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32.xml" ContentType="application/vnd.openxmlformats-officedocument.spreadsheetml.table+xml"/>
  <Override PartName="/xl/comments1.xml" ContentType="application/vnd.openxmlformats-officedocument.spreadsheetml.comments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8.xml" ContentType="application/vnd.openxmlformats-officedocument.spreadsheetml.table+xml"/>
  <Override PartName="/xl/tables/table20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88B7BDFA-07C8-4BC2-9B94-AF60AABD8275}" xr6:coauthVersionLast="47" xr6:coauthVersionMax="47" xr10:uidLastSave="{00000000-0000-0000-0000-000000000000}"/>
  <bookViews>
    <workbookView xWindow="-120" yWindow="-120" windowWidth="29040" windowHeight="15720" tabRatio="754" firstSheet="3" activeTab="3" xr2:uid="{00000000-000D-0000-FFFF-FFFF00000000}"/>
  </bookViews>
  <sheets>
    <sheet name="Referências base" sheetId="52" state="hidden" r:id="rId1"/>
    <sheet name="Base de dados" sheetId="2" state="hidden" r:id="rId2"/>
    <sheet name="Validação" sheetId="50" state="hidden" r:id="rId3"/>
    <sheet name="Dados herpetofauna" sheetId="1" r:id="rId4"/>
  </sheets>
  <definedNames>
    <definedName name="_xlnm._FilterDatabase" localSheetId="1" hidden="1">'Base de dados'!$A$1:$AA$1974</definedName>
    <definedName name="Lista">OFFSET(#REF!,0,0,COUNTIF(#REF!,"?*"),1)</definedName>
    <definedName name="NM_Área_de_influência">#REF!</definedName>
    <definedName name="NM_captura">#REF!</definedName>
    <definedName name="NM_coleta">#REF!</definedName>
    <definedName name="NM_influencia">#REF!</definedName>
    <definedName name="NM_lista_ambiente">#REF!</definedName>
    <definedName name="NM_lista_anos">#REF!</definedName>
    <definedName name="NM_lista_bioma">#REF!</definedName>
    <definedName name="NM_lista_campanhas">#REF!</definedName>
    <definedName name="NM_lista_captura">#REF!</definedName>
    <definedName name="NM_lista_clima">#REF!</definedName>
    <definedName name="NM_lista_coleta">#REF!</definedName>
    <definedName name="NM_lista_comportamemento">#REF!</definedName>
    <definedName name="NM_lista_condicoes">#REF!</definedName>
    <definedName name="NM_lista_estacao">#REF!</definedName>
    <definedName name="NM_lista_estrato">#REF!</definedName>
    <definedName name="NM_lista_metodo">#REF!</definedName>
    <definedName name="NM_lista_municipios">#REF!</definedName>
    <definedName name="NM_lista_periodo">#REF!</definedName>
    <definedName name="NM_lista_registro">#REF!</definedName>
    <definedName name="NM_lista_UA_nº">#REF!</definedName>
    <definedName name="NM_lista_UA_n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7" i="1" l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485" i="1"/>
  <c r="AY486" i="1"/>
  <c r="AY487" i="1"/>
  <c r="AY488" i="1"/>
  <c r="AY489" i="1"/>
  <c r="AY490" i="1"/>
  <c r="AY491" i="1"/>
  <c r="AY492" i="1"/>
  <c r="AY493" i="1"/>
  <c r="AY494" i="1"/>
  <c r="AY495" i="1"/>
  <c r="AY496" i="1"/>
  <c r="AY497" i="1"/>
  <c r="AY498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BE429" i="1"/>
  <c r="BE430" i="1"/>
  <c r="BE431" i="1"/>
  <c r="BE432" i="1"/>
  <c r="BE433" i="1"/>
  <c r="BE434" i="1"/>
  <c r="BE435" i="1"/>
  <c r="BE436" i="1"/>
  <c r="BE437" i="1"/>
  <c r="BE438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0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BE480" i="1"/>
  <c r="BE481" i="1"/>
  <c r="BE482" i="1"/>
  <c r="BE483" i="1"/>
  <c r="BE484" i="1"/>
  <c r="BE485" i="1"/>
  <c r="BE486" i="1"/>
  <c r="BE487" i="1"/>
  <c r="BE488" i="1"/>
  <c r="BE489" i="1"/>
  <c r="BE490" i="1"/>
  <c r="BE491" i="1"/>
  <c r="BE492" i="1"/>
  <c r="BE493" i="1"/>
  <c r="BE494" i="1"/>
  <c r="BE495" i="1"/>
  <c r="BE496" i="1"/>
  <c r="BE497" i="1"/>
  <c r="BE498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I380" i="1"/>
  <c r="BI381" i="1"/>
  <c r="BI382" i="1"/>
  <c r="BI383" i="1"/>
  <c r="BI384" i="1"/>
  <c r="BI385" i="1"/>
  <c r="BI386" i="1"/>
  <c r="BI387" i="1"/>
  <c r="BI388" i="1"/>
  <c r="BI389" i="1"/>
  <c r="BI390" i="1"/>
  <c r="BI391" i="1"/>
  <c r="BI392" i="1"/>
  <c r="BI393" i="1"/>
  <c r="BI394" i="1"/>
  <c r="BI395" i="1"/>
  <c r="BI396" i="1"/>
  <c r="BI397" i="1"/>
  <c r="BI398" i="1"/>
  <c r="BI399" i="1"/>
  <c r="BI400" i="1"/>
  <c r="BI401" i="1"/>
  <c r="BI402" i="1"/>
  <c r="BI403" i="1"/>
  <c r="BI404" i="1"/>
  <c r="BI405" i="1"/>
  <c r="BI406" i="1"/>
  <c r="BI407" i="1"/>
  <c r="BI408" i="1"/>
  <c r="BI409" i="1"/>
  <c r="BI410" i="1"/>
  <c r="BI411" i="1"/>
  <c r="BI412" i="1"/>
  <c r="BI413" i="1"/>
  <c r="BI414" i="1"/>
  <c r="BI415" i="1"/>
  <c r="BI416" i="1"/>
  <c r="BI417" i="1"/>
  <c r="BI418" i="1"/>
  <c r="BI419" i="1"/>
  <c r="BI420" i="1"/>
  <c r="BI421" i="1"/>
  <c r="BI422" i="1"/>
  <c r="BI423" i="1"/>
  <c r="BI424" i="1"/>
  <c r="BI425" i="1"/>
  <c r="BI426" i="1"/>
  <c r="BI427" i="1"/>
  <c r="BI428" i="1"/>
  <c r="BI429" i="1"/>
  <c r="BI430" i="1"/>
  <c r="BI431" i="1"/>
  <c r="BI432" i="1"/>
  <c r="BI433" i="1"/>
  <c r="BI434" i="1"/>
  <c r="BI435" i="1"/>
  <c r="BI436" i="1"/>
  <c r="BI437" i="1"/>
  <c r="BI438" i="1"/>
  <c r="BI439" i="1"/>
  <c r="BI440" i="1"/>
  <c r="BI441" i="1"/>
  <c r="BI442" i="1"/>
  <c r="BI443" i="1"/>
  <c r="BI444" i="1"/>
  <c r="BI445" i="1"/>
  <c r="BI446" i="1"/>
  <c r="BI447" i="1"/>
  <c r="BI448" i="1"/>
  <c r="BI449" i="1"/>
  <c r="BI450" i="1"/>
  <c r="BI451" i="1"/>
  <c r="BI452" i="1"/>
  <c r="BI453" i="1"/>
  <c r="BI454" i="1"/>
  <c r="BI455" i="1"/>
  <c r="BI456" i="1"/>
  <c r="BI457" i="1"/>
  <c r="BI458" i="1"/>
  <c r="BI459" i="1"/>
  <c r="BI460" i="1"/>
  <c r="BI461" i="1"/>
  <c r="BI462" i="1"/>
  <c r="BI463" i="1"/>
  <c r="BI464" i="1"/>
  <c r="BI465" i="1"/>
  <c r="BI466" i="1"/>
  <c r="BI467" i="1"/>
  <c r="BI468" i="1"/>
  <c r="BI469" i="1"/>
  <c r="BI470" i="1"/>
  <c r="BI471" i="1"/>
  <c r="BI472" i="1"/>
  <c r="BI473" i="1"/>
  <c r="BI474" i="1"/>
  <c r="BI475" i="1"/>
  <c r="BI476" i="1"/>
  <c r="BI477" i="1"/>
  <c r="BI478" i="1"/>
  <c r="BI479" i="1"/>
  <c r="BI480" i="1"/>
  <c r="BI481" i="1"/>
  <c r="BI482" i="1"/>
  <c r="BI483" i="1"/>
  <c r="BI484" i="1"/>
  <c r="BI485" i="1"/>
  <c r="BI486" i="1"/>
  <c r="BI487" i="1"/>
  <c r="BI488" i="1"/>
  <c r="BI489" i="1"/>
  <c r="BI490" i="1"/>
  <c r="BI491" i="1"/>
  <c r="BI492" i="1"/>
  <c r="BI493" i="1"/>
  <c r="BI494" i="1"/>
  <c r="BI495" i="1"/>
  <c r="BI496" i="1"/>
  <c r="BI497" i="1"/>
  <c r="BI498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K429" i="1"/>
  <c r="BK430" i="1"/>
  <c r="BK431" i="1"/>
  <c r="BK432" i="1"/>
  <c r="BK433" i="1"/>
  <c r="BK434" i="1"/>
  <c r="BK435" i="1"/>
  <c r="BK436" i="1"/>
  <c r="BK437" i="1"/>
  <c r="BK438" i="1"/>
  <c r="BK439" i="1"/>
  <c r="BK440" i="1"/>
  <c r="BK441" i="1"/>
  <c r="BK442" i="1"/>
  <c r="BK443" i="1"/>
  <c r="BK444" i="1"/>
  <c r="BK445" i="1"/>
  <c r="BK446" i="1"/>
  <c r="BK447" i="1"/>
  <c r="BK448" i="1"/>
  <c r="BK449" i="1"/>
  <c r="BK450" i="1"/>
  <c r="BK451" i="1"/>
  <c r="BK452" i="1"/>
  <c r="BK453" i="1"/>
  <c r="BK454" i="1"/>
  <c r="BK455" i="1"/>
  <c r="BK456" i="1"/>
  <c r="BK457" i="1"/>
  <c r="BK458" i="1"/>
  <c r="BK459" i="1"/>
  <c r="BK460" i="1"/>
  <c r="BK461" i="1"/>
  <c r="BK462" i="1"/>
  <c r="BK463" i="1"/>
  <c r="BK464" i="1"/>
  <c r="BK465" i="1"/>
  <c r="BK466" i="1"/>
  <c r="BK467" i="1"/>
  <c r="BK468" i="1"/>
  <c r="BK469" i="1"/>
  <c r="BK470" i="1"/>
  <c r="BK471" i="1"/>
  <c r="BK472" i="1"/>
  <c r="BK473" i="1"/>
  <c r="BK474" i="1"/>
  <c r="BK475" i="1"/>
  <c r="BK476" i="1"/>
  <c r="BK477" i="1"/>
  <c r="BK478" i="1"/>
  <c r="BK479" i="1"/>
  <c r="BK480" i="1"/>
  <c r="BK481" i="1"/>
  <c r="BK482" i="1"/>
  <c r="BK483" i="1"/>
  <c r="BK484" i="1"/>
  <c r="BK485" i="1"/>
  <c r="BK486" i="1"/>
  <c r="BK487" i="1"/>
  <c r="BK488" i="1"/>
  <c r="BK489" i="1"/>
  <c r="BK490" i="1"/>
  <c r="BK491" i="1"/>
  <c r="BK492" i="1"/>
  <c r="BK493" i="1"/>
  <c r="BK494" i="1"/>
  <c r="BK495" i="1"/>
  <c r="BK496" i="1"/>
  <c r="BK497" i="1"/>
  <c r="BK498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Z5" i="1" l="1"/>
  <c r="Z6" i="1"/>
  <c r="Z7" i="1"/>
  <c r="Z8" i="1"/>
  <c r="Z9" i="1"/>
  <c r="Z10" i="1"/>
  <c r="Z11" i="1"/>
  <c r="Z12" i="1"/>
  <c r="Z1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I14" i="1"/>
  <c r="AI15" i="1"/>
  <c r="AI16" i="1"/>
  <c r="BK16" i="1" s="1"/>
  <c r="AI17" i="1"/>
  <c r="AX17" i="1" s="1"/>
  <c r="AI18" i="1"/>
  <c r="BG18" i="1" s="1"/>
  <c r="AI19" i="1"/>
  <c r="AK19" i="1" s="1"/>
  <c r="AI20" i="1"/>
  <c r="BN20" i="1" s="1"/>
  <c r="AI21" i="1"/>
  <c r="BO21" i="1" s="1"/>
  <c r="AI22" i="1"/>
  <c r="AI23" i="1"/>
  <c r="BA23" i="1" s="1"/>
  <c r="AI24" i="1"/>
  <c r="BF24" i="1" s="1"/>
  <c r="AI25" i="1"/>
  <c r="BE25" i="1" s="1"/>
  <c r="AI26" i="1"/>
  <c r="BP26" i="1" s="1"/>
  <c r="AI27" i="1"/>
  <c r="AO27" i="1" s="1"/>
  <c r="AI28" i="1"/>
  <c r="BN28" i="1" s="1"/>
  <c r="AI29" i="1"/>
  <c r="BO29" i="1" s="1"/>
  <c r="AI30" i="1"/>
  <c r="BH30" i="1" s="1"/>
  <c r="AI31" i="1"/>
  <c r="AO31" i="1" s="1"/>
  <c r="AI32" i="1"/>
  <c r="BD32" i="1" s="1"/>
  <c r="AI33" i="1"/>
  <c r="BG33" i="1" s="1"/>
  <c r="AI34" i="1"/>
  <c r="BF34" i="1" s="1"/>
  <c r="AI35" i="1"/>
  <c r="BN35" i="1" s="1"/>
  <c r="AI36" i="1"/>
  <c r="BH36" i="1" s="1"/>
  <c r="AI37" i="1"/>
  <c r="BJ37" i="1" s="1"/>
  <c r="AI38" i="1"/>
  <c r="AI39" i="1"/>
  <c r="AJ39" i="1" s="1"/>
  <c r="AI40" i="1"/>
  <c r="AX40" i="1" s="1"/>
  <c r="AI41" i="1"/>
  <c r="BM41" i="1" s="1"/>
  <c r="AI42" i="1"/>
  <c r="BB42" i="1" s="1"/>
  <c r="AI43" i="1"/>
  <c r="AW43" i="1" s="1"/>
  <c r="AI44" i="1"/>
  <c r="BI44" i="1" s="1"/>
  <c r="AI45" i="1"/>
  <c r="AI46" i="1"/>
  <c r="BP46" i="1" s="1"/>
  <c r="AI47" i="1"/>
  <c r="AI48" i="1"/>
  <c r="BB48" i="1" s="1"/>
  <c r="AI49" i="1"/>
  <c r="AZ49" i="1" s="1"/>
  <c r="AI50" i="1"/>
  <c r="BO50" i="1" s="1"/>
  <c r="AI51" i="1"/>
  <c r="AZ51" i="1" s="1"/>
  <c r="AI52" i="1"/>
  <c r="BE52" i="1" s="1"/>
  <c r="AI53" i="1"/>
  <c r="BJ53" i="1" s="1"/>
  <c r="AI54" i="1"/>
  <c r="BH54" i="1" s="1"/>
  <c r="AI55" i="1"/>
  <c r="AW55" i="1" s="1"/>
  <c r="AI56" i="1"/>
  <c r="AI57" i="1"/>
  <c r="BL57" i="1" s="1"/>
  <c r="AI58" i="1"/>
  <c r="BN58" i="1" s="1"/>
  <c r="AI59" i="1"/>
  <c r="BC59" i="1" s="1"/>
  <c r="AI60" i="1"/>
  <c r="BH60" i="1" s="1"/>
  <c r="AI61" i="1"/>
  <c r="AI62" i="1"/>
  <c r="AI63" i="1"/>
  <c r="AX63" i="1" s="1"/>
  <c r="AI64" i="1"/>
  <c r="AI65" i="1"/>
  <c r="BI65" i="1" s="1"/>
  <c r="AI66" i="1"/>
  <c r="BP66" i="1" s="1"/>
  <c r="AI67" i="1"/>
  <c r="BE67" i="1" s="1"/>
  <c r="AI68" i="1"/>
  <c r="BM68" i="1" s="1"/>
  <c r="AI69" i="1"/>
  <c r="BO69" i="1" s="1"/>
  <c r="AI70" i="1"/>
  <c r="BM70" i="1" s="1"/>
  <c r="AI71" i="1"/>
  <c r="AP71" i="1" s="1"/>
  <c r="AI72" i="1"/>
  <c r="BO72" i="1" s="1"/>
  <c r="AI73" i="1"/>
  <c r="AZ73" i="1" s="1"/>
  <c r="AI74" i="1"/>
  <c r="BN74" i="1" s="1"/>
  <c r="AI75" i="1"/>
  <c r="BJ75" i="1" s="1"/>
  <c r="AI76" i="1"/>
  <c r="BI76" i="1" s="1"/>
  <c r="AI77" i="1"/>
  <c r="BJ77" i="1" s="1"/>
  <c r="AI78" i="1"/>
  <c r="BM78" i="1" s="1"/>
  <c r="AI79" i="1"/>
  <c r="AK79" i="1" s="1"/>
  <c r="AI80" i="1"/>
  <c r="AI81" i="1"/>
  <c r="BF81" i="1" s="1"/>
  <c r="AI82" i="1"/>
  <c r="BD82" i="1" s="1"/>
  <c r="AI83" i="1"/>
  <c r="AP83" i="1" s="1"/>
  <c r="AI84" i="1"/>
  <c r="BP84" i="1" s="1"/>
  <c r="AI85" i="1"/>
  <c r="BD85" i="1" s="1"/>
  <c r="AI86" i="1"/>
  <c r="BP86" i="1" s="1"/>
  <c r="AI87" i="1"/>
  <c r="BA87" i="1" s="1"/>
  <c r="AI88" i="1"/>
  <c r="AX88" i="1" s="1"/>
  <c r="AI89" i="1"/>
  <c r="BE89" i="1" s="1"/>
  <c r="AI90" i="1"/>
  <c r="BG90" i="1" s="1"/>
  <c r="AI91" i="1"/>
  <c r="BP91" i="1" s="1"/>
  <c r="AI92" i="1"/>
  <c r="BC92" i="1" s="1"/>
  <c r="AI93" i="1"/>
  <c r="AI94" i="1"/>
  <c r="BM94" i="1" s="1"/>
  <c r="AI95" i="1"/>
  <c r="AQ95" i="1" s="1"/>
  <c r="AI96" i="1"/>
  <c r="AI97" i="1"/>
  <c r="BM97" i="1" s="1"/>
  <c r="AI98" i="1"/>
  <c r="BP98" i="1" s="1"/>
  <c r="AI99" i="1"/>
  <c r="BM99" i="1" s="1"/>
  <c r="AI100" i="1"/>
  <c r="BN100" i="1" s="1"/>
  <c r="AI101" i="1"/>
  <c r="AY101" i="1" s="1"/>
  <c r="AI102" i="1"/>
  <c r="BF102" i="1" s="1"/>
  <c r="AI103" i="1"/>
  <c r="BB103" i="1" s="1"/>
  <c r="AI104" i="1"/>
  <c r="BO104" i="1" s="1"/>
  <c r="AI105" i="1"/>
  <c r="BF105" i="1" s="1"/>
  <c r="AI106" i="1"/>
  <c r="BN106" i="1" s="1"/>
  <c r="AI107" i="1"/>
  <c r="BI107" i="1" s="1"/>
  <c r="AI108" i="1"/>
  <c r="BJ108" i="1" s="1"/>
  <c r="AI109" i="1"/>
  <c r="BG109" i="1" s="1"/>
  <c r="AI110" i="1"/>
  <c r="AI111" i="1"/>
  <c r="AJ111" i="1" s="1"/>
  <c r="AI112" i="1"/>
  <c r="AI113" i="1"/>
  <c r="BP113" i="1" s="1"/>
  <c r="AI114" i="1"/>
  <c r="BM114" i="1" s="1"/>
  <c r="AI115" i="1"/>
  <c r="AX115" i="1" s="1"/>
  <c r="AI116" i="1"/>
  <c r="AI117" i="1"/>
  <c r="BB117" i="1" s="1"/>
  <c r="AI118" i="1"/>
  <c r="BM118" i="1" s="1"/>
  <c r="AI119" i="1"/>
  <c r="AI120" i="1"/>
  <c r="AI121" i="1"/>
  <c r="AX121" i="1" s="1"/>
  <c r="AI122" i="1"/>
  <c r="BP122" i="1" s="1"/>
  <c r="AI123" i="1"/>
  <c r="BA123" i="1" s="1"/>
  <c r="AI124" i="1"/>
  <c r="BP124" i="1" s="1"/>
  <c r="AI125" i="1"/>
  <c r="BJ125" i="1" s="1"/>
  <c r="AI126" i="1"/>
  <c r="BP126" i="1" s="1"/>
  <c r="AI127" i="1"/>
  <c r="AO127" i="1" s="1"/>
  <c r="AI128" i="1"/>
  <c r="AI129" i="1"/>
  <c r="AQ129" i="1" s="1"/>
  <c r="AI130" i="1"/>
  <c r="AI131" i="1"/>
  <c r="AK131" i="1" s="1"/>
  <c r="AI132" i="1"/>
  <c r="BL132" i="1" s="1"/>
  <c r="AI133" i="1"/>
  <c r="BG133" i="1" s="1"/>
  <c r="AI134" i="1"/>
  <c r="BM134" i="1" s="1"/>
  <c r="AI135" i="1"/>
  <c r="AI136" i="1"/>
  <c r="AQ136" i="1" s="1"/>
  <c r="AI137" i="1"/>
  <c r="AZ137" i="1" s="1"/>
  <c r="AI138" i="1"/>
  <c r="BH138" i="1" s="1"/>
  <c r="AI139" i="1"/>
  <c r="BK139" i="1" s="1"/>
  <c r="AI140" i="1"/>
  <c r="BF140" i="1" s="1"/>
  <c r="AI141" i="1"/>
  <c r="AI142" i="1"/>
  <c r="BM142" i="1" s="1"/>
  <c r="AI143" i="1"/>
  <c r="AI144" i="1"/>
  <c r="AI145" i="1"/>
  <c r="AJ145" i="1" s="1"/>
  <c r="AI146" i="1"/>
  <c r="BN146" i="1" s="1"/>
  <c r="AI147" i="1"/>
  <c r="BC147" i="1" s="1"/>
  <c r="AI148" i="1"/>
  <c r="BN148" i="1" s="1"/>
  <c r="AI149" i="1"/>
  <c r="AI150" i="1"/>
  <c r="BP150" i="1" s="1"/>
  <c r="AI151" i="1"/>
  <c r="BC151" i="1" s="1"/>
  <c r="AI152" i="1"/>
  <c r="BK152" i="1" s="1"/>
  <c r="AI153" i="1"/>
  <c r="AK153" i="1" s="1"/>
  <c r="AI154" i="1"/>
  <c r="BP154" i="1" s="1"/>
  <c r="AI155" i="1"/>
  <c r="AK155" i="1" s="1"/>
  <c r="AI156" i="1"/>
  <c r="BG156" i="1" s="1"/>
  <c r="AI157" i="1"/>
  <c r="AI158" i="1"/>
  <c r="BM158" i="1" s="1"/>
  <c r="AI159" i="1"/>
  <c r="BA159" i="1" s="1"/>
  <c r="AI160" i="1"/>
  <c r="AI161" i="1"/>
  <c r="AQ161" i="1" s="1"/>
  <c r="AI162" i="1"/>
  <c r="AI163" i="1"/>
  <c r="AY163" i="1" s="1"/>
  <c r="AI164" i="1"/>
  <c r="BK164" i="1" s="1"/>
  <c r="AI165" i="1"/>
  <c r="BJ165" i="1" s="1"/>
  <c r="AI166" i="1"/>
  <c r="BH166" i="1" s="1"/>
  <c r="AI167" i="1"/>
  <c r="AI168" i="1"/>
  <c r="AI169" i="1"/>
  <c r="AX169" i="1" s="1"/>
  <c r="AI170" i="1"/>
  <c r="BN170" i="1" s="1"/>
  <c r="AI171" i="1"/>
  <c r="AW171" i="1" s="1"/>
  <c r="AI172" i="1"/>
  <c r="BG172" i="1" s="1"/>
  <c r="AI173" i="1"/>
  <c r="BC173" i="1" s="1"/>
  <c r="AI174" i="1"/>
  <c r="AI175" i="1"/>
  <c r="AI176" i="1"/>
  <c r="BP176" i="1" s="1"/>
  <c r="AI177" i="1"/>
  <c r="BD177" i="1" s="1"/>
  <c r="AI178" i="1"/>
  <c r="BA178" i="1" s="1"/>
  <c r="AI179" i="1"/>
  <c r="BF179" i="1" s="1"/>
  <c r="AI180" i="1"/>
  <c r="BN180" i="1" s="1"/>
  <c r="AI181" i="1"/>
  <c r="BB181" i="1" s="1"/>
  <c r="AI182" i="1"/>
  <c r="BH182" i="1" s="1"/>
  <c r="AI183" i="1"/>
  <c r="AP183" i="1" s="1"/>
  <c r="AI184" i="1"/>
  <c r="AZ184" i="1" s="1"/>
  <c r="AI185" i="1"/>
  <c r="BC185" i="1" s="1"/>
  <c r="AI186" i="1"/>
  <c r="BJ186" i="1" s="1"/>
  <c r="AI187" i="1"/>
  <c r="BK187" i="1" s="1"/>
  <c r="AI188" i="1"/>
  <c r="BP188" i="1" s="1"/>
  <c r="AI189" i="1"/>
  <c r="BO189" i="1" s="1"/>
  <c r="AI190" i="1"/>
  <c r="AI191" i="1"/>
  <c r="AO191" i="1" s="1"/>
  <c r="AI192" i="1"/>
  <c r="BF192" i="1" s="1"/>
  <c r="AI193" i="1"/>
  <c r="AP193" i="1" s="1"/>
  <c r="AI194" i="1"/>
  <c r="BO194" i="1" s="1"/>
  <c r="AI195" i="1"/>
  <c r="AZ195" i="1" s="1"/>
  <c r="AI196" i="1"/>
  <c r="BP196" i="1" s="1"/>
  <c r="AI197" i="1"/>
  <c r="BO197" i="1" s="1"/>
  <c r="AI198" i="1"/>
  <c r="BM198" i="1" s="1"/>
  <c r="AI199" i="1"/>
  <c r="AX199" i="1" s="1"/>
  <c r="AI200" i="1"/>
  <c r="AI201" i="1"/>
  <c r="BG201" i="1" s="1"/>
  <c r="AI202" i="1"/>
  <c r="BN202" i="1" s="1"/>
  <c r="AI203" i="1"/>
  <c r="BM203" i="1" s="1"/>
  <c r="AI204" i="1"/>
  <c r="BI204" i="1" s="1"/>
  <c r="AI205" i="1"/>
  <c r="BO205" i="1" s="1"/>
  <c r="AI206" i="1"/>
  <c r="AI207" i="1"/>
  <c r="BB207" i="1" s="1"/>
  <c r="AI208" i="1"/>
  <c r="AI209" i="1"/>
  <c r="BJ209" i="1" s="1"/>
  <c r="AI210" i="1"/>
  <c r="BK210" i="1" s="1"/>
  <c r="AI211" i="1"/>
  <c r="BK211" i="1" s="1"/>
  <c r="AI212" i="1"/>
  <c r="AW212" i="1" s="1"/>
  <c r="AI213" i="1"/>
  <c r="AI214" i="1"/>
  <c r="AZ214" i="1" s="1"/>
  <c r="AI215" i="1"/>
  <c r="BG215" i="1" s="1"/>
  <c r="AI216" i="1"/>
  <c r="AI217" i="1"/>
  <c r="BP217" i="1" s="1"/>
  <c r="AI218" i="1"/>
  <c r="BP218" i="1" s="1"/>
  <c r="AI219" i="1"/>
  <c r="AY219" i="1" s="1"/>
  <c r="AI220" i="1"/>
  <c r="BM220" i="1" s="1"/>
  <c r="AI221" i="1"/>
  <c r="AI222" i="1"/>
  <c r="BP222" i="1" s="1"/>
  <c r="AI223" i="1"/>
  <c r="AI224" i="1"/>
  <c r="BF224" i="1" s="1"/>
  <c r="AI225" i="1"/>
  <c r="BA225" i="1" s="1"/>
  <c r="AI226" i="1"/>
  <c r="BO226" i="1" s="1"/>
  <c r="AI227" i="1"/>
  <c r="AX227" i="1" s="1"/>
  <c r="AI228" i="1"/>
  <c r="BG228" i="1" s="1"/>
  <c r="AI229" i="1"/>
  <c r="BJ229" i="1" s="1"/>
  <c r="AI230" i="1"/>
  <c r="AI231" i="1"/>
  <c r="BA231" i="1" s="1"/>
  <c r="AI232" i="1"/>
  <c r="BC232" i="1" s="1"/>
  <c r="AI233" i="1"/>
  <c r="AZ233" i="1" s="1"/>
  <c r="AI234" i="1"/>
  <c r="BH234" i="1" s="1"/>
  <c r="AI235" i="1"/>
  <c r="AY235" i="1" s="1"/>
  <c r="AI236" i="1"/>
  <c r="BI236" i="1" s="1"/>
  <c r="AI237" i="1"/>
  <c r="AI238" i="1"/>
  <c r="BP238" i="1" s="1"/>
  <c r="AI239" i="1"/>
  <c r="AI240" i="1"/>
  <c r="AI241" i="1"/>
  <c r="AW241" i="1" s="1"/>
  <c r="AI242" i="1"/>
  <c r="BL242" i="1" s="1"/>
  <c r="AI243" i="1"/>
  <c r="AI244" i="1"/>
  <c r="BL244" i="1" s="1"/>
  <c r="AI245" i="1"/>
  <c r="BG245" i="1" s="1"/>
  <c r="AI246" i="1"/>
  <c r="BP246" i="1" s="1"/>
  <c r="AI247" i="1"/>
  <c r="AW247" i="1" s="1"/>
  <c r="AI248" i="1"/>
  <c r="AI249" i="1"/>
  <c r="BC249" i="1" s="1"/>
  <c r="AI250" i="1"/>
  <c r="BK250" i="1" s="1"/>
  <c r="AI251" i="1"/>
  <c r="AX251" i="1" s="1"/>
  <c r="AI252" i="1"/>
  <c r="BL252" i="1" s="1"/>
  <c r="AI253" i="1"/>
  <c r="BJ253" i="1" s="1"/>
  <c r="AI254" i="1"/>
  <c r="AI255" i="1"/>
  <c r="AI256" i="1"/>
  <c r="AI257" i="1"/>
  <c r="AP257" i="1" s="1"/>
  <c r="AI258" i="1"/>
  <c r="BM258" i="1" s="1"/>
  <c r="AI259" i="1"/>
  <c r="BG259" i="1" s="1"/>
  <c r="AI260" i="1"/>
  <c r="BG260" i="1" s="1"/>
  <c r="AI261" i="1"/>
  <c r="BB261" i="1" s="1"/>
  <c r="AI262" i="1"/>
  <c r="AI263" i="1"/>
  <c r="AO263" i="1" s="1"/>
  <c r="AI264" i="1"/>
  <c r="BK264" i="1" s="1"/>
  <c r="AI265" i="1"/>
  <c r="AW265" i="1" s="1"/>
  <c r="AI266" i="1"/>
  <c r="AJ31" i="1"/>
  <c r="AJ47" i="1"/>
  <c r="AJ55" i="1"/>
  <c r="AJ87" i="1"/>
  <c r="AJ95" i="1"/>
  <c r="AJ103" i="1"/>
  <c r="AJ104" i="1"/>
  <c r="AJ167" i="1"/>
  <c r="AK15" i="1"/>
  <c r="AK23" i="1"/>
  <c r="AK31" i="1"/>
  <c r="AK39" i="1"/>
  <c r="AK63" i="1"/>
  <c r="AK71" i="1"/>
  <c r="AK87" i="1"/>
  <c r="AK88" i="1"/>
  <c r="AK135" i="1"/>
  <c r="AK183" i="1"/>
  <c r="AK191" i="1"/>
  <c r="AK192" i="1"/>
  <c r="AK223" i="1"/>
  <c r="AO39" i="1"/>
  <c r="AO47" i="1"/>
  <c r="AO55" i="1"/>
  <c r="AO63" i="1"/>
  <c r="AO95" i="1"/>
  <c r="AO103" i="1"/>
  <c r="AO111" i="1"/>
  <c r="AO159" i="1"/>
  <c r="AP15" i="1"/>
  <c r="AP23" i="1"/>
  <c r="AP31" i="1"/>
  <c r="AP39" i="1"/>
  <c r="AP63" i="1"/>
  <c r="AP79" i="1"/>
  <c r="AP87" i="1"/>
  <c r="AP95" i="1"/>
  <c r="AP127" i="1"/>
  <c r="AP143" i="1"/>
  <c r="AP151" i="1"/>
  <c r="AP167" i="1"/>
  <c r="AQ23" i="1"/>
  <c r="AQ24" i="1"/>
  <c r="AQ31" i="1"/>
  <c r="AQ39" i="1"/>
  <c r="AQ47" i="1"/>
  <c r="AQ79" i="1"/>
  <c r="AQ87" i="1"/>
  <c r="AQ103" i="1"/>
  <c r="AQ111" i="1"/>
  <c r="AQ167" i="1"/>
  <c r="AQ183" i="1"/>
  <c r="AQ199" i="1"/>
  <c r="AQ207" i="1"/>
  <c r="AQ215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W15" i="1"/>
  <c r="AW23" i="1"/>
  <c r="AW31" i="1"/>
  <c r="AW47" i="1"/>
  <c r="AW63" i="1"/>
  <c r="AW71" i="1"/>
  <c r="AW79" i="1"/>
  <c r="AW87" i="1"/>
  <c r="AW95" i="1"/>
  <c r="AW103" i="1"/>
  <c r="AW104" i="1"/>
  <c r="AW135" i="1"/>
  <c r="AW159" i="1"/>
  <c r="AW175" i="1"/>
  <c r="AW183" i="1"/>
  <c r="AW191" i="1"/>
  <c r="AW215" i="1"/>
  <c r="AW223" i="1"/>
  <c r="AW263" i="1"/>
  <c r="AX15" i="1"/>
  <c r="AX23" i="1"/>
  <c r="AX39" i="1"/>
  <c r="AX47" i="1"/>
  <c r="AX48" i="1"/>
  <c r="AX55" i="1"/>
  <c r="AX71" i="1"/>
  <c r="AX79" i="1"/>
  <c r="AX95" i="1"/>
  <c r="AX103" i="1"/>
  <c r="AX127" i="1"/>
  <c r="AX160" i="1"/>
  <c r="AX167" i="1"/>
  <c r="AX207" i="1"/>
  <c r="AX231" i="1"/>
  <c r="AX255" i="1"/>
  <c r="AX263" i="1"/>
  <c r="AY15" i="1"/>
  <c r="AY23" i="1"/>
  <c r="AY24" i="1"/>
  <c r="AY47" i="1"/>
  <c r="AY55" i="1"/>
  <c r="AY63" i="1"/>
  <c r="AY64" i="1"/>
  <c r="AY71" i="1"/>
  <c r="AY79" i="1"/>
  <c r="AY80" i="1"/>
  <c r="AY96" i="1"/>
  <c r="AY103" i="1"/>
  <c r="AY119" i="1"/>
  <c r="AY135" i="1"/>
  <c r="AY143" i="1"/>
  <c r="AY151" i="1"/>
  <c r="AY175" i="1"/>
  <c r="AY215" i="1"/>
  <c r="AY216" i="1"/>
  <c r="AY223" i="1"/>
  <c r="AY239" i="1"/>
  <c r="AY247" i="1"/>
  <c r="AZ15" i="1"/>
  <c r="AZ23" i="1"/>
  <c r="AZ39" i="1"/>
  <c r="AZ47" i="1"/>
  <c r="AZ48" i="1"/>
  <c r="AZ55" i="1"/>
  <c r="AZ71" i="1"/>
  <c r="AZ79" i="1"/>
  <c r="AZ87" i="1"/>
  <c r="AZ96" i="1"/>
  <c r="AZ103" i="1"/>
  <c r="AZ127" i="1"/>
  <c r="AZ143" i="1"/>
  <c r="AZ151" i="1"/>
  <c r="AZ167" i="1"/>
  <c r="AZ175" i="1"/>
  <c r="AZ191" i="1"/>
  <c r="AZ215" i="1"/>
  <c r="AZ239" i="1"/>
  <c r="AZ240" i="1"/>
  <c r="AZ247" i="1"/>
  <c r="AZ255" i="1"/>
  <c r="BA15" i="1"/>
  <c r="BA31" i="1"/>
  <c r="BA47" i="1"/>
  <c r="BA55" i="1"/>
  <c r="BA56" i="1"/>
  <c r="BA63" i="1"/>
  <c r="BA71" i="1"/>
  <c r="BA79" i="1"/>
  <c r="BA96" i="1"/>
  <c r="BA103" i="1"/>
  <c r="BA104" i="1"/>
  <c r="BA119" i="1"/>
  <c r="BA127" i="1"/>
  <c r="BA135" i="1"/>
  <c r="BA143" i="1"/>
  <c r="BA160" i="1"/>
  <c r="BA167" i="1"/>
  <c r="BA175" i="1"/>
  <c r="BA183" i="1"/>
  <c r="BA191" i="1"/>
  <c r="BA199" i="1"/>
  <c r="BA215" i="1"/>
  <c r="BA239" i="1"/>
  <c r="BA256" i="1"/>
  <c r="BA263" i="1"/>
  <c r="BB15" i="1"/>
  <c r="BB23" i="1"/>
  <c r="BB39" i="1"/>
  <c r="BB47" i="1"/>
  <c r="BB55" i="1"/>
  <c r="BB63" i="1"/>
  <c r="BB71" i="1"/>
  <c r="BB79" i="1"/>
  <c r="BB87" i="1"/>
  <c r="BB88" i="1"/>
  <c r="BB95" i="1"/>
  <c r="BB111" i="1"/>
  <c r="BB120" i="1"/>
  <c r="BB135" i="1"/>
  <c r="BB168" i="1"/>
  <c r="BB175" i="1"/>
  <c r="BB191" i="1"/>
  <c r="BB199" i="1"/>
  <c r="BB215" i="1"/>
  <c r="BB223" i="1"/>
  <c r="BB231" i="1"/>
  <c r="BB232" i="1"/>
  <c r="BB239" i="1"/>
  <c r="BB255" i="1"/>
  <c r="BC15" i="1"/>
  <c r="BC24" i="1"/>
  <c r="BC39" i="1"/>
  <c r="BC40" i="1"/>
  <c r="BC47" i="1"/>
  <c r="BC55" i="1"/>
  <c r="BC63" i="1"/>
  <c r="BC71" i="1"/>
  <c r="BC87" i="1"/>
  <c r="BC95" i="1"/>
  <c r="BC103" i="1"/>
  <c r="BC111" i="1"/>
  <c r="BC112" i="1"/>
  <c r="BC119" i="1"/>
  <c r="BC135" i="1"/>
  <c r="BC175" i="1"/>
  <c r="BC183" i="1"/>
  <c r="BC191" i="1"/>
  <c r="BC199" i="1"/>
  <c r="BC207" i="1"/>
  <c r="BC215" i="1"/>
  <c r="BC263" i="1"/>
  <c r="BD15" i="1"/>
  <c r="BD23" i="1"/>
  <c r="BD31" i="1"/>
  <c r="BD39" i="1"/>
  <c r="BD47" i="1"/>
  <c r="BD55" i="1"/>
  <c r="BD63" i="1"/>
  <c r="BD79" i="1"/>
  <c r="BD87" i="1"/>
  <c r="BD95" i="1"/>
  <c r="BD103" i="1"/>
  <c r="BD127" i="1"/>
  <c r="BD135" i="1"/>
  <c r="BD143" i="1"/>
  <c r="BD183" i="1"/>
  <c r="BD191" i="1"/>
  <c r="BD199" i="1"/>
  <c r="BD223" i="1"/>
  <c r="BD231" i="1"/>
  <c r="BD239" i="1"/>
  <c r="BD240" i="1"/>
  <c r="BD248" i="1"/>
  <c r="BD263" i="1"/>
  <c r="BE23" i="1"/>
  <c r="BE31" i="1"/>
  <c r="BE32" i="1"/>
  <c r="BE39" i="1"/>
  <c r="BE47" i="1"/>
  <c r="BE56" i="1"/>
  <c r="BE71" i="1"/>
  <c r="BE79" i="1"/>
  <c r="BE80" i="1"/>
  <c r="BE87" i="1"/>
  <c r="BE95" i="1"/>
  <c r="BE103" i="1"/>
  <c r="BE119" i="1"/>
  <c r="BE127" i="1"/>
  <c r="BE135" i="1"/>
  <c r="BE151" i="1"/>
  <c r="BE159" i="1"/>
  <c r="BE175" i="1"/>
  <c r="BE192" i="1"/>
  <c r="BE215" i="1"/>
  <c r="BE223" i="1"/>
  <c r="BE231" i="1"/>
  <c r="BE239" i="1"/>
  <c r="BE255" i="1"/>
  <c r="BE263" i="1"/>
  <c r="BF23" i="1"/>
  <c r="BF31" i="1"/>
  <c r="BF39" i="1"/>
  <c r="BF47" i="1"/>
  <c r="BF55" i="1"/>
  <c r="BF63" i="1"/>
  <c r="BF71" i="1"/>
  <c r="BF79" i="1"/>
  <c r="BF95" i="1"/>
  <c r="BF103" i="1"/>
  <c r="BF112" i="1"/>
  <c r="BF119" i="1"/>
  <c r="BF135" i="1"/>
  <c r="BF143" i="1"/>
  <c r="BF144" i="1"/>
  <c r="BF159" i="1"/>
  <c r="BF167" i="1"/>
  <c r="BF175" i="1"/>
  <c r="BF199" i="1"/>
  <c r="BF207" i="1"/>
  <c r="BF215" i="1"/>
  <c r="BF223" i="1"/>
  <c r="BF231" i="1"/>
  <c r="BF239" i="1"/>
  <c r="BF256" i="1"/>
  <c r="BF263" i="1"/>
  <c r="BG15" i="1"/>
  <c r="BG23" i="1"/>
  <c r="BG31" i="1"/>
  <c r="BG40" i="1"/>
  <c r="BG48" i="1"/>
  <c r="BG55" i="1"/>
  <c r="BG56" i="1"/>
  <c r="BG63" i="1"/>
  <c r="BG71" i="1"/>
  <c r="BG79" i="1"/>
  <c r="BG96" i="1"/>
  <c r="BG103" i="1"/>
  <c r="BG111" i="1"/>
  <c r="BG119" i="1"/>
  <c r="BG127" i="1"/>
  <c r="BG135" i="1"/>
  <c r="BG143" i="1"/>
  <c r="BG160" i="1"/>
  <c r="BG167" i="1"/>
  <c r="BG175" i="1"/>
  <c r="BG183" i="1"/>
  <c r="BG191" i="1"/>
  <c r="BG199" i="1"/>
  <c r="BG207" i="1"/>
  <c r="BG223" i="1"/>
  <c r="BG231" i="1"/>
  <c r="BG239" i="1"/>
  <c r="BG247" i="1"/>
  <c r="BG248" i="1"/>
  <c r="BG263" i="1"/>
  <c r="BH15" i="1"/>
  <c r="BH23" i="1"/>
  <c r="BH24" i="1"/>
  <c r="BH31" i="1"/>
  <c r="BH39" i="1"/>
  <c r="BH40" i="1"/>
  <c r="BH55" i="1"/>
  <c r="BH56" i="1"/>
  <c r="BH63" i="1"/>
  <c r="BH71" i="1"/>
  <c r="BH72" i="1"/>
  <c r="BH79" i="1"/>
  <c r="BH87" i="1"/>
  <c r="BH96" i="1"/>
  <c r="BH103" i="1"/>
  <c r="BH104" i="1"/>
  <c r="BH111" i="1"/>
  <c r="BH119" i="1"/>
  <c r="BH127" i="1"/>
  <c r="BH135" i="1"/>
  <c r="BH151" i="1"/>
  <c r="BH159" i="1"/>
  <c r="BH167" i="1"/>
  <c r="BH175" i="1"/>
  <c r="BH183" i="1"/>
  <c r="BH191" i="1"/>
  <c r="BH199" i="1"/>
  <c r="BH207" i="1"/>
  <c r="BH215" i="1"/>
  <c r="BH223" i="1"/>
  <c r="BH231" i="1"/>
  <c r="BH239" i="1"/>
  <c r="BH240" i="1"/>
  <c r="BH263" i="1"/>
  <c r="BI15" i="1"/>
  <c r="BI23" i="1"/>
  <c r="BI24" i="1"/>
  <c r="BI31" i="1"/>
  <c r="BI39" i="1"/>
  <c r="BI47" i="1"/>
  <c r="BI63" i="1"/>
  <c r="BI71" i="1"/>
  <c r="BI79" i="1"/>
  <c r="BI87" i="1"/>
  <c r="BI95" i="1"/>
  <c r="BI103" i="1"/>
  <c r="BI111" i="1"/>
  <c r="BI119" i="1"/>
  <c r="BI127" i="1"/>
  <c r="BI135" i="1"/>
  <c r="BI143" i="1"/>
  <c r="BI151" i="1"/>
  <c r="BI152" i="1"/>
  <c r="BI159" i="1"/>
  <c r="BI167" i="1"/>
  <c r="BI175" i="1"/>
  <c r="BI183" i="1"/>
  <c r="BI184" i="1"/>
  <c r="BI191" i="1"/>
  <c r="BI199" i="1"/>
  <c r="BI207" i="1"/>
  <c r="BI216" i="1"/>
  <c r="BI223" i="1"/>
  <c r="BI231" i="1"/>
  <c r="BI239" i="1"/>
  <c r="BI247" i="1"/>
  <c r="BI255" i="1"/>
  <c r="BI256" i="1"/>
  <c r="BJ15" i="1"/>
  <c r="BJ23" i="1"/>
  <c r="BJ31" i="1"/>
  <c r="BJ39" i="1"/>
  <c r="BJ47" i="1"/>
  <c r="BJ55" i="1"/>
  <c r="BJ71" i="1"/>
  <c r="BJ79" i="1"/>
  <c r="BJ87" i="1"/>
  <c r="BJ95" i="1"/>
  <c r="BJ96" i="1"/>
  <c r="BJ103" i="1"/>
  <c r="BJ111" i="1"/>
  <c r="BJ127" i="1"/>
  <c r="BJ135" i="1"/>
  <c r="BJ136" i="1"/>
  <c r="BJ143" i="1"/>
  <c r="BJ151" i="1"/>
  <c r="BJ152" i="1"/>
  <c r="BJ159" i="1"/>
  <c r="BJ175" i="1"/>
  <c r="BJ183" i="1"/>
  <c r="BJ184" i="1"/>
  <c r="BJ191" i="1"/>
  <c r="BJ192" i="1"/>
  <c r="BJ199" i="1"/>
  <c r="BJ207" i="1"/>
  <c r="BJ215" i="1"/>
  <c r="BJ216" i="1"/>
  <c r="BJ223" i="1"/>
  <c r="BJ224" i="1"/>
  <c r="BJ231" i="1"/>
  <c r="BJ239" i="1"/>
  <c r="BJ247" i="1"/>
  <c r="BJ255" i="1"/>
  <c r="BJ263" i="1"/>
  <c r="BJ264" i="1"/>
  <c r="BK15" i="1"/>
  <c r="BK23" i="1"/>
  <c r="BK24" i="1"/>
  <c r="BK31" i="1"/>
  <c r="BK47" i="1"/>
  <c r="BK55" i="1"/>
  <c r="BK63" i="1"/>
  <c r="BK64" i="1"/>
  <c r="BK71" i="1"/>
  <c r="BK72" i="1"/>
  <c r="BK79" i="1"/>
  <c r="BK95" i="1"/>
  <c r="BK96" i="1"/>
  <c r="BK103" i="1"/>
  <c r="BK111" i="1"/>
  <c r="BK119" i="1"/>
  <c r="BK127" i="1"/>
  <c r="BK128" i="1"/>
  <c r="BK143" i="1"/>
  <c r="BK151" i="1"/>
  <c r="BK159" i="1"/>
  <c r="BK160" i="1"/>
  <c r="BK167" i="1"/>
  <c r="BK168" i="1"/>
  <c r="BK175" i="1"/>
  <c r="BK191" i="1"/>
  <c r="BK199" i="1"/>
  <c r="BK207" i="1"/>
  <c r="BK215" i="1"/>
  <c r="BK223" i="1"/>
  <c r="BK231" i="1"/>
  <c r="BK239" i="1"/>
  <c r="BK247" i="1"/>
  <c r="BK248" i="1"/>
  <c r="BK255" i="1"/>
  <c r="BK263" i="1"/>
  <c r="BL15" i="1"/>
  <c r="BL16" i="1"/>
  <c r="BL23" i="1"/>
  <c r="BL39" i="1"/>
  <c r="BL47" i="1"/>
  <c r="BL48" i="1"/>
  <c r="BL55" i="1"/>
  <c r="BL63" i="1"/>
  <c r="BL71" i="1"/>
  <c r="BL79" i="1"/>
  <c r="BL95" i="1"/>
  <c r="BL96" i="1"/>
  <c r="BL103" i="1"/>
  <c r="BL104" i="1"/>
  <c r="BL111" i="1"/>
  <c r="BL119" i="1"/>
  <c r="BL127" i="1"/>
  <c r="BL135" i="1"/>
  <c r="BL143" i="1"/>
  <c r="BL151" i="1"/>
  <c r="BL152" i="1"/>
  <c r="BL159" i="1"/>
  <c r="BL160" i="1"/>
  <c r="BL167" i="1"/>
  <c r="BL175" i="1"/>
  <c r="BL183" i="1"/>
  <c r="BL191" i="1"/>
  <c r="BL192" i="1"/>
  <c r="BL199" i="1"/>
  <c r="BL207" i="1"/>
  <c r="BL215" i="1"/>
  <c r="BL223" i="1"/>
  <c r="BL224" i="1"/>
  <c r="BL231" i="1"/>
  <c r="BL239" i="1"/>
  <c r="BL247" i="1"/>
  <c r="BL255" i="1"/>
  <c r="BL256" i="1"/>
  <c r="BM15" i="1"/>
  <c r="BM16" i="1"/>
  <c r="BM23" i="1"/>
  <c r="BM31" i="1"/>
  <c r="BM39" i="1"/>
  <c r="BM40" i="1"/>
  <c r="BM47" i="1"/>
  <c r="BM55" i="1"/>
  <c r="BM63" i="1"/>
  <c r="BM64" i="1"/>
  <c r="BM71" i="1"/>
  <c r="BM79" i="1"/>
  <c r="BM87" i="1"/>
  <c r="BM95" i="1"/>
  <c r="BM103" i="1"/>
  <c r="BM104" i="1"/>
  <c r="BM111" i="1"/>
  <c r="BM112" i="1"/>
  <c r="BM119" i="1"/>
  <c r="BM127" i="1"/>
  <c r="BM128" i="1"/>
  <c r="BM136" i="1"/>
  <c r="BM143" i="1"/>
  <c r="BM144" i="1"/>
  <c r="BM151" i="1"/>
  <c r="BM159" i="1"/>
  <c r="BM160" i="1"/>
  <c r="BM167" i="1"/>
  <c r="BM175" i="1"/>
  <c r="BM176" i="1"/>
  <c r="BM183" i="1"/>
  <c r="BM191" i="1"/>
  <c r="BM199" i="1"/>
  <c r="BM207" i="1"/>
  <c r="BM215" i="1"/>
  <c r="BM223" i="1"/>
  <c r="BM231" i="1"/>
  <c r="BM232" i="1"/>
  <c r="BM239" i="1"/>
  <c r="BM240" i="1"/>
  <c r="BM247" i="1"/>
  <c r="BM255" i="1"/>
  <c r="BM263" i="1"/>
  <c r="BM264" i="1"/>
  <c r="BN15" i="1"/>
  <c r="BN23" i="1"/>
  <c r="BN31" i="1"/>
  <c r="BN39" i="1"/>
  <c r="BN40" i="1"/>
  <c r="BN47" i="1"/>
  <c r="BN48" i="1"/>
  <c r="BN55" i="1"/>
  <c r="BN63" i="1"/>
  <c r="BN64" i="1"/>
  <c r="BN71" i="1"/>
  <c r="BN72" i="1"/>
  <c r="BN79" i="1"/>
  <c r="BN80" i="1"/>
  <c r="BN87" i="1"/>
  <c r="BN95" i="1"/>
  <c r="BN96" i="1"/>
  <c r="BN103" i="1"/>
  <c r="BN111" i="1"/>
  <c r="BN119" i="1"/>
  <c r="BN127" i="1"/>
  <c r="BN128" i="1"/>
  <c r="BN135" i="1"/>
  <c r="BN143" i="1"/>
  <c r="BN151" i="1"/>
  <c r="BN159" i="1"/>
  <c r="BN160" i="1"/>
  <c r="BN167" i="1"/>
  <c r="BN175" i="1"/>
  <c r="BN183" i="1"/>
  <c r="BN191" i="1"/>
  <c r="BN192" i="1"/>
  <c r="BN199" i="1"/>
  <c r="BN200" i="1"/>
  <c r="BN207" i="1"/>
  <c r="BN215" i="1"/>
  <c r="BN216" i="1"/>
  <c r="BN223" i="1"/>
  <c r="BN224" i="1"/>
  <c r="BN231" i="1"/>
  <c r="BN232" i="1"/>
  <c r="BN239" i="1"/>
  <c r="BN247" i="1"/>
  <c r="BN248" i="1"/>
  <c r="BN255" i="1"/>
  <c r="BN256" i="1"/>
  <c r="BN263" i="1"/>
  <c r="BO15" i="1"/>
  <c r="BO23" i="1"/>
  <c r="BO24" i="1"/>
  <c r="BO31" i="1"/>
  <c r="BO39" i="1"/>
  <c r="BO47" i="1"/>
  <c r="BO55" i="1"/>
  <c r="BO56" i="1"/>
  <c r="BO63" i="1"/>
  <c r="BO64" i="1"/>
  <c r="BO71" i="1"/>
  <c r="BO79" i="1"/>
  <c r="BO80" i="1"/>
  <c r="BO87" i="1"/>
  <c r="BO88" i="1"/>
  <c r="BO95" i="1"/>
  <c r="BO96" i="1"/>
  <c r="BO103" i="1"/>
  <c r="BO111" i="1"/>
  <c r="BO112" i="1"/>
  <c r="BO119" i="1"/>
  <c r="BO120" i="1"/>
  <c r="BO127" i="1"/>
  <c r="BO128" i="1"/>
  <c r="BO135" i="1"/>
  <c r="BO143" i="1"/>
  <c r="BO144" i="1"/>
  <c r="BO151" i="1"/>
  <c r="BO152" i="1"/>
  <c r="BO159" i="1"/>
  <c r="BO160" i="1"/>
  <c r="BO167" i="1"/>
  <c r="BO175" i="1"/>
  <c r="BO176" i="1"/>
  <c r="BO183" i="1"/>
  <c r="BO184" i="1"/>
  <c r="BO191" i="1"/>
  <c r="BO199" i="1"/>
  <c r="BO200" i="1"/>
  <c r="BO207" i="1"/>
  <c r="BO208" i="1"/>
  <c r="BO215" i="1"/>
  <c r="BO216" i="1"/>
  <c r="BO223" i="1"/>
  <c r="BO231" i="1"/>
  <c r="BO232" i="1"/>
  <c r="BO239" i="1"/>
  <c r="BO247" i="1"/>
  <c r="BO255" i="1"/>
  <c r="BO263" i="1"/>
  <c r="BO264" i="1"/>
  <c r="BP15" i="1"/>
  <c r="BP23" i="1"/>
  <c r="BP31" i="1"/>
  <c r="BP39" i="1"/>
  <c r="BP40" i="1"/>
  <c r="BP47" i="1"/>
  <c r="BP55" i="1"/>
  <c r="BP63" i="1"/>
  <c r="BP64" i="1"/>
  <c r="BP71" i="1"/>
  <c r="BP79" i="1"/>
  <c r="BP87" i="1"/>
  <c r="BP95" i="1"/>
  <c r="BP96" i="1"/>
  <c r="BP103" i="1"/>
  <c r="BP111" i="1"/>
  <c r="BP119" i="1"/>
  <c r="BP127" i="1"/>
  <c r="BP128" i="1"/>
  <c r="BP135" i="1"/>
  <c r="BP143" i="1"/>
  <c r="BP151" i="1"/>
  <c r="BP152" i="1"/>
  <c r="BP159" i="1"/>
  <c r="BP160" i="1"/>
  <c r="BP167" i="1"/>
  <c r="BP168" i="1"/>
  <c r="BP175" i="1"/>
  <c r="BP183" i="1"/>
  <c r="BP184" i="1"/>
  <c r="BP191" i="1"/>
  <c r="BP192" i="1"/>
  <c r="BP199" i="1"/>
  <c r="BP200" i="1"/>
  <c r="BP207" i="1"/>
  <c r="BP215" i="1"/>
  <c r="BP216" i="1"/>
  <c r="BP223" i="1"/>
  <c r="BP231" i="1"/>
  <c r="BP239" i="1"/>
  <c r="BP247" i="1"/>
  <c r="BP248" i="1"/>
  <c r="BP255" i="1"/>
  <c r="BP263" i="1"/>
  <c r="BJ40" i="1" l="1"/>
  <c r="BH247" i="1"/>
  <c r="BG159" i="1"/>
  <c r="BG87" i="1"/>
  <c r="BG39" i="1"/>
  <c r="BF145" i="1"/>
  <c r="BF87" i="1"/>
  <c r="BE207" i="1"/>
  <c r="BE111" i="1"/>
  <c r="BE55" i="1"/>
  <c r="BD247" i="1"/>
  <c r="BD151" i="1"/>
  <c r="BD71" i="1"/>
  <c r="BC264" i="1"/>
  <c r="BC72" i="1"/>
  <c r="BC23" i="1"/>
  <c r="AZ95" i="1"/>
  <c r="AZ31" i="1"/>
  <c r="AY191" i="1"/>
  <c r="AY95" i="1"/>
  <c r="AY31" i="1"/>
  <c r="AW127" i="1"/>
  <c r="BO256" i="1"/>
  <c r="BC256" i="1"/>
  <c r="BM248" i="1"/>
  <c r="BJ248" i="1"/>
  <c r="BN240" i="1"/>
  <c r="BK240" i="1"/>
  <c r="BC224" i="1"/>
  <c r="BB224" i="1"/>
  <c r="BM216" i="1"/>
  <c r="BL216" i="1"/>
  <c r="BN208" i="1"/>
  <c r="BA208" i="1"/>
  <c r="BJ208" i="1"/>
  <c r="BA200" i="1"/>
  <c r="BG200" i="1"/>
  <c r="BH200" i="1"/>
  <c r="BL184" i="1"/>
  <c r="AW184" i="1"/>
  <c r="AX168" i="1"/>
  <c r="BL168" i="1"/>
  <c r="BH160" i="1"/>
  <c r="BI160" i="1"/>
  <c r="AK144" i="1"/>
  <c r="BB144" i="1"/>
  <c r="AX128" i="1"/>
  <c r="BL128" i="1"/>
  <c r="BM120" i="1"/>
  <c r="AQ120" i="1"/>
  <c r="BL112" i="1"/>
  <c r="AQ112" i="1"/>
  <c r="BE112" i="1"/>
  <c r="BI112" i="1"/>
  <c r="AP112" i="1"/>
  <c r="AQ96" i="1"/>
  <c r="AW96" i="1"/>
  <c r="BM96" i="1"/>
  <c r="AZ80" i="1"/>
  <c r="BB80" i="1"/>
  <c r="AJ64" i="1"/>
  <c r="BF64" i="1"/>
  <c r="BB56" i="1"/>
  <c r="AK56" i="1"/>
  <c r="BO48" i="1"/>
  <c r="AP48" i="1"/>
  <c r="BD48" i="1"/>
  <c r="BM48" i="1"/>
  <c r="AK24" i="1"/>
  <c r="AO24" i="1"/>
  <c r="AJ56" i="1"/>
  <c r="AP263" i="1"/>
  <c r="AQ263" i="1"/>
  <c r="BI263" i="1"/>
  <c r="BL263" i="1"/>
  <c r="AK255" i="1"/>
  <c r="AY255" i="1"/>
  <c r="BG255" i="1"/>
  <c r="BH255" i="1"/>
  <c r="AX247" i="1"/>
  <c r="BF247" i="1"/>
  <c r="AW239" i="1"/>
  <c r="AP239" i="1"/>
  <c r="AY231" i="1"/>
  <c r="AQ231" i="1"/>
  <c r="AZ231" i="1"/>
  <c r="AP223" i="1"/>
  <c r="AX223" i="1"/>
  <c r="AO223" i="1"/>
  <c r="AX215" i="1"/>
  <c r="BI215" i="1"/>
  <c r="AK207" i="1"/>
  <c r="AO207" i="1"/>
  <c r="BD207" i="1"/>
  <c r="AW199" i="1"/>
  <c r="AP199" i="1"/>
  <c r="BE199" i="1"/>
  <c r="BB183" i="1"/>
  <c r="BF183" i="1"/>
  <c r="BK183" i="1"/>
  <c r="AX175" i="1"/>
  <c r="AO175" i="1"/>
  <c r="BE167" i="1"/>
  <c r="AY167" i="1"/>
  <c r="BJ167" i="1"/>
  <c r="AQ159" i="1"/>
  <c r="AJ159" i="1"/>
  <c r="AX151" i="1"/>
  <c r="BA151" i="1"/>
  <c r="BG151" i="1"/>
  <c r="AO143" i="1"/>
  <c r="AJ143" i="1"/>
  <c r="BC143" i="1"/>
  <c r="BH143" i="1"/>
  <c r="AP135" i="1"/>
  <c r="AZ135" i="1"/>
  <c r="BK135" i="1"/>
  <c r="BM135" i="1"/>
  <c r="AQ135" i="1"/>
  <c r="BB127" i="1"/>
  <c r="AJ127" i="1"/>
  <c r="BF127" i="1"/>
  <c r="AK127" i="1"/>
  <c r="AK119" i="1"/>
  <c r="BD119" i="1"/>
  <c r="BJ119" i="1"/>
  <c r="BA111" i="1"/>
  <c r="AP111" i="1"/>
  <c r="AP103" i="1"/>
  <c r="AK103" i="1"/>
  <c r="AK95" i="1"/>
  <c r="BA95" i="1"/>
  <c r="BG95" i="1"/>
  <c r="BH95" i="1"/>
  <c r="AX87" i="1"/>
  <c r="AY87" i="1"/>
  <c r="BK87" i="1"/>
  <c r="BL87" i="1"/>
  <c r="AO87" i="1"/>
  <c r="AO79" i="1"/>
  <c r="BC79" i="1"/>
  <c r="AJ79" i="1"/>
  <c r="AO71" i="1"/>
  <c r="AJ71" i="1"/>
  <c r="AQ71" i="1"/>
  <c r="AJ63" i="1"/>
  <c r="AQ63" i="1"/>
  <c r="AZ63" i="1"/>
  <c r="BE63" i="1"/>
  <c r="BJ63" i="1"/>
  <c r="AQ55" i="1"/>
  <c r="AK55" i="1"/>
  <c r="BI55" i="1"/>
  <c r="AP55" i="1"/>
  <c r="AK47" i="1"/>
  <c r="AP47" i="1"/>
  <c r="BG47" i="1"/>
  <c r="BH47" i="1"/>
  <c r="AW39" i="1"/>
  <c r="AY39" i="1"/>
  <c r="BA39" i="1"/>
  <c r="BK39" i="1"/>
  <c r="AX31" i="1"/>
  <c r="BB31" i="1"/>
  <c r="BC31" i="1"/>
  <c r="BL31" i="1"/>
  <c r="AO23" i="1"/>
  <c r="AJ23" i="1"/>
  <c r="AO15" i="1"/>
  <c r="AJ15" i="1"/>
  <c r="BE15" i="1"/>
  <c r="BF15" i="1"/>
  <c r="AQ15" i="1"/>
  <c r="BE97" i="1"/>
  <c r="BP49" i="1"/>
  <c r="AQ247" i="1"/>
  <c r="AP255" i="1"/>
  <c r="AO231" i="1"/>
  <c r="AK175" i="1"/>
  <c r="AP248" i="1"/>
  <c r="AJ263" i="1"/>
  <c r="AJ223" i="1"/>
  <c r="BK65" i="1"/>
  <c r="BC81" i="1"/>
  <c r="BG257" i="1"/>
  <c r="BD217" i="1"/>
  <c r="AX105" i="1"/>
  <c r="AJ207" i="1"/>
  <c r="BP137" i="1"/>
  <c r="BK129" i="1"/>
  <c r="BD137" i="1"/>
  <c r="BL137" i="1"/>
  <c r="BF249" i="1"/>
  <c r="BF25" i="1"/>
  <c r="BH65" i="1"/>
  <c r="BG81" i="1"/>
  <c r="BF65" i="1"/>
  <c r="AX217" i="1"/>
  <c r="AW193" i="1"/>
  <c r="BO57" i="1"/>
  <c r="BN193" i="1"/>
  <c r="BG121" i="1"/>
  <c r="BD81" i="1"/>
  <c r="AK215" i="1"/>
  <c r="AJ191" i="1"/>
  <c r="BN33" i="1"/>
  <c r="BM185" i="1"/>
  <c r="BJ89" i="1"/>
  <c r="BC177" i="1"/>
  <c r="AY257" i="1"/>
  <c r="BP264" i="1"/>
  <c r="BP232" i="1"/>
  <c r="BP201" i="1"/>
  <c r="BP112" i="1"/>
  <c r="BP80" i="1"/>
  <c r="BP24" i="1"/>
  <c r="BO248" i="1"/>
  <c r="BO161" i="1"/>
  <c r="BO40" i="1"/>
  <c r="BN264" i="1"/>
  <c r="BN176" i="1"/>
  <c r="BN144" i="1"/>
  <c r="BN113" i="1"/>
  <c r="BN24" i="1"/>
  <c r="BM208" i="1"/>
  <c r="BM177" i="1"/>
  <c r="BM145" i="1"/>
  <c r="BM80" i="1"/>
  <c r="BM49" i="1"/>
  <c r="BM17" i="1"/>
  <c r="BL240" i="1"/>
  <c r="BL208" i="1"/>
  <c r="BL72" i="1"/>
  <c r="BK216" i="1"/>
  <c r="BK184" i="1"/>
  <c r="BK112" i="1"/>
  <c r="BK48" i="1"/>
  <c r="BJ193" i="1"/>
  <c r="BJ112" i="1"/>
  <c r="BJ72" i="1"/>
  <c r="BJ24" i="1"/>
  <c r="BI200" i="1"/>
  <c r="BI128" i="1"/>
  <c r="BI96" i="1"/>
  <c r="BH216" i="1"/>
  <c r="BH168" i="1"/>
  <c r="BH41" i="1"/>
  <c r="BG224" i="1"/>
  <c r="BG184" i="1"/>
  <c r="BG145" i="1"/>
  <c r="BG57" i="1"/>
  <c r="BE208" i="1"/>
  <c r="BE136" i="1"/>
  <c r="BE16" i="1"/>
  <c r="BD176" i="1"/>
  <c r="BD104" i="1"/>
  <c r="BD64" i="1"/>
  <c r="BB256" i="1"/>
  <c r="BB169" i="1"/>
  <c r="AZ224" i="1"/>
  <c r="AZ32" i="1"/>
  <c r="AY240" i="1"/>
  <c r="AY81" i="1"/>
  <c r="AX256" i="1"/>
  <c r="AW224" i="1"/>
  <c r="AQ88" i="1"/>
  <c r="AQ48" i="1"/>
  <c r="AO120" i="1"/>
  <c r="AO56" i="1"/>
  <c r="AK240" i="1"/>
  <c r="AJ153" i="1"/>
  <c r="BP256" i="1"/>
  <c r="BP224" i="1"/>
  <c r="BP136" i="1"/>
  <c r="BP104" i="1"/>
  <c r="BP72" i="1"/>
  <c r="BP48" i="1"/>
  <c r="BP16" i="1"/>
  <c r="BO240" i="1"/>
  <c r="BO32" i="1"/>
  <c r="BN257" i="1"/>
  <c r="BN168" i="1"/>
  <c r="BN136" i="1"/>
  <c r="BN104" i="1"/>
  <c r="BN16" i="1"/>
  <c r="BM200" i="1"/>
  <c r="BM72" i="1"/>
  <c r="BL200" i="1"/>
  <c r="BL136" i="1"/>
  <c r="BL64" i="1"/>
  <c r="BL24" i="1"/>
  <c r="BK208" i="1"/>
  <c r="BK136" i="1"/>
  <c r="BK104" i="1"/>
  <c r="BK40" i="1"/>
  <c r="BJ16" i="1"/>
  <c r="BI224" i="1"/>
  <c r="BG256" i="1"/>
  <c r="BG216" i="1"/>
  <c r="BF72" i="1"/>
  <c r="BF32" i="1"/>
  <c r="BE240" i="1"/>
  <c r="BE128" i="1"/>
  <c r="BD216" i="1"/>
  <c r="BD57" i="1"/>
  <c r="BC128" i="1"/>
  <c r="BB200" i="1"/>
  <c r="BB152" i="1"/>
  <c r="AZ256" i="1"/>
  <c r="AZ105" i="1"/>
  <c r="AZ64" i="1"/>
  <c r="AZ24" i="1"/>
  <c r="AY32" i="1"/>
  <c r="AX25" i="1"/>
  <c r="AW64" i="1"/>
  <c r="AQ113" i="1"/>
  <c r="AQ80" i="1"/>
  <c r="AJ240" i="1"/>
  <c r="BK193" i="1"/>
  <c r="BI145" i="1"/>
  <c r="BI105" i="1"/>
  <c r="BD129" i="1"/>
  <c r="BP240" i="1"/>
  <c r="BP208" i="1"/>
  <c r="BP120" i="1"/>
  <c r="BP88" i="1"/>
  <c r="BP57" i="1"/>
  <c r="BP32" i="1"/>
  <c r="BO225" i="1"/>
  <c r="BO168" i="1"/>
  <c r="BO16" i="1"/>
  <c r="BN184" i="1"/>
  <c r="BN152" i="1"/>
  <c r="BN120" i="1"/>
  <c r="BN89" i="1"/>
  <c r="BN32" i="1"/>
  <c r="BM184" i="1"/>
  <c r="BM152" i="1"/>
  <c r="BM56" i="1"/>
  <c r="BM24" i="1"/>
  <c r="BL248" i="1"/>
  <c r="BL80" i="1"/>
  <c r="BK224" i="1"/>
  <c r="BK192" i="1"/>
  <c r="BK56" i="1"/>
  <c r="BJ240" i="1"/>
  <c r="BJ168" i="1"/>
  <c r="BI209" i="1"/>
  <c r="BI169" i="1"/>
  <c r="BI104" i="1"/>
  <c r="BI56" i="1"/>
  <c r="BI16" i="1"/>
  <c r="BH136" i="1"/>
  <c r="BH16" i="1"/>
  <c r="BG152" i="1"/>
  <c r="BG112" i="1"/>
  <c r="BF240" i="1"/>
  <c r="BF193" i="1"/>
  <c r="BF89" i="1"/>
  <c r="BE152" i="1"/>
  <c r="BE72" i="1"/>
  <c r="BD185" i="1"/>
  <c r="BD72" i="1"/>
  <c r="BC56" i="1"/>
  <c r="BB177" i="1"/>
  <c r="AY56" i="1"/>
  <c r="AW248" i="1"/>
  <c r="AQ144" i="1"/>
  <c r="AQ56" i="1"/>
  <c r="AQ16" i="1"/>
  <c r="AP80" i="1"/>
  <c r="BO169" i="1"/>
  <c r="BI17" i="1"/>
  <c r="BH233" i="1"/>
  <c r="BE225" i="1"/>
  <c r="BB185" i="1"/>
  <c r="BB25" i="1"/>
  <c r="BP144" i="1"/>
  <c r="BP56" i="1"/>
  <c r="BO224" i="1"/>
  <c r="BO192" i="1"/>
  <c r="BO136" i="1"/>
  <c r="BN88" i="1"/>
  <c r="BN56" i="1"/>
  <c r="BL209" i="1"/>
  <c r="BL144" i="1"/>
  <c r="BL40" i="1"/>
  <c r="BK80" i="1"/>
  <c r="BI168" i="1"/>
  <c r="BF136" i="1"/>
  <c r="BF88" i="1"/>
  <c r="BE105" i="1"/>
  <c r="BB265" i="1"/>
  <c r="BB217" i="1"/>
  <c r="BP105" i="1"/>
  <c r="BO105" i="1"/>
  <c r="BO25" i="1"/>
  <c r="BN49" i="1"/>
  <c r="BN25" i="1"/>
  <c r="BM121" i="1"/>
  <c r="BL265" i="1"/>
  <c r="BL201" i="1"/>
  <c r="BL41" i="1"/>
  <c r="BJ129" i="1"/>
  <c r="BJ17" i="1"/>
  <c r="BI233" i="1"/>
  <c r="BH105" i="1"/>
  <c r="BG185" i="1"/>
  <c r="BE177" i="1"/>
  <c r="BB249" i="1"/>
  <c r="BB113" i="1"/>
  <c r="AX49" i="1"/>
  <c r="AW113" i="1"/>
  <c r="BP209" i="1"/>
  <c r="BN217" i="1"/>
  <c r="BM89" i="1"/>
  <c r="BM57" i="1"/>
  <c r="BL161" i="1"/>
  <c r="BK257" i="1"/>
  <c r="BJ257" i="1"/>
  <c r="BJ121" i="1"/>
  <c r="BJ41" i="1"/>
  <c r="BI41" i="1"/>
  <c r="BG249" i="1"/>
  <c r="BG17" i="1"/>
  <c r="BF17" i="1"/>
  <c r="BE161" i="1"/>
  <c r="BE41" i="1"/>
  <c r="BD153" i="1"/>
  <c r="BD113" i="1"/>
  <c r="BD33" i="1"/>
  <c r="BB233" i="1"/>
  <c r="BB201" i="1"/>
  <c r="AZ17" i="1"/>
  <c r="AP207" i="1"/>
  <c r="AO255" i="1"/>
  <c r="AK247" i="1"/>
  <c r="AK151" i="1"/>
  <c r="AJ183" i="1"/>
  <c r="BP265" i="1"/>
  <c r="BP97" i="1"/>
  <c r="BO97" i="1"/>
  <c r="BO41" i="1"/>
  <c r="BM113" i="1"/>
  <c r="BJ81" i="1"/>
  <c r="BI81" i="1"/>
  <c r="BH169" i="1"/>
  <c r="BG209" i="1"/>
  <c r="BC169" i="1"/>
  <c r="BC105" i="1"/>
  <c r="AX233" i="1"/>
  <c r="AW177" i="1"/>
  <c r="AW97" i="1"/>
  <c r="AO241" i="1"/>
  <c r="BL97" i="1"/>
  <c r="BP145" i="1"/>
  <c r="BO233" i="1"/>
  <c r="BN153" i="1"/>
  <c r="BK249" i="1"/>
  <c r="BK185" i="1"/>
  <c r="BK121" i="1"/>
  <c r="BK57" i="1"/>
  <c r="BJ249" i="1"/>
  <c r="BJ185" i="1"/>
  <c r="BH209" i="1"/>
  <c r="BH129" i="1"/>
  <c r="BF265" i="1"/>
  <c r="BE33" i="1"/>
  <c r="BD201" i="1"/>
  <c r="BB145" i="1"/>
  <c r="BB89" i="1"/>
  <c r="BA81" i="1"/>
  <c r="AZ81" i="1"/>
  <c r="AY265" i="1"/>
  <c r="AY105" i="1"/>
  <c r="AX137" i="1"/>
  <c r="AP264" i="1"/>
  <c r="BD264" i="1"/>
  <c r="BF264" i="1"/>
  <c r="AW264" i="1"/>
  <c r="BA264" i="1"/>
  <c r="BH264" i="1"/>
  <c r="BI264" i="1"/>
  <c r="BL264" i="1"/>
  <c r="AZ264" i="1"/>
  <c r="AQ264" i="1"/>
  <c r="BB264" i="1"/>
  <c r="AK256" i="1"/>
  <c r="AP256" i="1"/>
  <c r="BJ256" i="1"/>
  <c r="BK256" i="1"/>
  <c r="BM256" i="1"/>
  <c r="AY256" i="1"/>
  <c r="BE256" i="1"/>
  <c r="AZ248" i="1"/>
  <c r="BB248" i="1"/>
  <c r="BC248" i="1"/>
  <c r="AQ248" i="1"/>
  <c r="BE248" i="1"/>
  <c r="BH248" i="1"/>
  <c r="BI248" i="1"/>
  <c r="AW240" i="1"/>
  <c r="BC240" i="1"/>
  <c r="AX240" i="1"/>
  <c r="BA240" i="1"/>
  <c r="AO232" i="1"/>
  <c r="BE232" i="1"/>
  <c r="BG232" i="1"/>
  <c r="BH232" i="1"/>
  <c r="BI232" i="1"/>
  <c r="BJ232" i="1"/>
  <c r="BK232" i="1"/>
  <c r="BL232" i="1"/>
  <c r="AX232" i="1"/>
  <c r="BA232" i="1"/>
  <c r="AW232" i="1"/>
  <c r="AJ224" i="1"/>
  <c r="AK224" i="1"/>
  <c r="BA224" i="1"/>
  <c r="BD224" i="1"/>
  <c r="BM224" i="1"/>
  <c r="BB216" i="1"/>
  <c r="AO216" i="1"/>
  <c r="AQ216" i="1"/>
  <c r="BC216" i="1"/>
  <c r="BF216" i="1"/>
  <c r="AX208" i="1"/>
  <c r="BG208" i="1"/>
  <c r="BH208" i="1"/>
  <c r="BI208" i="1"/>
  <c r="AP208" i="1"/>
  <c r="BF208" i="1"/>
  <c r="AO200" i="1"/>
  <c r="AZ200" i="1"/>
  <c r="BE200" i="1"/>
  <c r="BF200" i="1"/>
  <c r="BJ200" i="1"/>
  <c r="BK200" i="1"/>
  <c r="BD200" i="1"/>
  <c r="AQ200" i="1"/>
  <c r="AY200" i="1"/>
  <c r="AY192" i="1"/>
  <c r="AP192" i="1"/>
  <c r="BC192" i="1"/>
  <c r="BM192" i="1"/>
  <c r="AX192" i="1"/>
  <c r="BG192" i="1"/>
  <c r="BH192" i="1"/>
  <c r="BI192" i="1"/>
  <c r="AX184" i="1"/>
  <c r="BA184" i="1"/>
  <c r="BH184" i="1"/>
  <c r="BE184" i="1"/>
  <c r="BF184" i="1"/>
  <c r="AP176" i="1"/>
  <c r="BG176" i="1"/>
  <c r="BA176" i="1"/>
  <c r="BB176" i="1"/>
  <c r="BH176" i="1"/>
  <c r="BI176" i="1"/>
  <c r="BJ176" i="1"/>
  <c r="BK176" i="1"/>
  <c r="BL176" i="1"/>
  <c r="AK176" i="1"/>
  <c r="AY176" i="1"/>
  <c r="BE176" i="1"/>
  <c r="BF176" i="1"/>
  <c r="AO176" i="1"/>
  <c r="AZ176" i="1"/>
  <c r="BC176" i="1"/>
  <c r="AJ168" i="1"/>
  <c r="AQ168" i="1"/>
  <c r="AY168" i="1"/>
  <c r="BE168" i="1"/>
  <c r="BM168" i="1"/>
  <c r="AO168" i="1"/>
  <c r="AQ160" i="1"/>
  <c r="BF160" i="1"/>
  <c r="AK160" i="1"/>
  <c r="BC160" i="1"/>
  <c r="AW160" i="1"/>
  <c r="BB160" i="1"/>
  <c r="BD160" i="1"/>
  <c r="BJ160" i="1"/>
  <c r="AK152" i="1"/>
  <c r="BC152" i="1"/>
  <c r="AO152" i="1"/>
  <c r="AX152" i="1"/>
  <c r="AZ152" i="1"/>
  <c r="BD152" i="1"/>
  <c r="AP152" i="1"/>
  <c r="AO144" i="1"/>
  <c r="BH144" i="1"/>
  <c r="AW144" i="1"/>
  <c r="BJ144" i="1"/>
  <c r="BK144" i="1"/>
  <c r="BA144" i="1"/>
  <c r="BA136" i="1"/>
  <c r="AO136" i="1"/>
  <c r="AW136" i="1"/>
  <c r="AJ136" i="1"/>
  <c r="BB136" i="1"/>
  <c r="BG136" i="1"/>
  <c r="BI136" i="1"/>
  <c r="BB128" i="1"/>
  <c r="BA128" i="1"/>
  <c r="BF128" i="1"/>
  <c r="BG128" i="1"/>
  <c r="BH128" i="1"/>
  <c r="AZ128" i="1"/>
  <c r="AY120" i="1"/>
  <c r="AP120" i="1"/>
  <c r="BE120" i="1"/>
  <c r="BG120" i="1"/>
  <c r="BH120" i="1"/>
  <c r="BI120" i="1"/>
  <c r="BJ120" i="1"/>
  <c r="BK120" i="1"/>
  <c r="BL120" i="1"/>
  <c r="BD120" i="1"/>
  <c r="AW120" i="1"/>
  <c r="AX120" i="1"/>
  <c r="BD112" i="1"/>
  <c r="BN112" i="1"/>
  <c r="AW112" i="1"/>
  <c r="AZ112" i="1"/>
  <c r="AO112" i="1"/>
  <c r="BA112" i="1"/>
  <c r="BB112" i="1"/>
  <c r="AQ104" i="1"/>
  <c r="AY104" i="1"/>
  <c r="AZ104" i="1"/>
  <c r="AK104" i="1"/>
  <c r="AO104" i="1"/>
  <c r="AX104" i="1"/>
  <c r="BB104" i="1"/>
  <c r="BE104" i="1"/>
  <c r="BF104" i="1"/>
  <c r="AP104" i="1"/>
  <c r="BJ104" i="1"/>
  <c r="AJ96" i="1"/>
  <c r="BE96" i="1"/>
  <c r="AK96" i="1"/>
  <c r="AO96" i="1"/>
  <c r="AX96" i="1"/>
  <c r="BB96" i="1"/>
  <c r="BF96" i="1"/>
  <c r="AP96" i="1"/>
  <c r="BC96" i="1"/>
  <c r="BD96" i="1"/>
  <c r="BA88" i="1"/>
  <c r="BG88" i="1"/>
  <c r="BH88" i="1"/>
  <c r="BI88" i="1"/>
  <c r="BJ88" i="1"/>
  <c r="BL88" i="1"/>
  <c r="AP88" i="1"/>
  <c r="BK88" i="1"/>
  <c r="BM88" i="1"/>
  <c r="AJ88" i="1"/>
  <c r="BC88" i="1"/>
  <c r="BD88" i="1"/>
  <c r="AW88" i="1"/>
  <c r="AY88" i="1"/>
  <c r="AZ88" i="1"/>
  <c r="BC80" i="1"/>
  <c r="BD80" i="1"/>
  <c r="AJ80" i="1"/>
  <c r="AW80" i="1"/>
  <c r="AK80" i="1"/>
  <c r="AO80" i="1"/>
  <c r="AX80" i="1"/>
  <c r="BA80" i="1"/>
  <c r="BG80" i="1"/>
  <c r="BI80" i="1"/>
  <c r="BJ80" i="1"/>
  <c r="AJ72" i="1"/>
  <c r="AQ72" i="1"/>
  <c r="AY72" i="1"/>
  <c r="AZ72" i="1"/>
  <c r="AW72" i="1"/>
  <c r="AK72" i="1"/>
  <c r="AO72" i="1"/>
  <c r="AX72" i="1"/>
  <c r="BA72" i="1"/>
  <c r="BG72" i="1"/>
  <c r="AP72" i="1"/>
  <c r="BB64" i="1"/>
  <c r="BE64" i="1"/>
  <c r="AK64" i="1"/>
  <c r="AO64" i="1"/>
  <c r="AX64" i="1"/>
  <c r="BA64" i="1"/>
  <c r="BG64" i="1"/>
  <c r="BH64" i="1"/>
  <c r="BI64" i="1"/>
  <c r="BJ64" i="1"/>
  <c r="AP64" i="1"/>
  <c r="BL56" i="1"/>
  <c r="AP56" i="1"/>
  <c r="BD56" i="1"/>
  <c r="AW56" i="1"/>
  <c r="BF56" i="1"/>
  <c r="AJ48" i="1"/>
  <c r="BC48" i="1"/>
  <c r="AW48" i="1"/>
  <c r="BF48" i="1"/>
  <c r="AK48" i="1"/>
  <c r="AO48" i="1"/>
  <c r="BA48" i="1"/>
  <c r="BH48" i="1"/>
  <c r="BI48" i="1"/>
  <c r="BJ48" i="1"/>
  <c r="AQ40" i="1"/>
  <c r="AY40" i="1"/>
  <c r="AZ40" i="1"/>
  <c r="AJ40" i="1"/>
  <c r="AW40" i="1"/>
  <c r="BE40" i="1"/>
  <c r="BF40" i="1"/>
  <c r="AK40" i="1"/>
  <c r="AO40" i="1"/>
  <c r="BA40" i="1"/>
  <c r="AP40" i="1"/>
  <c r="BD40" i="1"/>
  <c r="AJ32" i="1"/>
  <c r="AX32" i="1"/>
  <c r="BB32" i="1"/>
  <c r="BG32" i="1"/>
  <c r="BH32" i="1"/>
  <c r="BI32" i="1"/>
  <c r="BJ32" i="1"/>
  <c r="AK32" i="1"/>
  <c r="AO32" i="1"/>
  <c r="BA32" i="1"/>
  <c r="BK32" i="1"/>
  <c r="BL32" i="1"/>
  <c r="BM32" i="1"/>
  <c r="AP32" i="1"/>
  <c r="AJ24" i="1"/>
  <c r="BD24" i="1"/>
  <c r="AP24" i="1"/>
  <c r="AW24" i="1"/>
  <c r="AX24" i="1"/>
  <c r="BB24" i="1"/>
  <c r="AJ16" i="1"/>
  <c r="BC16" i="1"/>
  <c r="AZ16" i="1"/>
  <c r="BF16" i="1"/>
  <c r="AW16" i="1"/>
  <c r="AX16" i="1"/>
  <c r="BB16" i="1"/>
  <c r="BG16" i="1"/>
  <c r="AK16" i="1"/>
  <c r="AO16" i="1"/>
  <c r="BA16" i="1"/>
  <c r="BI40" i="1"/>
  <c r="BH224" i="1"/>
  <c r="BH152" i="1"/>
  <c r="BH112" i="1"/>
  <c r="BH80" i="1"/>
  <c r="BG144" i="1"/>
  <c r="BG104" i="1"/>
  <c r="BF120" i="1"/>
  <c r="BF80" i="1"/>
  <c r="BE88" i="1"/>
  <c r="BE24" i="1"/>
  <c r="BD136" i="1"/>
  <c r="BC168" i="1"/>
  <c r="BC32" i="1"/>
  <c r="BB40" i="1"/>
  <c r="BA248" i="1"/>
  <c r="BA24" i="1"/>
  <c r="AZ232" i="1"/>
  <c r="AZ160" i="1"/>
  <c r="AZ56" i="1"/>
  <c r="AY144" i="1"/>
  <c r="AY16" i="1"/>
  <c r="AQ176" i="1"/>
  <c r="AQ32" i="1"/>
  <c r="AP136" i="1"/>
  <c r="AK136" i="1"/>
  <c r="BJ128" i="1"/>
  <c r="BJ56" i="1"/>
  <c r="BI240" i="1"/>
  <c r="BI144" i="1"/>
  <c r="BI72" i="1"/>
  <c r="BH256" i="1"/>
  <c r="BG264" i="1"/>
  <c r="BG240" i="1"/>
  <c r="BG168" i="1"/>
  <c r="BG24" i="1"/>
  <c r="BF248" i="1"/>
  <c r="BF152" i="1"/>
  <c r="BE264" i="1"/>
  <c r="BE216" i="1"/>
  <c r="BE48" i="1"/>
  <c r="BD16" i="1"/>
  <c r="BC104" i="1"/>
  <c r="BC64" i="1"/>
  <c r="BB72" i="1"/>
  <c r="AY48" i="1"/>
  <c r="AX56" i="1"/>
  <c r="AW32" i="1"/>
  <c r="AQ64" i="1"/>
  <c r="AP232" i="1"/>
  <c r="AP16" i="1"/>
  <c r="AO184" i="1"/>
  <c r="AO88" i="1"/>
  <c r="AJ199" i="1"/>
  <c r="BN225" i="1"/>
  <c r="BM249" i="1"/>
  <c r="BL169" i="1"/>
  <c r="BK217" i="1"/>
  <c r="BK89" i="1"/>
  <c r="BJ217" i="1"/>
  <c r="BI241" i="1"/>
  <c r="BI113" i="1"/>
  <c r="BH241" i="1"/>
  <c r="BH137" i="1"/>
  <c r="BG217" i="1"/>
  <c r="BG89" i="1"/>
  <c r="BG41" i="1"/>
  <c r="BF217" i="1"/>
  <c r="BF97" i="1"/>
  <c r="BE193" i="1"/>
  <c r="BE65" i="1"/>
  <c r="BD241" i="1"/>
  <c r="BC257" i="1"/>
  <c r="BC137" i="1"/>
  <c r="BA65" i="1"/>
  <c r="AY137" i="1"/>
  <c r="AX57" i="1"/>
  <c r="AW49" i="1"/>
  <c r="BP169" i="1"/>
  <c r="BO193" i="1"/>
  <c r="BN121" i="1"/>
  <c r="BP241" i="1"/>
  <c r="BP89" i="1"/>
  <c r="BO265" i="1"/>
  <c r="BO137" i="1"/>
  <c r="BO89" i="1"/>
  <c r="BN249" i="1"/>
  <c r="BM217" i="1"/>
  <c r="BL241" i="1"/>
  <c r="BL33" i="1"/>
  <c r="BK161" i="1"/>
  <c r="BK33" i="1"/>
  <c r="BJ161" i="1"/>
  <c r="BI265" i="1"/>
  <c r="BI137" i="1"/>
  <c r="BH265" i="1"/>
  <c r="BH161" i="1"/>
  <c r="BH33" i="1"/>
  <c r="BG113" i="1"/>
  <c r="BF241" i="1"/>
  <c r="BF121" i="1"/>
  <c r="BE249" i="1"/>
  <c r="BD265" i="1"/>
  <c r="BD169" i="1"/>
  <c r="BD73" i="1"/>
  <c r="BD25" i="1"/>
  <c r="BC209" i="1"/>
  <c r="AZ177" i="1"/>
  <c r="AZ145" i="1"/>
  <c r="AY225" i="1"/>
  <c r="AW257" i="1"/>
  <c r="AW209" i="1"/>
  <c r="AQ185" i="1"/>
  <c r="AO225" i="1"/>
  <c r="BO34" i="1"/>
  <c r="BP233" i="1"/>
  <c r="BO257" i="1"/>
  <c r="BO129" i="1"/>
  <c r="BL105" i="1"/>
  <c r="BL25" i="1"/>
  <c r="BK153" i="1"/>
  <c r="BK25" i="1"/>
  <c r="BJ153" i="1"/>
  <c r="BJ49" i="1"/>
  <c r="BI177" i="1"/>
  <c r="BI49" i="1"/>
  <c r="BH73" i="1"/>
  <c r="BH25" i="1"/>
  <c r="BG153" i="1"/>
  <c r="BF113" i="1"/>
  <c r="BF33" i="1"/>
  <c r="BD257" i="1"/>
  <c r="BD225" i="1"/>
  <c r="BD65" i="1"/>
  <c r="BC113" i="1"/>
  <c r="BC89" i="1"/>
  <c r="BC33" i="1"/>
  <c r="AZ209" i="1"/>
  <c r="AZ169" i="1"/>
  <c r="AY161" i="1"/>
  <c r="AY17" i="1"/>
  <c r="AQ169" i="1"/>
  <c r="AP97" i="1"/>
  <c r="AO265" i="1"/>
  <c r="BP81" i="1"/>
  <c r="BO33" i="1"/>
  <c r="BN161" i="1"/>
  <c r="BM209" i="1"/>
  <c r="BM129" i="1"/>
  <c r="BL233" i="1"/>
  <c r="BP177" i="1"/>
  <c r="BO201" i="1"/>
  <c r="BO49" i="1"/>
  <c r="BN185" i="1"/>
  <c r="BN81" i="1"/>
  <c r="BM257" i="1"/>
  <c r="BM105" i="1"/>
  <c r="BL177" i="1"/>
  <c r="BL129" i="1"/>
  <c r="BK225" i="1"/>
  <c r="BK97" i="1"/>
  <c r="BJ225" i="1"/>
  <c r="BJ73" i="1"/>
  <c r="BI201" i="1"/>
  <c r="BI73" i="1"/>
  <c r="BH201" i="1"/>
  <c r="BH97" i="1"/>
  <c r="BG225" i="1"/>
  <c r="BG177" i="1"/>
  <c r="BG49" i="1"/>
  <c r="BF225" i="1"/>
  <c r="BF169" i="1"/>
  <c r="BF57" i="1"/>
  <c r="BE201" i="1"/>
  <c r="BE73" i="1"/>
  <c r="BD249" i="1"/>
  <c r="BC225" i="1"/>
  <c r="BA17" i="1"/>
  <c r="AZ241" i="1"/>
  <c r="AZ201" i="1"/>
  <c r="AY201" i="1"/>
  <c r="AY41" i="1"/>
  <c r="AW225" i="1"/>
  <c r="AP129" i="1"/>
  <c r="AP65" i="1"/>
  <c r="AK137" i="1"/>
  <c r="AK25" i="1"/>
  <c r="BM27" i="1"/>
  <c r="BM123" i="1"/>
  <c r="AO240" i="1"/>
  <c r="AJ121" i="1"/>
  <c r="BL68" i="1"/>
  <c r="AP107" i="1"/>
  <c r="BL67" i="1"/>
  <c r="BM107" i="1"/>
  <c r="BL163" i="1"/>
  <c r="BP27" i="1"/>
  <c r="BO35" i="1"/>
  <c r="BN43" i="1"/>
  <c r="BO51" i="1"/>
  <c r="BN139" i="1"/>
  <c r="BG211" i="1"/>
  <c r="BF19" i="1"/>
  <c r="BJ99" i="1"/>
  <c r="BC43" i="1"/>
  <c r="BB35" i="1"/>
  <c r="BN59" i="1"/>
  <c r="AQ83" i="1"/>
  <c r="BP99" i="1"/>
  <c r="BD91" i="1"/>
  <c r="AO256" i="1"/>
  <c r="AO208" i="1"/>
  <c r="AK239" i="1"/>
  <c r="AJ177" i="1"/>
  <c r="AJ113" i="1"/>
  <c r="BL83" i="1"/>
  <c r="BE115" i="1"/>
  <c r="BL35" i="1"/>
  <c r="BG51" i="1"/>
  <c r="BD59" i="1"/>
  <c r="AX59" i="1"/>
  <c r="BM139" i="1"/>
  <c r="AX43" i="1"/>
  <c r="BD75" i="1"/>
  <c r="BC83" i="1"/>
  <c r="BB51" i="1"/>
  <c r="BA83" i="1"/>
  <c r="AW35" i="1"/>
  <c r="BP83" i="1"/>
  <c r="BM91" i="1"/>
  <c r="BL51" i="1"/>
  <c r="BH35" i="1"/>
  <c r="BE131" i="1"/>
  <c r="AZ67" i="1"/>
  <c r="AO99" i="1"/>
  <c r="BO92" i="1"/>
  <c r="BM76" i="1"/>
  <c r="BJ84" i="1"/>
  <c r="BM226" i="1"/>
  <c r="AJ97" i="1"/>
  <c r="BP249" i="1"/>
  <c r="BP185" i="1"/>
  <c r="BP121" i="1"/>
  <c r="BP65" i="1"/>
  <c r="BO241" i="1"/>
  <c r="BO177" i="1"/>
  <c r="BO113" i="1"/>
  <c r="BO73" i="1"/>
  <c r="BN233" i="1"/>
  <c r="BN169" i="1"/>
  <c r="BN129" i="1"/>
  <c r="BN65" i="1"/>
  <c r="BM265" i="1"/>
  <c r="BM225" i="1"/>
  <c r="BM161" i="1"/>
  <c r="BM33" i="1"/>
  <c r="BL249" i="1"/>
  <c r="BL185" i="1"/>
  <c r="BL145" i="1"/>
  <c r="BL49" i="1"/>
  <c r="BK265" i="1"/>
  <c r="BK201" i="1"/>
  <c r="BK137" i="1"/>
  <c r="BK73" i="1"/>
  <c r="BJ265" i="1"/>
  <c r="BJ201" i="1"/>
  <c r="BJ137" i="1"/>
  <c r="BJ97" i="1"/>
  <c r="BJ57" i="1"/>
  <c r="BI249" i="1"/>
  <c r="BI185" i="1"/>
  <c r="BI121" i="1"/>
  <c r="BI57" i="1"/>
  <c r="BH249" i="1"/>
  <c r="BH185" i="1"/>
  <c r="BH145" i="1"/>
  <c r="BH81" i="1"/>
  <c r="BG233" i="1"/>
  <c r="BG193" i="1"/>
  <c r="BG129" i="1"/>
  <c r="BG65" i="1"/>
  <c r="BG25" i="1"/>
  <c r="BF73" i="1"/>
  <c r="BE145" i="1"/>
  <c r="BE121" i="1"/>
  <c r="BE81" i="1"/>
  <c r="BE17" i="1"/>
  <c r="BD161" i="1"/>
  <c r="BD89" i="1"/>
  <c r="BC265" i="1"/>
  <c r="BC233" i="1"/>
  <c r="BC145" i="1"/>
  <c r="BC65" i="1"/>
  <c r="BC17" i="1"/>
  <c r="BB41" i="1"/>
  <c r="BA241" i="1"/>
  <c r="BA209" i="1"/>
  <c r="BA177" i="1"/>
  <c r="BA145" i="1"/>
  <c r="BA113" i="1"/>
  <c r="AZ41" i="1"/>
  <c r="AY193" i="1"/>
  <c r="AY49" i="1"/>
  <c r="AX153" i="1"/>
  <c r="AW129" i="1"/>
  <c r="AP33" i="1"/>
  <c r="AJ17" i="1"/>
  <c r="BP225" i="1"/>
  <c r="BP161" i="1"/>
  <c r="BP41" i="1"/>
  <c r="BP25" i="1"/>
  <c r="BO217" i="1"/>
  <c r="BO153" i="1"/>
  <c r="BO17" i="1"/>
  <c r="BN209" i="1"/>
  <c r="BN145" i="1"/>
  <c r="BN105" i="1"/>
  <c r="BM241" i="1"/>
  <c r="BM201" i="1"/>
  <c r="BM90" i="1"/>
  <c r="BM73" i="1"/>
  <c r="BL225" i="1"/>
  <c r="BL121" i="1"/>
  <c r="BL81" i="1"/>
  <c r="BL65" i="1"/>
  <c r="BK241" i="1"/>
  <c r="BK177" i="1"/>
  <c r="BK113" i="1"/>
  <c r="BK49" i="1"/>
  <c r="BJ241" i="1"/>
  <c r="BJ177" i="1"/>
  <c r="BJ113" i="1"/>
  <c r="BJ33" i="1"/>
  <c r="BI225" i="1"/>
  <c r="BI161" i="1"/>
  <c r="BI97" i="1"/>
  <c r="BI33" i="1"/>
  <c r="BH225" i="1"/>
  <c r="BH121" i="1"/>
  <c r="BH57" i="1"/>
  <c r="BH17" i="1"/>
  <c r="BG169" i="1"/>
  <c r="BG105" i="1"/>
  <c r="BF257" i="1"/>
  <c r="BF233" i="1"/>
  <c r="BF209" i="1"/>
  <c r="BF185" i="1"/>
  <c r="BF161" i="1"/>
  <c r="BF137" i="1"/>
  <c r="BF49" i="1"/>
  <c r="BE265" i="1"/>
  <c r="BE241" i="1"/>
  <c r="BE217" i="1"/>
  <c r="BE169" i="1"/>
  <c r="BE137" i="1"/>
  <c r="BE57" i="1"/>
  <c r="BD193" i="1"/>
  <c r="BD105" i="1"/>
  <c r="BD49" i="1"/>
  <c r="BC201" i="1"/>
  <c r="BB137" i="1"/>
  <c r="BB105" i="1"/>
  <c r="BB81" i="1"/>
  <c r="BB57" i="1"/>
  <c r="BA33" i="1"/>
  <c r="AZ265" i="1"/>
  <c r="AZ113" i="1"/>
  <c r="AY233" i="1"/>
  <c r="AY73" i="1"/>
  <c r="AX249" i="1"/>
  <c r="AX201" i="1"/>
  <c r="AX73" i="1"/>
  <c r="AW161" i="1"/>
  <c r="AW65" i="1"/>
  <c r="AQ257" i="1"/>
  <c r="AQ153" i="1"/>
  <c r="AP225" i="1"/>
  <c r="AP161" i="1"/>
  <c r="AJ89" i="1"/>
  <c r="BN42" i="1"/>
  <c r="BM154" i="1"/>
  <c r="BH178" i="1"/>
  <c r="BP33" i="1"/>
  <c r="BP17" i="1"/>
  <c r="BO209" i="1"/>
  <c r="BO145" i="1"/>
  <c r="BO65" i="1"/>
  <c r="BN265" i="1"/>
  <c r="BN201" i="1"/>
  <c r="BN97" i="1"/>
  <c r="BN57" i="1"/>
  <c r="BN41" i="1"/>
  <c r="BM233" i="1"/>
  <c r="BM193" i="1"/>
  <c r="BM153" i="1"/>
  <c r="BM137" i="1"/>
  <c r="BM65" i="1"/>
  <c r="BM25" i="1"/>
  <c r="BL217" i="1"/>
  <c r="BL113" i="1"/>
  <c r="BL73" i="1"/>
  <c r="BK233" i="1"/>
  <c r="BK169" i="1"/>
  <c r="BK105" i="1"/>
  <c r="BK41" i="1"/>
  <c r="BJ233" i="1"/>
  <c r="BJ169" i="1"/>
  <c r="BJ105" i="1"/>
  <c r="BJ25" i="1"/>
  <c r="BI217" i="1"/>
  <c r="BI153" i="1"/>
  <c r="BI89" i="1"/>
  <c r="BI25" i="1"/>
  <c r="BH217" i="1"/>
  <c r="BH177" i="1"/>
  <c r="BH113" i="1"/>
  <c r="BH49" i="1"/>
  <c r="BG265" i="1"/>
  <c r="BG161" i="1"/>
  <c r="BG97" i="1"/>
  <c r="BF201" i="1"/>
  <c r="BF177" i="1"/>
  <c r="BF153" i="1"/>
  <c r="BF129" i="1"/>
  <c r="BF41" i="1"/>
  <c r="BE257" i="1"/>
  <c r="BE233" i="1"/>
  <c r="BE209" i="1"/>
  <c r="BE185" i="1"/>
  <c r="BE113" i="1"/>
  <c r="BE49" i="1"/>
  <c r="BD209" i="1"/>
  <c r="BD121" i="1"/>
  <c r="BD97" i="1"/>
  <c r="BD41" i="1"/>
  <c r="BC217" i="1"/>
  <c r="BB121" i="1"/>
  <c r="BB73" i="1"/>
  <c r="BA193" i="1"/>
  <c r="BA161" i="1"/>
  <c r="BA129" i="1"/>
  <c r="BA97" i="1"/>
  <c r="BA49" i="1"/>
  <c r="AY169" i="1"/>
  <c r="AX185" i="1"/>
  <c r="AX89" i="1"/>
  <c r="AW145" i="1"/>
  <c r="AW81" i="1"/>
  <c r="AW33" i="1"/>
  <c r="AQ177" i="1"/>
  <c r="AQ97" i="1"/>
  <c r="AJ257" i="1"/>
  <c r="BP114" i="1"/>
  <c r="BO66" i="1"/>
  <c r="BM138" i="1"/>
  <c r="BP153" i="1"/>
  <c r="BP257" i="1"/>
  <c r="BP193" i="1"/>
  <c r="BP129" i="1"/>
  <c r="BP73" i="1"/>
  <c r="BO249" i="1"/>
  <c r="BO185" i="1"/>
  <c r="BO121" i="1"/>
  <c r="BO81" i="1"/>
  <c r="BN241" i="1"/>
  <c r="BN177" i="1"/>
  <c r="BN137" i="1"/>
  <c r="BN73" i="1"/>
  <c r="BN17" i="1"/>
  <c r="BM169" i="1"/>
  <c r="BM81" i="1"/>
  <c r="BL257" i="1"/>
  <c r="BL193" i="1"/>
  <c r="BL153" i="1"/>
  <c r="BL89" i="1"/>
  <c r="BL17" i="1"/>
  <c r="BK209" i="1"/>
  <c r="BK145" i="1"/>
  <c r="BK81" i="1"/>
  <c r="BK17" i="1"/>
  <c r="BJ145" i="1"/>
  <c r="BJ65" i="1"/>
  <c r="BI257" i="1"/>
  <c r="BI193" i="1"/>
  <c r="BI129" i="1"/>
  <c r="BH257" i="1"/>
  <c r="BH193" i="1"/>
  <c r="BH153" i="1"/>
  <c r="BH89" i="1"/>
  <c r="BG241" i="1"/>
  <c r="BG137" i="1"/>
  <c r="BG73" i="1"/>
  <c r="BE153" i="1"/>
  <c r="BE129" i="1"/>
  <c r="BD233" i="1"/>
  <c r="BD145" i="1"/>
  <c r="BD17" i="1"/>
  <c r="BC153" i="1"/>
  <c r="BC121" i="1"/>
  <c r="BC49" i="1"/>
  <c r="BB153" i="1"/>
  <c r="BB49" i="1"/>
  <c r="BA257" i="1"/>
  <c r="AY129" i="1"/>
  <c r="AX265" i="1"/>
  <c r="AO233" i="1"/>
  <c r="BN75" i="1"/>
  <c r="BL99" i="1"/>
  <c r="BG83" i="1"/>
  <c r="BF35" i="1"/>
  <c r="AY155" i="1"/>
  <c r="AY107" i="1"/>
  <c r="AW51" i="1"/>
  <c r="AQ131" i="1"/>
  <c r="BP92" i="1"/>
  <c r="BO258" i="1"/>
  <c r="BO99" i="1"/>
  <c r="BP123" i="1"/>
  <c r="BO155" i="1"/>
  <c r="BO98" i="1"/>
  <c r="BP28" i="1"/>
  <c r="BO210" i="1"/>
  <c r="BN178" i="1"/>
  <c r="BN123" i="1"/>
  <c r="BN18" i="1"/>
  <c r="BL147" i="1"/>
  <c r="BL19" i="1"/>
  <c r="BK35" i="1"/>
  <c r="BI91" i="1"/>
  <c r="BH203" i="1"/>
  <c r="BG35" i="1"/>
  <c r="BE35" i="1"/>
  <c r="BD139" i="1"/>
  <c r="BD43" i="1"/>
  <c r="AZ27" i="1"/>
  <c r="AK83" i="1"/>
  <c r="AJ216" i="1"/>
  <c r="BH115" i="1"/>
  <c r="BG227" i="1"/>
  <c r="BB107" i="1"/>
  <c r="BB67" i="1"/>
  <c r="BM187" i="1"/>
  <c r="BM100" i="1"/>
  <c r="BM51" i="1"/>
  <c r="BM34" i="1"/>
  <c r="BL170" i="1"/>
  <c r="BH131" i="1"/>
  <c r="BC179" i="1"/>
  <c r="BB83" i="1"/>
  <c r="AZ107" i="1"/>
  <c r="AY35" i="1"/>
  <c r="AX99" i="1"/>
  <c r="BP35" i="1"/>
  <c r="BM35" i="1"/>
  <c r="BD107" i="1"/>
  <c r="AX187" i="1"/>
  <c r="AX139" i="1"/>
  <c r="BM186" i="1"/>
  <c r="BM83" i="1"/>
  <c r="BM66" i="1"/>
  <c r="BL250" i="1"/>
  <c r="BK179" i="1"/>
  <c r="BK100" i="1"/>
  <c r="BK60" i="1"/>
  <c r="BD172" i="1"/>
  <c r="BD123" i="1"/>
  <c r="BC115" i="1"/>
  <c r="BA211" i="1"/>
  <c r="AY51" i="1"/>
  <c r="AX171" i="1"/>
  <c r="BO124" i="1"/>
  <c r="BO20" i="1"/>
  <c r="BB171" i="1"/>
  <c r="AW131" i="1"/>
  <c r="BN90" i="1"/>
  <c r="BP20" i="1"/>
  <c r="BP194" i="1"/>
  <c r="BP155" i="1"/>
  <c r="BP139" i="1"/>
  <c r="BO27" i="1"/>
  <c r="BM219" i="1"/>
  <c r="BL131" i="1"/>
  <c r="BK259" i="1"/>
  <c r="BK115" i="1"/>
  <c r="BK19" i="1"/>
  <c r="BJ27" i="1"/>
  <c r="BI75" i="1"/>
  <c r="BF67" i="1"/>
  <c r="BD171" i="1"/>
  <c r="BD27" i="1"/>
  <c r="BA147" i="1"/>
  <c r="BA91" i="1"/>
  <c r="BA19" i="1"/>
  <c r="AW91" i="1"/>
  <c r="BL235" i="1"/>
  <c r="BJ236" i="1"/>
  <c r="BN252" i="1"/>
  <c r="BP235" i="1"/>
  <c r="BP164" i="1"/>
  <c r="BO187" i="1"/>
  <c r="BM182" i="1"/>
  <c r="BM164" i="1"/>
  <c r="BL171" i="1"/>
  <c r="BJ251" i="1"/>
  <c r="BH179" i="1"/>
  <c r="BH163" i="1"/>
  <c r="BG163" i="1"/>
  <c r="BF163" i="1"/>
  <c r="BD179" i="1"/>
  <c r="BD155" i="1"/>
  <c r="AW115" i="1"/>
  <c r="AJ255" i="1"/>
  <c r="BP251" i="1"/>
  <c r="BP163" i="1"/>
  <c r="BN147" i="1"/>
  <c r="BM179" i="1"/>
  <c r="BM163" i="1"/>
  <c r="BK147" i="1"/>
  <c r="BJ131" i="1"/>
  <c r="BI123" i="1"/>
  <c r="BG179" i="1"/>
  <c r="BC163" i="1"/>
  <c r="BJ180" i="1"/>
  <c r="BP219" i="1"/>
  <c r="BO171" i="1"/>
  <c r="BO115" i="1"/>
  <c r="BN251" i="1"/>
  <c r="BP179" i="1"/>
  <c r="BN163" i="1"/>
  <c r="BM188" i="1"/>
  <c r="BL115" i="1"/>
  <c r="BK163" i="1"/>
  <c r="BJ187" i="1"/>
  <c r="BG195" i="1"/>
  <c r="AZ155" i="1"/>
  <c r="AQ147" i="1"/>
  <c r="BN156" i="1"/>
  <c r="BN124" i="1"/>
  <c r="BK204" i="1"/>
  <c r="BO260" i="1"/>
  <c r="BF260" i="1"/>
  <c r="BE191" i="1"/>
  <c r="BE144" i="1"/>
  <c r="BD255" i="1"/>
  <c r="BD232" i="1"/>
  <c r="BD208" i="1"/>
  <c r="BD184" i="1"/>
  <c r="BD168" i="1"/>
  <c r="BD144" i="1"/>
  <c r="BC239" i="1"/>
  <c r="BC127" i="1"/>
  <c r="BB240" i="1"/>
  <c r="BB159" i="1"/>
  <c r="BA247" i="1"/>
  <c r="BA223" i="1"/>
  <c r="BA192" i="1"/>
  <c r="AZ207" i="1"/>
  <c r="AY264" i="1"/>
  <c r="AY159" i="1"/>
  <c r="AY127" i="1"/>
  <c r="AX119" i="1"/>
  <c r="AW208" i="1"/>
  <c r="AW168" i="1"/>
  <c r="AQ239" i="1"/>
  <c r="AQ191" i="1"/>
  <c r="AP224" i="1"/>
  <c r="AK208" i="1"/>
  <c r="AK159" i="1"/>
  <c r="AK120" i="1"/>
  <c r="AJ239" i="1"/>
  <c r="BP260" i="1"/>
  <c r="BP156" i="1"/>
  <c r="BO220" i="1"/>
  <c r="BK124" i="1"/>
  <c r="AX143" i="1"/>
  <c r="AQ232" i="1"/>
  <c r="AQ127" i="1"/>
  <c r="AP168" i="1"/>
  <c r="BO188" i="1"/>
  <c r="BM196" i="1"/>
  <c r="BH212" i="1"/>
  <c r="AK264" i="1"/>
  <c r="AJ264" i="1"/>
  <c r="AO264" i="1"/>
  <c r="AX264" i="1"/>
  <c r="AJ256" i="1"/>
  <c r="AQ256" i="1"/>
  <c r="AW256" i="1"/>
  <c r="BD256" i="1"/>
  <c r="AX248" i="1"/>
  <c r="AJ248" i="1"/>
  <c r="AO248" i="1"/>
  <c r="AK248" i="1"/>
  <c r="AY248" i="1"/>
  <c r="AP240" i="1"/>
  <c r="AQ240" i="1"/>
  <c r="AJ232" i="1"/>
  <c r="AY232" i="1"/>
  <c r="AK232" i="1"/>
  <c r="BF232" i="1"/>
  <c r="AO224" i="1"/>
  <c r="AX224" i="1"/>
  <c r="AQ224" i="1"/>
  <c r="AY224" i="1"/>
  <c r="BE224" i="1"/>
  <c r="AZ216" i="1"/>
  <c r="AP216" i="1"/>
  <c r="AK216" i="1"/>
  <c r="AW216" i="1"/>
  <c r="AX216" i="1"/>
  <c r="BA216" i="1"/>
  <c r="AJ208" i="1"/>
  <c r="BC208" i="1"/>
  <c r="AY208" i="1"/>
  <c r="AQ208" i="1"/>
  <c r="AZ208" i="1"/>
  <c r="BB208" i="1"/>
  <c r="AJ200" i="1"/>
  <c r="AW200" i="1"/>
  <c r="AX200" i="1"/>
  <c r="AK200" i="1"/>
  <c r="AP200" i="1"/>
  <c r="BC200" i="1"/>
  <c r="AO192" i="1"/>
  <c r="AQ192" i="1"/>
  <c r="AZ192" i="1"/>
  <c r="BB192" i="1"/>
  <c r="AJ192" i="1"/>
  <c r="AW192" i="1"/>
  <c r="BD192" i="1"/>
  <c r="AJ184" i="1"/>
  <c r="AP184" i="1"/>
  <c r="BC184" i="1"/>
  <c r="AY184" i="1"/>
  <c r="AK184" i="1"/>
  <c r="AQ184" i="1"/>
  <c r="BB184" i="1"/>
  <c r="AW176" i="1"/>
  <c r="AX176" i="1"/>
  <c r="AJ176" i="1"/>
  <c r="AZ168" i="1"/>
  <c r="AK168" i="1"/>
  <c r="BA168" i="1"/>
  <c r="BF168" i="1"/>
  <c r="AO160" i="1"/>
  <c r="AY160" i="1"/>
  <c r="AP160" i="1"/>
  <c r="AJ160" i="1"/>
  <c r="BE160" i="1"/>
  <c r="BA152" i="1"/>
  <c r="AQ152" i="1"/>
  <c r="AW152" i="1"/>
  <c r="AJ152" i="1"/>
  <c r="AY152" i="1"/>
  <c r="AJ144" i="1"/>
  <c r="AZ144" i="1"/>
  <c r="BC144" i="1"/>
  <c r="AP144" i="1"/>
  <c r="AX144" i="1"/>
  <c r="AY136" i="1"/>
  <c r="AX136" i="1"/>
  <c r="AZ136" i="1"/>
  <c r="BC136" i="1"/>
  <c r="AJ128" i="1"/>
  <c r="AO128" i="1"/>
  <c r="AP128" i="1"/>
  <c r="AQ128" i="1"/>
  <c r="AW128" i="1"/>
  <c r="BD128" i="1"/>
  <c r="AK128" i="1"/>
  <c r="AY128" i="1"/>
  <c r="AJ120" i="1"/>
  <c r="BC120" i="1"/>
  <c r="AZ120" i="1"/>
  <c r="BA120" i="1"/>
  <c r="AJ112" i="1"/>
  <c r="AK112" i="1"/>
  <c r="AX112" i="1"/>
  <c r="AY112" i="1"/>
  <c r="BL196" i="1"/>
  <c r="BE156" i="1"/>
  <c r="AK263" i="1"/>
  <c r="AY263" i="1"/>
  <c r="AZ263" i="1"/>
  <c r="BB263" i="1"/>
  <c r="AQ255" i="1"/>
  <c r="AW255" i="1"/>
  <c r="BA255" i="1"/>
  <c r="BC255" i="1"/>
  <c r="BF255" i="1"/>
  <c r="AJ247" i="1"/>
  <c r="AO247" i="1"/>
  <c r="BB247" i="1"/>
  <c r="AP247" i="1"/>
  <c r="BC247" i="1"/>
  <c r="BE247" i="1"/>
  <c r="AO239" i="1"/>
  <c r="AX239" i="1"/>
  <c r="AK231" i="1"/>
  <c r="BC231" i="1"/>
  <c r="AW231" i="1"/>
  <c r="AJ231" i="1"/>
  <c r="AP231" i="1"/>
  <c r="AQ223" i="1"/>
  <c r="AZ223" i="1"/>
  <c r="BC223" i="1"/>
  <c r="AP215" i="1"/>
  <c r="AJ215" i="1"/>
  <c r="AO215" i="1"/>
  <c r="BD215" i="1"/>
  <c r="AY207" i="1"/>
  <c r="BA207" i="1"/>
  <c r="AW207" i="1"/>
  <c r="AK199" i="1"/>
  <c r="AO199" i="1"/>
  <c r="AZ199" i="1"/>
  <c r="AY199" i="1"/>
  <c r="AP191" i="1"/>
  <c r="AX191" i="1"/>
  <c r="BF191" i="1"/>
  <c r="AY183" i="1"/>
  <c r="AX183" i="1"/>
  <c r="AO183" i="1"/>
  <c r="AZ183" i="1"/>
  <c r="BE183" i="1"/>
  <c r="AJ175" i="1"/>
  <c r="AQ175" i="1"/>
  <c r="AP175" i="1"/>
  <c r="BD175" i="1"/>
  <c r="AK167" i="1"/>
  <c r="BC167" i="1"/>
  <c r="BD167" i="1"/>
  <c r="AO167" i="1"/>
  <c r="AW167" i="1"/>
  <c r="BB167" i="1"/>
  <c r="AP159" i="1"/>
  <c r="AX159" i="1"/>
  <c r="AZ159" i="1"/>
  <c r="BC159" i="1"/>
  <c r="BD159" i="1"/>
  <c r="AQ151" i="1"/>
  <c r="AW151" i="1"/>
  <c r="BB151" i="1"/>
  <c r="AJ151" i="1"/>
  <c r="AO151" i="1"/>
  <c r="BF151" i="1"/>
  <c r="AK143" i="1"/>
  <c r="AQ143" i="1"/>
  <c r="AW143" i="1"/>
  <c r="BB143" i="1"/>
  <c r="BE143" i="1"/>
  <c r="AX135" i="1"/>
  <c r="AO135" i="1"/>
  <c r="AJ135" i="1"/>
  <c r="AZ119" i="1"/>
  <c r="AJ119" i="1"/>
  <c r="AO119" i="1"/>
  <c r="AP119" i="1"/>
  <c r="AQ119" i="1"/>
  <c r="AW119" i="1"/>
  <c r="BB119" i="1"/>
  <c r="AK111" i="1"/>
  <c r="AX111" i="1"/>
  <c r="AY111" i="1"/>
  <c r="BD111" i="1"/>
  <c r="AW111" i="1"/>
  <c r="AZ111" i="1"/>
  <c r="BF111" i="1"/>
  <c r="AY171" i="1"/>
  <c r="AX123" i="1"/>
  <c r="AQ195" i="1"/>
  <c r="BF195" i="1"/>
  <c r="BO195" i="1"/>
  <c r="BL259" i="1"/>
  <c r="BK195" i="1"/>
  <c r="AJ259" i="1"/>
  <c r="AZ259" i="1"/>
  <c r="BA259" i="1"/>
  <c r="AY259" i="1"/>
  <c r="AX259" i="1"/>
  <c r="BD259" i="1"/>
  <c r="BE259" i="1"/>
  <c r="BB259" i="1"/>
  <c r="BF259" i="1"/>
  <c r="BH259" i="1"/>
  <c r="BJ259" i="1"/>
  <c r="BO259" i="1"/>
  <c r="BP259" i="1"/>
  <c r="BN259" i="1"/>
  <c r="BI259" i="1"/>
  <c r="BM259" i="1"/>
  <c r="AJ251" i="1"/>
  <c r="BB251" i="1"/>
  <c r="BC251" i="1"/>
  <c r="AQ251" i="1"/>
  <c r="BD251" i="1"/>
  <c r="BE251" i="1"/>
  <c r="BF251" i="1"/>
  <c r="AY251" i="1"/>
  <c r="AZ251" i="1"/>
  <c r="BH251" i="1"/>
  <c r="BI251" i="1"/>
  <c r="BL251" i="1"/>
  <c r="BO251" i="1"/>
  <c r="AO251" i="1"/>
  <c r="BM251" i="1"/>
  <c r="AP251" i="1"/>
  <c r="BA251" i="1"/>
  <c r="BG251" i="1"/>
  <c r="BK251" i="1"/>
  <c r="AW251" i="1"/>
  <c r="AJ243" i="1"/>
  <c r="BA243" i="1"/>
  <c r="AY243" i="1"/>
  <c r="AZ243" i="1"/>
  <c r="BD243" i="1"/>
  <c r="BE243" i="1"/>
  <c r="BJ243" i="1"/>
  <c r="BP243" i="1"/>
  <c r="BF243" i="1"/>
  <c r="BH243" i="1"/>
  <c r="BN243" i="1"/>
  <c r="BL243" i="1"/>
  <c r="AX243" i="1"/>
  <c r="BB243" i="1"/>
  <c r="BI243" i="1"/>
  <c r="BC243" i="1"/>
  <c r="AJ235" i="1"/>
  <c r="AX235" i="1"/>
  <c r="BD235" i="1"/>
  <c r="AW235" i="1"/>
  <c r="BB235" i="1"/>
  <c r="BC235" i="1"/>
  <c r="BE235" i="1"/>
  <c r="AP235" i="1"/>
  <c r="BF235" i="1"/>
  <c r="BJ235" i="1"/>
  <c r="BA235" i="1"/>
  <c r="BH235" i="1"/>
  <c r="BM235" i="1"/>
  <c r="AO235" i="1"/>
  <c r="AQ235" i="1"/>
  <c r="BG235" i="1"/>
  <c r="BO235" i="1"/>
  <c r="BK235" i="1"/>
  <c r="BI235" i="1"/>
  <c r="BN235" i="1"/>
  <c r="AJ227" i="1"/>
  <c r="BI227" i="1"/>
  <c r="AQ227" i="1"/>
  <c r="AZ227" i="1"/>
  <c r="BA227" i="1"/>
  <c r="BB227" i="1"/>
  <c r="BC227" i="1"/>
  <c r="BE227" i="1"/>
  <c r="BJ227" i="1"/>
  <c r="BP227" i="1"/>
  <c r="AY227" i="1"/>
  <c r="BD227" i="1"/>
  <c r="BN227" i="1"/>
  <c r="BF227" i="1"/>
  <c r="BH227" i="1"/>
  <c r="BL227" i="1"/>
  <c r="AW227" i="1"/>
  <c r="AJ219" i="1"/>
  <c r="BD219" i="1"/>
  <c r="AX219" i="1"/>
  <c r="BC219" i="1"/>
  <c r="BE219" i="1"/>
  <c r="AW219" i="1"/>
  <c r="BB219" i="1"/>
  <c r="BF219" i="1"/>
  <c r="BJ219" i="1"/>
  <c r="BH219" i="1"/>
  <c r="AK219" i="1"/>
  <c r="AZ219" i="1"/>
  <c r="BO219" i="1"/>
  <c r="AP219" i="1"/>
  <c r="BG219" i="1"/>
  <c r="BK219" i="1"/>
  <c r="BN219" i="1"/>
  <c r="AJ211" i="1"/>
  <c r="BH211" i="1"/>
  <c r="BI211" i="1"/>
  <c r="AP211" i="1"/>
  <c r="AX211" i="1"/>
  <c r="BC211" i="1"/>
  <c r="BE211" i="1"/>
  <c r="AQ211" i="1"/>
  <c r="BJ211" i="1"/>
  <c r="BN211" i="1"/>
  <c r="BF211" i="1"/>
  <c r="BD211" i="1"/>
  <c r="BL211" i="1"/>
  <c r="BM211" i="1"/>
  <c r="AZ211" i="1"/>
  <c r="BO211" i="1"/>
  <c r="AJ203" i="1"/>
  <c r="AZ203" i="1"/>
  <c r="BD203" i="1"/>
  <c r="AY203" i="1"/>
  <c r="BC203" i="1"/>
  <c r="BE203" i="1"/>
  <c r="AO203" i="1"/>
  <c r="AX203" i="1"/>
  <c r="BF203" i="1"/>
  <c r="BJ203" i="1"/>
  <c r="BA203" i="1"/>
  <c r="BO203" i="1"/>
  <c r="BP203" i="1"/>
  <c r="BG203" i="1"/>
  <c r="BK203" i="1"/>
  <c r="BN203" i="1"/>
  <c r="AJ195" i="1"/>
  <c r="BH195" i="1"/>
  <c r="BI195" i="1"/>
  <c r="AW195" i="1"/>
  <c r="AY195" i="1"/>
  <c r="BC195" i="1"/>
  <c r="BE195" i="1"/>
  <c r="BJ195" i="1"/>
  <c r="BB195" i="1"/>
  <c r="BD195" i="1"/>
  <c r="AK195" i="1"/>
  <c r="AP195" i="1"/>
  <c r="AX195" i="1"/>
  <c r="BL195" i="1"/>
  <c r="BM195" i="1"/>
  <c r="BN195" i="1"/>
  <c r="AO195" i="1"/>
  <c r="BA195" i="1"/>
  <c r="BP195" i="1"/>
  <c r="BP211" i="1"/>
  <c r="BO227" i="1"/>
  <c r="BM227" i="1"/>
  <c r="BL203" i="1"/>
  <c r="BK227" i="1"/>
  <c r="BI203" i="1"/>
  <c r="BC259" i="1"/>
  <c r="BA219" i="1"/>
  <c r="AP203" i="1"/>
  <c r="AO219" i="1"/>
  <c r="BG243" i="1"/>
  <c r="BB211" i="1"/>
  <c r="BO243" i="1"/>
  <c r="BM243" i="1"/>
  <c r="BL219" i="1"/>
  <c r="BK243" i="1"/>
  <c r="BI219" i="1"/>
  <c r="BB203" i="1"/>
  <c r="AZ235" i="1"/>
  <c r="AY211" i="1"/>
  <c r="AW211" i="1"/>
  <c r="BP178" i="1"/>
  <c r="BP82" i="1"/>
  <c r="BP67" i="1"/>
  <c r="BP51" i="1"/>
  <c r="BO139" i="1"/>
  <c r="BO125" i="1"/>
  <c r="BO83" i="1"/>
  <c r="BO67" i="1"/>
  <c r="BN250" i="1"/>
  <c r="BN187" i="1"/>
  <c r="BN107" i="1"/>
  <c r="BN91" i="1"/>
  <c r="BN19" i="1"/>
  <c r="BM178" i="1"/>
  <c r="BM67" i="1"/>
  <c r="BL187" i="1"/>
  <c r="BK98" i="1"/>
  <c r="BK83" i="1"/>
  <c r="BK67" i="1"/>
  <c r="BK51" i="1"/>
  <c r="BJ202" i="1"/>
  <c r="BJ115" i="1"/>
  <c r="BJ98" i="1"/>
  <c r="BH147" i="1"/>
  <c r="BH19" i="1"/>
  <c r="BG194" i="1"/>
  <c r="BG67" i="1"/>
  <c r="BF51" i="1"/>
  <c r="BE147" i="1"/>
  <c r="BE19" i="1"/>
  <c r="BC99" i="1"/>
  <c r="BB187" i="1"/>
  <c r="BB123" i="1"/>
  <c r="BA67" i="1"/>
  <c r="AZ83" i="1"/>
  <c r="AJ179" i="1"/>
  <c r="BB179" i="1"/>
  <c r="BI179" i="1"/>
  <c r="AQ179" i="1"/>
  <c r="AO179" i="1"/>
  <c r="AW179" i="1"/>
  <c r="AP179" i="1"/>
  <c r="BA179" i="1"/>
  <c r="BE179" i="1"/>
  <c r="AJ155" i="1"/>
  <c r="AW155" i="1"/>
  <c r="BE155" i="1"/>
  <c r="BJ155" i="1"/>
  <c r="AO155" i="1"/>
  <c r="BA155" i="1"/>
  <c r="BC155" i="1"/>
  <c r="BF155" i="1"/>
  <c r="BG155" i="1"/>
  <c r="BH155" i="1"/>
  <c r="AX155" i="1"/>
  <c r="BB155" i="1"/>
  <c r="AJ131" i="1"/>
  <c r="AZ131" i="1"/>
  <c r="BA131" i="1"/>
  <c r="BI131" i="1"/>
  <c r="AY131" i="1"/>
  <c r="BB131" i="1"/>
  <c r="AX131" i="1"/>
  <c r="BK131" i="1"/>
  <c r="AJ107" i="1"/>
  <c r="AX107" i="1"/>
  <c r="BE107" i="1"/>
  <c r="BF107" i="1"/>
  <c r="BJ107" i="1"/>
  <c r="AO107" i="1"/>
  <c r="BC107" i="1"/>
  <c r="BG107" i="1"/>
  <c r="BH107" i="1"/>
  <c r="BA107" i="1"/>
  <c r="AJ83" i="1"/>
  <c r="BI83" i="1"/>
  <c r="AW83" i="1"/>
  <c r="AO83" i="1"/>
  <c r="BJ83" i="1"/>
  <c r="AX83" i="1"/>
  <c r="AY83" i="1"/>
  <c r="AJ59" i="1"/>
  <c r="BA59" i="1"/>
  <c r="BB59" i="1"/>
  <c r="BE59" i="1"/>
  <c r="BF59" i="1"/>
  <c r="AZ59" i="1"/>
  <c r="AY59" i="1"/>
  <c r="BG59" i="1"/>
  <c r="BH59" i="1"/>
  <c r="BK59" i="1"/>
  <c r="AJ35" i="1"/>
  <c r="AX35" i="1"/>
  <c r="BI35" i="1"/>
  <c r="BC35" i="1"/>
  <c r="AO35" i="1"/>
  <c r="AP35" i="1"/>
  <c r="BJ35" i="1"/>
  <c r="BP107" i="1"/>
  <c r="BO123" i="1"/>
  <c r="BO107" i="1"/>
  <c r="BM147" i="1"/>
  <c r="BM19" i="1"/>
  <c r="BL155" i="1"/>
  <c r="BL139" i="1"/>
  <c r="BL123" i="1"/>
  <c r="BL91" i="1"/>
  <c r="BF83" i="1"/>
  <c r="BE51" i="1"/>
  <c r="BD163" i="1"/>
  <c r="BD147" i="1"/>
  <c r="BD131" i="1"/>
  <c r="BD115" i="1"/>
  <c r="BD99" i="1"/>
  <c r="BD83" i="1"/>
  <c r="BD67" i="1"/>
  <c r="BD51" i="1"/>
  <c r="BD35" i="1"/>
  <c r="BD19" i="1"/>
  <c r="AY99" i="1"/>
  <c r="BO218" i="1"/>
  <c r="BK218" i="1"/>
  <c r="BH26" i="1"/>
  <c r="BL26" i="1"/>
  <c r="BJ26" i="1"/>
  <c r="BP187" i="1"/>
  <c r="BO250" i="1"/>
  <c r="BO178" i="1"/>
  <c r="BO163" i="1"/>
  <c r="BO147" i="1"/>
  <c r="BO19" i="1"/>
  <c r="BN115" i="1"/>
  <c r="BN27" i="1"/>
  <c r="BM210" i="1"/>
  <c r="BM131" i="1"/>
  <c r="BM115" i="1"/>
  <c r="BM75" i="1"/>
  <c r="BL210" i="1"/>
  <c r="BL90" i="1"/>
  <c r="BL59" i="1"/>
  <c r="BL43" i="1"/>
  <c r="BL27" i="1"/>
  <c r="BK171" i="1"/>
  <c r="BK155" i="1"/>
  <c r="BK123" i="1"/>
  <c r="BK107" i="1"/>
  <c r="BJ163" i="1"/>
  <c r="BJ59" i="1"/>
  <c r="BI155" i="1"/>
  <c r="BI27" i="1"/>
  <c r="BH67" i="1"/>
  <c r="BG115" i="1"/>
  <c r="BF99" i="1"/>
  <c r="BC131" i="1"/>
  <c r="BA163" i="1"/>
  <c r="BA35" i="1"/>
  <c r="AZ163" i="1"/>
  <c r="AZ35" i="1"/>
  <c r="AX179" i="1"/>
  <c r="AX51" i="1"/>
  <c r="AW107" i="1"/>
  <c r="AJ187" i="1"/>
  <c r="BA187" i="1"/>
  <c r="BD187" i="1"/>
  <c r="AY187" i="1"/>
  <c r="AZ187" i="1"/>
  <c r="BE187" i="1"/>
  <c r="BC187" i="1"/>
  <c r="BF187" i="1"/>
  <c r="BG187" i="1"/>
  <c r="AW187" i="1"/>
  <c r="AJ163" i="1"/>
  <c r="AP163" i="1"/>
  <c r="AX163" i="1"/>
  <c r="BB163" i="1"/>
  <c r="BI163" i="1"/>
  <c r="AQ163" i="1"/>
  <c r="AO163" i="1"/>
  <c r="BE163" i="1"/>
  <c r="AJ139" i="1"/>
  <c r="BE139" i="1"/>
  <c r="BF139" i="1"/>
  <c r="BJ139" i="1"/>
  <c r="AW139" i="1"/>
  <c r="BC139" i="1"/>
  <c r="BG139" i="1"/>
  <c r="BH139" i="1"/>
  <c r="AO139" i="1"/>
  <c r="AY139" i="1"/>
  <c r="BB139" i="1"/>
  <c r="AJ115" i="1"/>
  <c r="AQ115" i="1"/>
  <c r="BI115" i="1"/>
  <c r="BA115" i="1"/>
  <c r="AY115" i="1"/>
  <c r="AZ115" i="1"/>
  <c r="BB115" i="1"/>
  <c r="AO115" i="1"/>
  <c r="AJ91" i="1"/>
  <c r="AY91" i="1"/>
  <c r="BE91" i="1"/>
  <c r="BF91" i="1"/>
  <c r="AX91" i="1"/>
  <c r="BC91" i="1"/>
  <c r="BG91" i="1"/>
  <c r="BH91" i="1"/>
  <c r="AJ67" i="1"/>
  <c r="BI67" i="1"/>
  <c r="AW67" i="1"/>
  <c r="BJ67" i="1"/>
  <c r="AO67" i="1"/>
  <c r="AP67" i="1"/>
  <c r="AY67" i="1"/>
  <c r="AJ43" i="1"/>
  <c r="BB43" i="1"/>
  <c r="BE43" i="1"/>
  <c r="BF43" i="1"/>
  <c r="BA43" i="1"/>
  <c r="AZ43" i="1"/>
  <c r="BG43" i="1"/>
  <c r="BH43" i="1"/>
  <c r="BK43" i="1"/>
  <c r="AO43" i="1"/>
  <c r="AJ19" i="1"/>
  <c r="AZ19" i="1"/>
  <c r="BI19" i="1"/>
  <c r="AX19" i="1"/>
  <c r="AY19" i="1"/>
  <c r="BC19" i="1"/>
  <c r="AW19" i="1"/>
  <c r="BB19" i="1"/>
  <c r="BL107" i="1"/>
  <c r="BJ147" i="1"/>
  <c r="BJ43" i="1"/>
  <c r="BG99" i="1"/>
  <c r="AQ43" i="1"/>
  <c r="AQ19" i="1"/>
  <c r="AP51" i="1"/>
  <c r="AK43" i="1"/>
  <c r="BH266" i="1"/>
  <c r="BI266" i="1"/>
  <c r="BO162" i="1"/>
  <c r="BC162" i="1"/>
  <c r="BL154" i="1"/>
  <c r="BF154" i="1"/>
  <c r="AP146" i="1"/>
  <c r="BK146" i="1"/>
  <c r="BN114" i="1"/>
  <c r="BN99" i="1"/>
  <c r="BM171" i="1"/>
  <c r="BM74" i="1"/>
  <c r="BL179" i="1"/>
  <c r="BK91" i="1"/>
  <c r="BK75" i="1"/>
  <c r="BJ179" i="1"/>
  <c r="BJ91" i="1"/>
  <c r="BI171" i="1"/>
  <c r="BI43" i="1"/>
  <c r="BH83" i="1"/>
  <c r="BG131" i="1"/>
  <c r="BF115" i="1"/>
  <c r="BE83" i="1"/>
  <c r="AZ179" i="1"/>
  <c r="AZ139" i="1"/>
  <c r="AY179" i="1"/>
  <c r="AY27" i="1"/>
  <c r="AX67" i="1"/>
  <c r="AW59" i="1"/>
  <c r="AP19" i="1"/>
  <c r="AJ171" i="1"/>
  <c r="BJ171" i="1"/>
  <c r="BA171" i="1"/>
  <c r="BE171" i="1"/>
  <c r="AZ171" i="1"/>
  <c r="BC171" i="1"/>
  <c r="BF171" i="1"/>
  <c r="BG171" i="1"/>
  <c r="BH171" i="1"/>
  <c r="AJ147" i="1"/>
  <c r="AY147" i="1"/>
  <c r="AZ147" i="1"/>
  <c r="BI147" i="1"/>
  <c r="AX147" i="1"/>
  <c r="BB147" i="1"/>
  <c r="AP147" i="1"/>
  <c r="AW147" i="1"/>
  <c r="BF147" i="1"/>
  <c r="AJ123" i="1"/>
  <c r="AO123" i="1"/>
  <c r="BE123" i="1"/>
  <c r="BF123" i="1"/>
  <c r="BJ123" i="1"/>
  <c r="AP123" i="1"/>
  <c r="AW123" i="1"/>
  <c r="BC123" i="1"/>
  <c r="BG123" i="1"/>
  <c r="BH123" i="1"/>
  <c r="AY123" i="1"/>
  <c r="AZ123" i="1"/>
  <c r="AJ99" i="1"/>
  <c r="AW99" i="1"/>
  <c r="BI99" i="1"/>
  <c r="BK99" i="1"/>
  <c r="AK99" i="1"/>
  <c r="AQ99" i="1"/>
  <c r="AZ99" i="1"/>
  <c r="BA99" i="1"/>
  <c r="BB99" i="1"/>
  <c r="AJ75" i="1"/>
  <c r="AP75" i="1"/>
  <c r="AZ75" i="1"/>
  <c r="BE75" i="1"/>
  <c r="BF75" i="1"/>
  <c r="AK75" i="1"/>
  <c r="AQ75" i="1"/>
  <c r="AY75" i="1"/>
  <c r="AX75" i="1"/>
  <c r="BC75" i="1"/>
  <c r="BG75" i="1"/>
  <c r="BH75" i="1"/>
  <c r="BL75" i="1"/>
  <c r="AW75" i="1"/>
  <c r="AJ51" i="1"/>
  <c r="AO51" i="1"/>
  <c r="BC51" i="1"/>
  <c r="BI51" i="1"/>
  <c r="BJ51" i="1"/>
  <c r="BA51" i="1"/>
  <c r="AJ27" i="1"/>
  <c r="AW27" i="1"/>
  <c r="BE27" i="1"/>
  <c r="BF27" i="1"/>
  <c r="BB27" i="1"/>
  <c r="BA27" i="1"/>
  <c r="BG27" i="1"/>
  <c r="BH27" i="1"/>
  <c r="BK27" i="1"/>
  <c r="AX27" i="1"/>
  <c r="BC27" i="1"/>
  <c r="BO179" i="1"/>
  <c r="BN171" i="1"/>
  <c r="BN131" i="1"/>
  <c r="BI139" i="1"/>
  <c r="BH51" i="1"/>
  <c r="BE130" i="1"/>
  <c r="BC130" i="1"/>
  <c r="BP171" i="1"/>
  <c r="BP147" i="1"/>
  <c r="BP75" i="1"/>
  <c r="BP59" i="1"/>
  <c r="BP43" i="1"/>
  <c r="BP19" i="1"/>
  <c r="BO146" i="1"/>
  <c r="BO131" i="1"/>
  <c r="BO91" i="1"/>
  <c r="BO75" i="1"/>
  <c r="BN155" i="1"/>
  <c r="BP146" i="1"/>
  <c r="BP131" i="1"/>
  <c r="BP115" i="1"/>
  <c r="BP42" i="1"/>
  <c r="BP18" i="1"/>
  <c r="BO59" i="1"/>
  <c r="BO43" i="1"/>
  <c r="BN179" i="1"/>
  <c r="BN154" i="1"/>
  <c r="BN83" i="1"/>
  <c r="BN67" i="1"/>
  <c r="BN51" i="1"/>
  <c r="BM250" i="1"/>
  <c r="BM155" i="1"/>
  <c r="BM98" i="1"/>
  <c r="BM59" i="1"/>
  <c r="BM43" i="1"/>
  <c r="BL178" i="1"/>
  <c r="BJ19" i="1"/>
  <c r="BI187" i="1"/>
  <c r="BI59" i="1"/>
  <c r="BH187" i="1"/>
  <c r="BH99" i="1"/>
  <c r="BG147" i="1"/>
  <c r="BG19" i="1"/>
  <c r="BF131" i="1"/>
  <c r="BE99" i="1"/>
  <c r="BD242" i="1"/>
  <c r="BC67" i="1"/>
  <c r="BB91" i="1"/>
  <c r="BB75" i="1"/>
  <c r="BA139" i="1"/>
  <c r="BA75" i="1"/>
  <c r="AZ91" i="1"/>
  <c r="AY43" i="1"/>
  <c r="AQ59" i="1"/>
  <c r="AQ35" i="1"/>
  <c r="AP139" i="1"/>
  <c r="AP91" i="1"/>
  <c r="AK115" i="1"/>
  <c r="AK59" i="1"/>
  <c r="AK35" i="1"/>
  <c r="BF46" i="1"/>
  <c r="BP228" i="1"/>
  <c r="BP52" i="1"/>
  <c r="BM260" i="1"/>
  <c r="BM108" i="1"/>
  <c r="BL220" i="1"/>
  <c r="BK228" i="1"/>
  <c r="BH202" i="1"/>
  <c r="BH188" i="1"/>
  <c r="BE106" i="1"/>
  <c r="AP18" i="1"/>
  <c r="BN218" i="1"/>
  <c r="BN52" i="1"/>
  <c r="BM246" i="1"/>
  <c r="BM132" i="1"/>
  <c r="BM106" i="1"/>
  <c r="BM58" i="1"/>
  <c r="BL218" i="1"/>
  <c r="BL74" i="1"/>
  <c r="BJ260" i="1"/>
  <c r="BI202" i="1"/>
  <c r="BC250" i="1"/>
  <c r="BP74" i="1"/>
  <c r="BP60" i="1"/>
  <c r="BP50" i="1"/>
  <c r="BP162" i="1"/>
  <c r="BO242" i="1"/>
  <c r="BO156" i="1"/>
  <c r="BO44" i="1"/>
  <c r="BN122" i="1"/>
  <c r="BN26" i="1"/>
  <c r="BM194" i="1"/>
  <c r="BK122" i="1"/>
  <c r="BK18" i="1"/>
  <c r="BJ122" i="1"/>
  <c r="BH210" i="1"/>
  <c r="BH94" i="1"/>
  <c r="BH50" i="1"/>
  <c r="AK179" i="1"/>
  <c r="BM54" i="1"/>
  <c r="BP214" i="1"/>
  <c r="BP250" i="1"/>
  <c r="BP210" i="1"/>
  <c r="BP186" i="1"/>
  <c r="BP58" i="1"/>
  <c r="BO252" i="1"/>
  <c r="BO114" i="1"/>
  <c r="BN242" i="1"/>
  <c r="BN228" i="1"/>
  <c r="BN50" i="1"/>
  <c r="BM242" i="1"/>
  <c r="BM228" i="1"/>
  <c r="BM218" i="1"/>
  <c r="BL266" i="1"/>
  <c r="BL114" i="1"/>
  <c r="BL42" i="1"/>
  <c r="BI74" i="1"/>
  <c r="BH222" i="1"/>
  <c r="AK259" i="1"/>
  <c r="BA260" i="1"/>
  <c r="BD260" i="1"/>
  <c r="AW260" i="1"/>
  <c r="BB260" i="1"/>
  <c r="AX260" i="1"/>
  <c r="AQ260" i="1"/>
  <c r="BI260" i="1"/>
  <c r="BC260" i="1"/>
  <c r="BE260" i="1"/>
  <c r="BH260" i="1"/>
  <c r="AX252" i="1"/>
  <c r="BE252" i="1"/>
  <c r="BF252" i="1"/>
  <c r="AK252" i="1"/>
  <c r="BA252" i="1"/>
  <c r="AW252" i="1"/>
  <c r="BJ252" i="1"/>
  <c r="BB252" i="1"/>
  <c r="BI252" i="1"/>
  <c r="BG252" i="1"/>
  <c r="BC252" i="1"/>
  <c r="AQ252" i="1"/>
  <c r="BD252" i="1"/>
  <c r="BB244" i="1"/>
  <c r="BC244" i="1"/>
  <c r="AW244" i="1"/>
  <c r="BF244" i="1"/>
  <c r="BA244" i="1"/>
  <c r="BD244" i="1"/>
  <c r="BE244" i="1"/>
  <c r="BG244" i="1"/>
  <c r="BK244" i="1"/>
  <c r="BI244" i="1"/>
  <c r="AX244" i="1"/>
  <c r="BH244" i="1"/>
  <c r="AK244" i="1"/>
  <c r="BA236" i="1"/>
  <c r="BD236" i="1"/>
  <c r="AW236" i="1"/>
  <c r="BH236" i="1"/>
  <c r="BB236" i="1"/>
  <c r="BG236" i="1"/>
  <c r="AX236" i="1"/>
  <c r="BF236" i="1"/>
  <c r="BE236" i="1"/>
  <c r="BK236" i="1"/>
  <c r="BL236" i="1"/>
  <c r="BN236" i="1"/>
  <c r="AK228" i="1"/>
  <c r="AW228" i="1"/>
  <c r="BE228" i="1"/>
  <c r="BF228" i="1"/>
  <c r="AX228" i="1"/>
  <c r="BD228" i="1"/>
  <c r="BI228" i="1"/>
  <c r="BH228" i="1"/>
  <c r="BA228" i="1"/>
  <c r="BJ228" i="1"/>
  <c r="BC228" i="1"/>
  <c r="BC220" i="1"/>
  <c r="BB220" i="1"/>
  <c r="BE220" i="1"/>
  <c r="BF220" i="1"/>
  <c r="BD220" i="1"/>
  <c r="BJ220" i="1"/>
  <c r="AW220" i="1"/>
  <c r="BA220" i="1"/>
  <c r="BI220" i="1"/>
  <c r="AX220" i="1"/>
  <c r="BK220" i="1"/>
  <c r="BG220" i="1"/>
  <c r="BH220" i="1"/>
  <c r="AX212" i="1"/>
  <c r="BD212" i="1"/>
  <c r="AK212" i="1"/>
  <c r="BF212" i="1"/>
  <c r="BG212" i="1"/>
  <c r="BK212" i="1"/>
  <c r="BC212" i="1"/>
  <c r="AQ212" i="1"/>
  <c r="BE212" i="1"/>
  <c r="BI212" i="1"/>
  <c r="BE204" i="1"/>
  <c r="AW204" i="1"/>
  <c r="BB204" i="1"/>
  <c r="BD204" i="1"/>
  <c r="BH204" i="1"/>
  <c r="BA204" i="1"/>
  <c r="BL204" i="1"/>
  <c r="BC204" i="1"/>
  <c r="AX204" i="1"/>
  <c r="BF204" i="1"/>
  <c r="BJ204" i="1"/>
  <c r="BG204" i="1"/>
  <c r="BN204" i="1"/>
  <c r="BC196" i="1"/>
  <c r="BA196" i="1"/>
  <c r="BE196" i="1"/>
  <c r="BF196" i="1"/>
  <c r="AW196" i="1"/>
  <c r="AQ196" i="1"/>
  <c r="BI196" i="1"/>
  <c r="AX196" i="1"/>
  <c r="BH196" i="1"/>
  <c r="BG196" i="1"/>
  <c r="BK196" i="1"/>
  <c r="BJ196" i="1"/>
  <c r="BB188" i="1"/>
  <c r="AX188" i="1"/>
  <c r="BA188" i="1"/>
  <c r="BG188" i="1"/>
  <c r="BJ188" i="1"/>
  <c r="AW188" i="1"/>
  <c r="BI188" i="1"/>
  <c r="BC188" i="1"/>
  <c r="BD188" i="1"/>
  <c r="BA180" i="1"/>
  <c r="BG180" i="1"/>
  <c r="BB180" i="1"/>
  <c r="BD180" i="1"/>
  <c r="AX180" i="1"/>
  <c r="BC180" i="1"/>
  <c r="BE180" i="1"/>
  <c r="BK180" i="1"/>
  <c r="BH180" i="1"/>
  <c r="BI180" i="1"/>
  <c r="AW180" i="1"/>
  <c r="BF180" i="1"/>
  <c r="BL180" i="1"/>
  <c r="AX172" i="1"/>
  <c r="BA172" i="1"/>
  <c r="BC172" i="1"/>
  <c r="BE172" i="1"/>
  <c r="BH172" i="1"/>
  <c r="AW172" i="1"/>
  <c r="BF172" i="1"/>
  <c r="BL172" i="1"/>
  <c r="BK172" i="1"/>
  <c r="BB172" i="1"/>
  <c r="BJ172" i="1"/>
  <c r="BM172" i="1"/>
  <c r="BN172" i="1"/>
  <c r="BB164" i="1"/>
  <c r="AW164" i="1"/>
  <c r="AX164" i="1"/>
  <c r="BC164" i="1"/>
  <c r="BD164" i="1"/>
  <c r="BE164" i="1"/>
  <c r="BI164" i="1"/>
  <c r="BG164" i="1"/>
  <c r="BH164" i="1"/>
  <c r="AO164" i="1"/>
  <c r="BF164" i="1"/>
  <c r="BJ164" i="1"/>
  <c r="BC156" i="1"/>
  <c r="BA156" i="1"/>
  <c r="BD156" i="1"/>
  <c r="BJ156" i="1"/>
  <c r="AW156" i="1"/>
  <c r="BI156" i="1"/>
  <c r="BF156" i="1"/>
  <c r="BH156" i="1"/>
  <c r="AX156" i="1"/>
  <c r="BB156" i="1"/>
  <c r="BL156" i="1"/>
  <c r="AW148" i="1"/>
  <c r="BF148" i="1"/>
  <c r="BE148" i="1"/>
  <c r="AX148" i="1"/>
  <c r="AK148" i="1"/>
  <c r="BB148" i="1"/>
  <c r="BK148" i="1"/>
  <c r="AQ148" i="1"/>
  <c r="BC148" i="1"/>
  <c r="BD148" i="1"/>
  <c r="BG148" i="1"/>
  <c r="BJ148" i="1"/>
  <c r="BH148" i="1"/>
  <c r="BI148" i="1"/>
  <c r="BA140" i="1"/>
  <c r="BB140" i="1"/>
  <c r="AQ140" i="1"/>
  <c r="BH140" i="1"/>
  <c r="AW140" i="1"/>
  <c r="BL140" i="1"/>
  <c r="BC140" i="1"/>
  <c r="BD140" i="1"/>
  <c r="BE140" i="1"/>
  <c r="BG140" i="1"/>
  <c r="AX140" i="1"/>
  <c r="BK140" i="1"/>
  <c r="BJ140" i="1"/>
  <c r="BM140" i="1"/>
  <c r="BN140" i="1"/>
  <c r="AX132" i="1"/>
  <c r="BC132" i="1"/>
  <c r="BD132" i="1"/>
  <c r="AK132" i="1"/>
  <c r="BA132" i="1"/>
  <c r="BF132" i="1"/>
  <c r="BI132" i="1"/>
  <c r="BG132" i="1"/>
  <c r="BH132" i="1"/>
  <c r="BB132" i="1"/>
  <c r="BE132" i="1"/>
  <c r="AQ132" i="1"/>
  <c r="AW132" i="1"/>
  <c r="BE124" i="1"/>
  <c r="BF124" i="1"/>
  <c r="BG124" i="1"/>
  <c r="AQ124" i="1"/>
  <c r="AW124" i="1"/>
  <c r="AX124" i="1"/>
  <c r="BC124" i="1"/>
  <c r="BD124" i="1"/>
  <c r="BJ124" i="1"/>
  <c r="BA124" i="1"/>
  <c r="BI124" i="1"/>
  <c r="BB124" i="1"/>
  <c r="BA116" i="1"/>
  <c r="BB116" i="1"/>
  <c r="BF116" i="1"/>
  <c r="BK116" i="1"/>
  <c r="AX116" i="1"/>
  <c r="BG116" i="1"/>
  <c r="BC116" i="1"/>
  <c r="BH116" i="1"/>
  <c r="BI116" i="1"/>
  <c r="BL116" i="1"/>
  <c r="BD116" i="1"/>
  <c r="AW116" i="1"/>
  <c r="AW108" i="1"/>
  <c r="BD108" i="1"/>
  <c r="BC108" i="1"/>
  <c r="BA108" i="1"/>
  <c r="BH108" i="1"/>
  <c r="AO108" i="1"/>
  <c r="BF108" i="1"/>
  <c r="BL108" i="1"/>
  <c r="BB108" i="1"/>
  <c r="BG108" i="1"/>
  <c r="BE108" i="1"/>
  <c r="BK108" i="1"/>
  <c r="BN108" i="1"/>
  <c r="BA100" i="1"/>
  <c r="BE100" i="1"/>
  <c r="BF100" i="1"/>
  <c r="BD100" i="1"/>
  <c r="AW100" i="1"/>
  <c r="BI100" i="1"/>
  <c r="AX100" i="1"/>
  <c r="BC100" i="1"/>
  <c r="BH100" i="1"/>
  <c r="BJ100" i="1"/>
  <c r="BB100" i="1"/>
  <c r="BO100" i="1"/>
  <c r="AX92" i="1"/>
  <c r="AK92" i="1"/>
  <c r="BE92" i="1"/>
  <c r="BF92" i="1"/>
  <c r="BB92" i="1"/>
  <c r="AW92" i="1"/>
  <c r="BJ92" i="1"/>
  <c r="BI92" i="1"/>
  <c r="BG92" i="1"/>
  <c r="BH92" i="1"/>
  <c r="BL92" i="1"/>
  <c r="BK92" i="1"/>
  <c r="BA92" i="1"/>
  <c r="BD92" i="1"/>
  <c r="BD84" i="1"/>
  <c r="BC84" i="1"/>
  <c r="AX84" i="1"/>
  <c r="AO84" i="1"/>
  <c r="AQ84" i="1"/>
  <c r="BG84" i="1"/>
  <c r="BK84" i="1"/>
  <c r="BA84" i="1"/>
  <c r="BE84" i="1"/>
  <c r="BB84" i="1"/>
  <c r="BF84" i="1"/>
  <c r="BI84" i="1"/>
  <c r="BB76" i="1"/>
  <c r="BE76" i="1"/>
  <c r="BA76" i="1"/>
  <c r="BD76" i="1"/>
  <c r="AW76" i="1"/>
  <c r="BH76" i="1"/>
  <c r="BL76" i="1"/>
  <c r="BC76" i="1"/>
  <c r="BJ76" i="1"/>
  <c r="AX76" i="1"/>
  <c r="BN76" i="1"/>
  <c r="AW68" i="1"/>
  <c r="AX68" i="1"/>
  <c r="BE68" i="1"/>
  <c r="BF68" i="1"/>
  <c r="BI68" i="1"/>
  <c r="AO68" i="1"/>
  <c r="BB68" i="1"/>
  <c r="BA68" i="1"/>
  <c r="BG68" i="1"/>
  <c r="BK68" i="1"/>
  <c r="BH68" i="1"/>
  <c r="BJ68" i="1"/>
  <c r="BO68" i="1"/>
  <c r="BA60" i="1"/>
  <c r="BC60" i="1"/>
  <c r="AQ60" i="1"/>
  <c r="AW60" i="1"/>
  <c r="BD60" i="1"/>
  <c r="BE60" i="1"/>
  <c r="BJ60" i="1"/>
  <c r="BG60" i="1"/>
  <c r="BI60" i="1"/>
  <c r="BB60" i="1"/>
  <c r="AX60" i="1"/>
  <c r="AW52" i="1"/>
  <c r="BB52" i="1"/>
  <c r="BD52" i="1"/>
  <c r="BA52" i="1"/>
  <c r="BF52" i="1"/>
  <c r="BK52" i="1"/>
  <c r="BH52" i="1"/>
  <c r="BI52" i="1"/>
  <c r="BG52" i="1"/>
  <c r="BL52" i="1"/>
  <c r="BC44" i="1"/>
  <c r="BF44" i="1"/>
  <c r="BG44" i="1"/>
  <c r="BE44" i="1"/>
  <c r="BD44" i="1"/>
  <c r="BH44" i="1"/>
  <c r="BL44" i="1"/>
  <c r="AW44" i="1"/>
  <c r="BK44" i="1"/>
  <c r="BJ44" i="1"/>
  <c r="BN44" i="1"/>
  <c r="AO36" i="1"/>
  <c r="BA36" i="1"/>
  <c r="BG36" i="1"/>
  <c r="BI36" i="1"/>
  <c r="BB36" i="1"/>
  <c r="BF36" i="1"/>
  <c r="BL36" i="1"/>
  <c r="BE36" i="1"/>
  <c r="BJ36" i="1"/>
  <c r="BM36" i="1"/>
  <c r="BO36" i="1"/>
  <c r="AK28" i="1"/>
  <c r="AW28" i="1"/>
  <c r="BD28" i="1"/>
  <c r="BF28" i="1"/>
  <c r="BJ28" i="1"/>
  <c r="BC28" i="1"/>
  <c r="BI28" i="1"/>
  <c r="BH28" i="1"/>
  <c r="BG28" i="1"/>
  <c r="BL28" i="1"/>
  <c r="BA20" i="1"/>
  <c r="BE20" i="1"/>
  <c r="BK20" i="1"/>
  <c r="AW20" i="1"/>
  <c r="BD20" i="1"/>
  <c r="BF20" i="1"/>
  <c r="BJ20" i="1"/>
  <c r="BG20" i="1"/>
  <c r="BH20" i="1"/>
  <c r="BB20" i="1"/>
  <c r="BI20" i="1"/>
  <c r="BP258" i="1"/>
  <c r="BP236" i="1"/>
  <c r="BP226" i="1"/>
  <c r="BP132" i="1"/>
  <c r="BP100" i="1"/>
  <c r="BP90" i="1"/>
  <c r="BO228" i="1"/>
  <c r="BO196" i="1"/>
  <c r="BO186" i="1"/>
  <c r="BO164" i="1"/>
  <c r="BO154" i="1"/>
  <c r="BO132" i="1"/>
  <c r="BO76" i="1"/>
  <c r="BO52" i="1"/>
  <c r="BO42" i="1"/>
  <c r="BO18" i="1"/>
  <c r="BN260" i="1"/>
  <c r="BN132" i="1"/>
  <c r="BM44" i="1"/>
  <c r="BM20" i="1"/>
  <c r="BL228" i="1"/>
  <c r="BL50" i="1"/>
  <c r="BK252" i="1"/>
  <c r="BK226" i="1"/>
  <c r="BK188" i="1"/>
  <c r="BK28" i="1"/>
  <c r="BJ244" i="1"/>
  <c r="BJ132" i="1"/>
  <c r="BJ52" i="1"/>
  <c r="BH252" i="1"/>
  <c r="BH114" i="1"/>
  <c r="BF76" i="1"/>
  <c r="BD210" i="1"/>
  <c r="BD196" i="1"/>
  <c r="BC236" i="1"/>
  <c r="BA44" i="1"/>
  <c r="BA28" i="1"/>
  <c r="BO45" i="1"/>
  <c r="BJ45" i="1"/>
  <c r="BP36" i="1"/>
  <c r="BN212" i="1"/>
  <c r="BN188" i="1"/>
  <c r="BK132" i="1"/>
  <c r="BH84" i="1"/>
  <c r="BF60" i="1"/>
  <c r="BB228" i="1"/>
  <c r="BB196" i="1"/>
  <c r="AK202" i="1"/>
  <c r="BD202" i="1"/>
  <c r="BG202" i="1"/>
  <c r="AW202" i="1"/>
  <c r="BK202" i="1"/>
  <c r="AZ202" i="1"/>
  <c r="BO236" i="1"/>
  <c r="BO108" i="1"/>
  <c r="BN234" i="1"/>
  <c r="BL202" i="1"/>
  <c r="BL164" i="1"/>
  <c r="BL138" i="1"/>
  <c r="BL60" i="1"/>
  <c r="BL20" i="1"/>
  <c r="BK260" i="1"/>
  <c r="BK156" i="1"/>
  <c r="BK66" i="1"/>
  <c r="BK26" i="1"/>
  <c r="BJ116" i="1"/>
  <c r="BI140" i="1"/>
  <c r="BH124" i="1"/>
  <c r="BG76" i="1"/>
  <c r="BE28" i="1"/>
  <c r="BB28" i="1"/>
  <c r="BA212" i="1"/>
  <c r="AO82" i="1"/>
  <c r="BN84" i="1"/>
  <c r="BM236" i="1"/>
  <c r="BM204" i="1"/>
  <c r="BM116" i="1"/>
  <c r="BL100" i="1"/>
  <c r="BI172" i="1"/>
  <c r="BB212" i="1"/>
  <c r="BC266" i="1"/>
  <c r="BE266" i="1"/>
  <c r="AZ266" i="1"/>
  <c r="BG266" i="1"/>
  <c r="BK266" i="1"/>
  <c r="AW266" i="1"/>
  <c r="BJ266" i="1"/>
  <c r="BD266" i="1"/>
  <c r="BM266" i="1"/>
  <c r="AZ258" i="1"/>
  <c r="BE258" i="1"/>
  <c r="BH258" i="1"/>
  <c r="AO258" i="1"/>
  <c r="BA258" i="1"/>
  <c r="BI258" i="1"/>
  <c r="BG258" i="1"/>
  <c r="BF258" i="1"/>
  <c r="BJ258" i="1"/>
  <c r="BL258" i="1"/>
  <c r="BN258" i="1"/>
  <c r="BE250" i="1"/>
  <c r="AY250" i="1"/>
  <c r="BB250" i="1"/>
  <c r="BI250" i="1"/>
  <c r="BH250" i="1"/>
  <c r="BF250" i="1"/>
  <c r="BG250" i="1"/>
  <c r="BB242" i="1"/>
  <c r="AP242" i="1"/>
  <c r="BJ242" i="1"/>
  <c r="BI242" i="1"/>
  <c r="BG242" i="1"/>
  <c r="BH242" i="1"/>
  <c r="BK242" i="1"/>
  <c r="BC242" i="1"/>
  <c r="AW234" i="1"/>
  <c r="BG234" i="1"/>
  <c r="BD234" i="1"/>
  <c r="BE234" i="1"/>
  <c r="BK234" i="1"/>
  <c r="AZ234" i="1"/>
  <c r="BI234" i="1"/>
  <c r="BJ234" i="1"/>
  <c r="AO226" i="1"/>
  <c r="AX226" i="1"/>
  <c r="BH226" i="1"/>
  <c r="BF226" i="1"/>
  <c r="BB226" i="1"/>
  <c r="BG226" i="1"/>
  <c r="BE226" i="1"/>
  <c r="BI226" i="1"/>
  <c r="BL226" i="1"/>
  <c r="BN226" i="1"/>
  <c r="BE218" i="1"/>
  <c r="BF218" i="1"/>
  <c r="AW218" i="1"/>
  <c r="BC218" i="1"/>
  <c r="BI218" i="1"/>
  <c r="AY218" i="1"/>
  <c r="BJ218" i="1"/>
  <c r="AP210" i="1"/>
  <c r="AX210" i="1"/>
  <c r="BJ210" i="1"/>
  <c r="BI210" i="1"/>
  <c r="AZ194" i="1"/>
  <c r="BA194" i="1"/>
  <c r="BE194" i="1"/>
  <c r="BF194" i="1"/>
  <c r="BH194" i="1"/>
  <c r="BL194" i="1"/>
  <c r="BI194" i="1"/>
  <c r="BJ194" i="1"/>
  <c r="BN194" i="1"/>
  <c r="BE186" i="1"/>
  <c r="AO186" i="1"/>
  <c r="BF186" i="1"/>
  <c r="BI186" i="1"/>
  <c r="AY186" i="1"/>
  <c r="BG186" i="1"/>
  <c r="BL186" i="1"/>
  <c r="BK186" i="1"/>
  <c r="BB186" i="1"/>
  <c r="BC186" i="1"/>
  <c r="BD178" i="1"/>
  <c r="AP178" i="1"/>
  <c r="BJ178" i="1"/>
  <c r="BG178" i="1"/>
  <c r="BI178" i="1"/>
  <c r="BK178" i="1"/>
  <c r="AW170" i="1"/>
  <c r="BE170" i="1"/>
  <c r="BD170" i="1"/>
  <c r="BK170" i="1"/>
  <c r="AZ170" i="1"/>
  <c r="BJ170" i="1"/>
  <c r="BH170" i="1"/>
  <c r="BI170" i="1"/>
  <c r="BC154" i="1"/>
  <c r="AY154" i="1"/>
  <c r="BB154" i="1"/>
  <c r="AW154" i="1"/>
  <c r="BI154" i="1"/>
  <c r="BG154" i="1"/>
  <c r="BH154" i="1"/>
  <c r="AZ138" i="1"/>
  <c r="AW138" i="1"/>
  <c r="BE138" i="1"/>
  <c r="BC138" i="1"/>
  <c r="BD138" i="1"/>
  <c r="BK138" i="1"/>
  <c r="BB138" i="1"/>
  <c r="BJ138" i="1"/>
  <c r="BE122" i="1"/>
  <c r="AY122" i="1"/>
  <c r="BI122" i="1"/>
  <c r="BF122" i="1"/>
  <c r="BH122" i="1"/>
  <c r="AK122" i="1"/>
  <c r="BG122" i="1"/>
  <c r="BL122" i="1"/>
  <c r="BO122" i="1"/>
  <c r="AW106" i="1"/>
  <c r="AK106" i="1"/>
  <c r="AZ106" i="1"/>
  <c r="BB106" i="1"/>
  <c r="BK106" i="1"/>
  <c r="BH106" i="1"/>
  <c r="BI106" i="1"/>
  <c r="BL106" i="1"/>
  <c r="BC106" i="1"/>
  <c r="BD106" i="1"/>
  <c r="BJ106" i="1"/>
  <c r="BE90" i="1"/>
  <c r="BF90" i="1"/>
  <c r="BB90" i="1"/>
  <c r="BI90" i="1"/>
  <c r="BC90" i="1"/>
  <c r="BJ90" i="1"/>
  <c r="BO90" i="1"/>
  <c r="BC74" i="1"/>
  <c r="BD74" i="1"/>
  <c r="AZ74" i="1"/>
  <c r="AY74" i="1"/>
  <c r="BE74" i="1"/>
  <c r="BK74" i="1"/>
  <c r="BH74" i="1"/>
  <c r="BD50" i="1"/>
  <c r="BA50" i="1"/>
  <c r="AP50" i="1"/>
  <c r="BJ50" i="1"/>
  <c r="BG50" i="1"/>
  <c r="BI50" i="1"/>
  <c r="BK50" i="1"/>
  <c r="AZ34" i="1"/>
  <c r="BE34" i="1"/>
  <c r="AW34" i="1"/>
  <c r="BH34" i="1"/>
  <c r="BL34" i="1"/>
  <c r="BK34" i="1"/>
  <c r="BJ34" i="1"/>
  <c r="BI34" i="1"/>
  <c r="BN34" i="1"/>
  <c r="BF18" i="1"/>
  <c r="BC18" i="1"/>
  <c r="BD18" i="1"/>
  <c r="BJ18" i="1"/>
  <c r="BI18" i="1"/>
  <c r="BH18" i="1"/>
  <c r="BL18" i="1"/>
  <c r="BP266" i="1"/>
  <c r="BP244" i="1"/>
  <c r="BP234" i="1"/>
  <c r="BP140" i="1"/>
  <c r="BP130" i="1"/>
  <c r="BP108" i="1"/>
  <c r="BO204" i="1"/>
  <c r="BO172" i="1"/>
  <c r="BO140" i="1"/>
  <c r="BO130" i="1"/>
  <c r="BO84" i="1"/>
  <c r="BO74" i="1"/>
  <c r="BN164" i="1"/>
  <c r="BN36" i="1"/>
  <c r="BM148" i="1"/>
  <c r="BM124" i="1"/>
  <c r="BM52" i="1"/>
  <c r="BM42" i="1"/>
  <c r="BM18" i="1"/>
  <c r="BL260" i="1"/>
  <c r="BP212" i="1"/>
  <c r="BP202" i="1"/>
  <c r="BP180" i="1"/>
  <c r="BP170" i="1"/>
  <c r="BP76" i="1"/>
  <c r="BP44" i="1"/>
  <c r="BP34" i="1"/>
  <c r="BO266" i="1"/>
  <c r="BO244" i="1"/>
  <c r="BO60" i="1"/>
  <c r="BN244" i="1"/>
  <c r="BN220" i="1"/>
  <c r="BN210" i="1"/>
  <c r="BN186" i="1"/>
  <c r="BN116" i="1"/>
  <c r="BN92" i="1"/>
  <c r="BN82" i="1"/>
  <c r="BM244" i="1"/>
  <c r="BM234" i="1"/>
  <c r="BM212" i="1"/>
  <c r="BM202" i="1"/>
  <c r="BM170" i="1"/>
  <c r="BM92" i="1"/>
  <c r="BM82" i="1"/>
  <c r="BM60" i="1"/>
  <c r="BM28" i="1"/>
  <c r="BL212" i="1"/>
  <c r="BL188" i="1"/>
  <c r="BL124" i="1"/>
  <c r="BL84" i="1"/>
  <c r="BK130" i="1"/>
  <c r="BK36" i="1"/>
  <c r="BJ226" i="1"/>
  <c r="BJ212" i="1"/>
  <c r="BJ74" i="1"/>
  <c r="BE116" i="1"/>
  <c r="BD68" i="1"/>
  <c r="BC68" i="1"/>
  <c r="BC52" i="1"/>
  <c r="BC36" i="1"/>
  <c r="BC20" i="1"/>
  <c r="AX108" i="1"/>
  <c r="AW36" i="1"/>
  <c r="BC237" i="1"/>
  <c r="BG237" i="1"/>
  <c r="BP204" i="1"/>
  <c r="BP172" i="1"/>
  <c r="BP68" i="1"/>
  <c r="BO237" i="1"/>
  <c r="BO28" i="1"/>
  <c r="BN60" i="1"/>
  <c r="BM84" i="1"/>
  <c r="BB44" i="1"/>
  <c r="BA164" i="1"/>
  <c r="BA148" i="1"/>
  <c r="AZ162" i="1"/>
  <c r="AX162" i="1"/>
  <c r="BE162" i="1"/>
  <c r="BF162" i="1"/>
  <c r="BH162" i="1"/>
  <c r="BL162" i="1"/>
  <c r="BG162" i="1"/>
  <c r="BK162" i="1"/>
  <c r="BJ162" i="1"/>
  <c r="BI162" i="1"/>
  <c r="BM162" i="1"/>
  <c r="BN162" i="1"/>
  <c r="AX146" i="1"/>
  <c r="BD146" i="1"/>
  <c r="BJ146" i="1"/>
  <c r="BI146" i="1"/>
  <c r="BH146" i="1"/>
  <c r="BL146" i="1"/>
  <c r="AZ130" i="1"/>
  <c r="AO130" i="1"/>
  <c r="BA130" i="1"/>
  <c r="BG130" i="1"/>
  <c r="BH130" i="1"/>
  <c r="BL130" i="1"/>
  <c r="BI130" i="1"/>
  <c r="BJ130" i="1"/>
  <c r="BM130" i="1"/>
  <c r="BN130" i="1"/>
  <c r="AP114" i="1"/>
  <c r="BA114" i="1"/>
  <c r="BG114" i="1"/>
  <c r="AO114" i="1"/>
  <c r="BD114" i="1"/>
  <c r="BJ114" i="1"/>
  <c r="BI114" i="1"/>
  <c r="BK114" i="1"/>
  <c r="AZ98" i="1"/>
  <c r="AX98" i="1"/>
  <c r="BH98" i="1"/>
  <c r="BL98" i="1"/>
  <c r="BE98" i="1"/>
  <c r="BF98" i="1"/>
  <c r="BG98" i="1"/>
  <c r="BI98" i="1"/>
  <c r="BN98" i="1"/>
  <c r="BG82" i="1"/>
  <c r="AP82" i="1"/>
  <c r="AX82" i="1"/>
  <c r="BJ82" i="1"/>
  <c r="BI82" i="1"/>
  <c r="BL82" i="1"/>
  <c r="BK82" i="1"/>
  <c r="BC82" i="1"/>
  <c r="AW66" i="1"/>
  <c r="BE66" i="1"/>
  <c r="BF66" i="1"/>
  <c r="BA66" i="1"/>
  <c r="BH66" i="1"/>
  <c r="BL66" i="1"/>
  <c r="BI66" i="1"/>
  <c r="BJ66" i="1"/>
  <c r="BN66" i="1"/>
  <c r="BB58" i="1"/>
  <c r="BC58" i="1"/>
  <c r="BF58" i="1"/>
  <c r="BG58" i="1"/>
  <c r="BI58" i="1"/>
  <c r="BL58" i="1"/>
  <c r="BK58" i="1"/>
  <c r="BO58" i="1"/>
  <c r="BE42" i="1"/>
  <c r="BD42" i="1"/>
  <c r="AX42" i="1"/>
  <c r="BK42" i="1"/>
  <c r="BJ42" i="1"/>
  <c r="BH42" i="1"/>
  <c r="BI42" i="1"/>
  <c r="AY42" i="1"/>
  <c r="AZ42" i="1"/>
  <c r="BG42" i="1"/>
  <c r="BE26" i="1"/>
  <c r="BI26" i="1"/>
  <c r="BF26" i="1"/>
  <c r="BG26" i="1"/>
  <c r="BM26" i="1"/>
  <c r="BO26" i="1"/>
  <c r="BP252" i="1"/>
  <c r="BP242" i="1"/>
  <c r="BP220" i="1"/>
  <c r="BP148" i="1"/>
  <c r="BP138" i="1"/>
  <c r="BP116" i="1"/>
  <c r="BP106" i="1"/>
  <c r="BO234" i="1"/>
  <c r="BO212" i="1"/>
  <c r="BO202" i="1"/>
  <c r="BO180" i="1"/>
  <c r="BO170" i="1"/>
  <c r="BO148" i="1"/>
  <c r="BO138" i="1"/>
  <c r="BO116" i="1"/>
  <c r="BO106" i="1"/>
  <c r="BO82" i="1"/>
  <c r="BN266" i="1"/>
  <c r="BN196" i="1"/>
  <c r="BN138" i="1"/>
  <c r="BN68" i="1"/>
  <c r="BM252" i="1"/>
  <c r="BM180" i="1"/>
  <c r="BM156" i="1"/>
  <c r="BM146" i="1"/>
  <c r="BM122" i="1"/>
  <c r="BM50" i="1"/>
  <c r="BL234" i="1"/>
  <c r="BL148" i="1"/>
  <c r="BK258" i="1"/>
  <c r="BK194" i="1"/>
  <c r="BK154" i="1"/>
  <c r="BK90" i="1"/>
  <c r="BK76" i="1"/>
  <c r="BJ250" i="1"/>
  <c r="BJ154" i="1"/>
  <c r="BJ58" i="1"/>
  <c r="BI138" i="1"/>
  <c r="BI108" i="1"/>
  <c r="BG146" i="1"/>
  <c r="BG100" i="1"/>
  <c r="BF188" i="1"/>
  <c r="BF130" i="1"/>
  <c r="BE202" i="1"/>
  <c r="BE188" i="1"/>
  <c r="BD36" i="1"/>
  <c r="BA242" i="1"/>
  <c r="AW84" i="1"/>
  <c r="AW50" i="1"/>
  <c r="AQ188" i="1"/>
  <c r="AQ259" i="1"/>
  <c r="AQ243" i="1"/>
  <c r="AQ203" i="1"/>
  <c r="AQ187" i="1"/>
  <c r="AQ171" i="1"/>
  <c r="AQ155" i="1"/>
  <c r="AQ91" i="1"/>
  <c r="AP227" i="1"/>
  <c r="AP155" i="1"/>
  <c r="AP99" i="1"/>
  <c r="AP27" i="1"/>
  <c r="AO211" i="1"/>
  <c r="AO171" i="1"/>
  <c r="AO131" i="1"/>
  <c r="AK187" i="1"/>
  <c r="AK163" i="1"/>
  <c r="AK147" i="1"/>
  <c r="AK51" i="1"/>
  <c r="AW259" i="1"/>
  <c r="AW163" i="1"/>
  <c r="AQ219" i="1"/>
  <c r="AQ139" i="1"/>
  <c r="AQ107" i="1"/>
  <c r="AQ51" i="1"/>
  <c r="AP243" i="1"/>
  <c r="AP171" i="1"/>
  <c r="AP115" i="1"/>
  <c r="AP43" i="1"/>
  <c r="AO243" i="1"/>
  <c r="AO227" i="1"/>
  <c r="AO187" i="1"/>
  <c r="AO59" i="1"/>
  <c r="AO19" i="1"/>
  <c r="AK107" i="1"/>
  <c r="AK91" i="1"/>
  <c r="AW243" i="1"/>
  <c r="AW203" i="1"/>
  <c r="AQ123" i="1"/>
  <c r="AQ67" i="1"/>
  <c r="AQ27" i="1"/>
  <c r="AP259" i="1"/>
  <c r="AP187" i="1"/>
  <c r="AP131" i="1"/>
  <c r="AP59" i="1"/>
  <c r="AO259" i="1"/>
  <c r="AO147" i="1"/>
  <c r="AO91" i="1"/>
  <c r="AO75" i="1"/>
  <c r="AK251" i="1"/>
  <c r="AK123" i="1"/>
  <c r="AK67" i="1"/>
  <c r="AK27" i="1"/>
  <c r="BO245" i="1"/>
  <c r="BO133" i="1"/>
  <c r="BG69" i="1"/>
  <c r="BJ109" i="1"/>
  <c r="BH90" i="1"/>
  <c r="BH58" i="1"/>
  <c r="BG218" i="1"/>
  <c r="BG197" i="1"/>
  <c r="BE154" i="1"/>
  <c r="BE58" i="1"/>
  <c r="BD258" i="1"/>
  <c r="BD226" i="1"/>
  <c r="BD194" i="1"/>
  <c r="BD162" i="1"/>
  <c r="BD130" i="1"/>
  <c r="BD98" i="1"/>
  <c r="BD66" i="1"/>
  <c r="BD34" i="1"/>
  <c r="BC234" i="1"/>
  <c r="AZ226" i="1"/>
  <c r="AZ66" i="1"/>
  <c r="BJ237" i="1"/>
  <c r="BB266" i="1"/>
  <c r="BA266" i="1"/>
  <c r="AX266" i="1"/>
  <c r="AY266" i="1"/>
  <c r="AP266" i="1"/>
  <c r="AP258" i="1"/>
  <c r="AW258" i="1"/>
  <c r="AX250" i="1"/>
  <c r="AZ250" i="1"/>
  <c r="AO250" i="1"/>
  <c r="BA250" i="1"/>
  <c r="AK242" i="1"/>
  <c r="AO242" i="1"/>
  <c r="AW242" i="1"/>
  <c r="AZ242" i="1"/>
  <c r="AY242" i="1"/>
  <c r="AY234" i="1"/>
  <c r="BB234" i="1"/>
  <c r="AP234" i="1"/>
  <c r="BA234" i="1"/>
  <c r="AX234" i="1"/>
  <c r="AP226" i="1"/>
  <c r="AW226" i="1"/>
  <c r="AX218" i="1"/>
  <c r="AZ218" i="1"/>
  <c r="BA218" i="1"/>
  <c r="AW210" i="1"/>
  <c r="AZ210" i="1"/>
  <c r="AY210" i="1"/>
  <c r="AO210" i="1"/>
  <c r="BC210" i="1"/>
  <c r="BB202" i="1"/>
  <c r="BA202" i="1"/>
  <c r="AX202" i="1"/>
  <c r="AY202" i="1"/>
  <c r="AP202" i="1"/>
  <c r="AP194" i="1"/>
  <c r="AO194" i="1"/>
  <c r="AW194" i="1"/>
  <c r="AX186" i="1"/>
  <c r="AZ186" i="1"/>
  <c r="BA186" i="1"/>
  <c r="AW178" i="1"/>
  <c r="AK178" i="1"/>
  <c r="AZ178" i="1"/>
  <c r="AY178" i="1"/>
  <c r="BB178" i="1"/>
  <c r="BC178" i="1"/>
  <c r="AY170" i="1"/>
  <c r="AP170" i="1"/>
  <c r="BA170" i="1"/>
  <c r="AX170" i="1"/>
  <c r="BB162" i="1"/>
  <c r="AP162" i="1"/>
  <c r="AW162" i="1"/>
  <c r="AO154" i="1"/>
  <c r="AX154" i="1"/>
  <c r="AZ154" i="1"/>
  <c r="BA154" i="1"/>
  <c r="AW146" i="1"/>
  <c r="AZ146" i="1"/>
  <c r="AK146" i="1"/>
  <c r="AY146" i="1"/>
  <c r="BB146" i="1"/>
  <c r="BC146" i="1"/>
  <c r="BA138" i="1"/>
  <c r="AX138" i="1"/>
  <c r="AY138" i="1"/>
  <c r="AP138" i="1"/>
  <c r="AP130" i="1"/>
  <c r="BB130" i="1"/>
  <c r="AW130" i="1"/>
  <c r="AX122" i="1"/>
  <c r="AZ122" i="1"/>
  <c r="BA122" i="1"/>
  <c r="AW114" i="1"/>
  <c r="AZ114" i="1"/>
  <c r="AY114" i="1"/>
  <c r="BB114" i="1"/>
  <c r="BC114" i="1"/>
  <c r="AY106" i="1"/>
  <c r="AP106" i="1"/>
  <c r="BA106" i="1"/>
  <c r="AX106" i="1"/>
  <c r="BB98" i="1"/>
  <c r="AP98" i="1"/>
  <c r="AW98" i="1"/>
  <c r="AX90" i="1"/>
  <c r="AO90" i="1"/>
  <c r="AK90" i="1"/>
  <c r="AW90" i="1"/>
  <c r="AY90" i="1"/>
  <c r="AZ90" i="1"/>
  <c r="BA90" i="1"/>
  <c r="AK82" i="1"/>
  <c r="AY82" i="1"/>
  <c r="AZ82" i="1"/>
  <c r="BB82" i="1"/>
  <c r="AW74" i="1"/>
  <c r="BA74" i="1"/>
  <c r="AX74" i="1"/>
  <c r="AP74" i="1"/>
  <c r="AP66" i="1"/>
  <c r="BC66" i="1"/>
  <c r="BB66" i="1"/>
  <c r="AX58" i="1"/>
  <c r="AY58" i="1"/>
  <c r="AZ58" i="1"/>
  <c r="AO58" i="1"/>
  <c r="AK58" i="1"/>
  <c r="AW58" i="1"/>
  <c r="BA58" i="1"/>
  <c r="AO50" i="1"/>
  <c r="AY50" i="1"/>
  <c r="AZ50" i="1"/>
  <c r="BB50" i="1"/>
  <c r="AP42" i="1"/>
  <c r="AW42" i="1"/>
  <c r="BA42" i="1"/>
  <c r="AK42" i="1"/>
  <c r="BC34" i="1"/>
  <c r="AX34" i="1"/>
  <c r="BB34" i="1"/>
  <c r="AP34" i="1"/>
  <c r="AK26" i="1"/>
  <c r="AX26" i="1"/>
  <c r="AO26" i="1"/>
  <c r="AW26" i="1"/>
  <c r="AY26" i="1"/>
  <c r="AZ26" i="1"/>
  <c r="BA26" i="1"/>
  <c r="AY18" i="1"/>
  <c r="AZ18" i="1"/>
  <c r="BB18" i="1"/>
  <c r="AJ133" i="1"/>
  <c r="BJ173" i="1"/>
  <c r="BG170" i="1"/>
  <c r="BG138" i="1"/>
  <c r="BG66" i="1"/>
  <c r="BG34" i="1"/>
  <c r="BF266" i="1"/>
  <c r="BF234" i="1"/>
  <c r="BF202" i="1"/>
  <c r="BF170" i="1"/>
  <c r="BF138" i="1"/>
  <c r="BF106" i="1"/>
  <c r="BF74" i="1"/>
  <c r="BC194" i="1"/>
  <c r="BC170" i="1"/>
  <c r="BC42" i="1"/>
  <c r="BB258" i="1"/>
  <c r="BB210" i="1"/>
  <c r="BB26" i="1"/>
  <c r="BA226" i="1"/>
  <c r="BA162" i="1"/>
  <c r="BA98" i="1"/>
  <c r="BA34" i="1"/>
  <c r="AX258" i="1"/>
  <c r="AX194" i="1"/>
  <c r="AX130" i="1"/>
  <c r="AX66" i="1"/>
  <c r="AP250" i="1"/>
  <c r="AP218" i="1"/>
  <c r="AP186" i="1"/>
  <c r="AP154" i="1"/>
  <c r="AP122" i="1"/>
  <c r="AP90" i="1"/>
  <c r="AP58" i="1"/>
  <c r="AP26" i="1"/>
  <c r="AO218" i="1"/>
  <c r="AK170" i="1"/>
  <c r="AJ265" i="1"/>
  <c r="BA265" i="1"/>
  <c r="AP265" i="1"/>
  <c r="AK257" i="1"/>
  <c r="AO257" i="1"/>
  <c r="BB257" i="1"/>
  <c r="AX257" i="1"/>
  <c r="AZ257" i="1"/>
  <c r="AZ249" i="1"/>
  <c r="AY249" i="1"/>
  <c r="AO249" i="1"/>
  <c r="BA249" i="1"/>
  <c r="AK249" i="1"/>
  <c r="AQ249" i="1"/>
  <c r="AW249" i="1"/>
  <c r="AK241" i="1"/>
  <c r="AQ241" i="1"/>
  <c r="AX241" i="1"/>
  <c r="AJ241" i="1"/>
  <c r="AY241" i="1"/>
  <c r="AP241" i="1"/>
  <c r="BB241" i="1"/>
  <c r="BC241" i="1"/>
  <c r="AJ233" i="1"/>
  <c r="AP233" i="1"/>
  <c r="BA233" i="1"/>
  <c r="AW233" i="1"/>
  <c r="AK233" i="1"/>
  <c r="AQ233" i="1"/>
  <c r="AK225" i="1"/>
  <c r="AQ225" i="1"/>
  <c r="AZ225" i="1"/>
  <c r="BB225" i="1"/>
  <c r="AX225" i="1"/>
  <c r="AO217" i="1"/>
  <c r="AJ217" i="1"/>
  <c r="AZ217" i="1"/>
  <c r="BA217" i="1"/>
  <c r="AK217" i="1"/>
  <c r="AQ217" i="1"/>
  <c r="AW217" i="1"/>
  <c r="AY217" i="1"/>
  <c r="AK209" i="1"/>
  <c r="AQ209" i="1"/>
  <c r="AY209" i="1"/>
  <c r="AJ209" i="1"/>
  <c r="AP209" i="1"/>
  <c r="AX209" i="1"/>
  <c r="AO209" i="1"/>
  <c r="BB209" i="1"/>
  <c r="AJ201" i="1"/>
  <c r="AO201" i="1"/>
  <c r="BA201" i="1"/>
  <c r="AW201" i="1"/>
  <c r="AP201" i="1"/>
  <c r="AQ201" i="1"/>
  <c r="AK201" i="1"/>
  <c r="AK193" i="1"/>
  <c r="BC193" i="1"/>
  <c r="BB193" i="1"/>
  <c r="AJ193" i="1"/>
  <c r="AX193" i="1"/>
  <c r="AZ193" i="1"/>
  <c r="AO185" i="1"/>
  <c r="AZ185" i="1"/>
  <c r="AJ185" i="1"/>
  <c r="AY185" i="1"/>
  <c r="BA185" i="1"/>
  <c r="AK185" i="1"/>
  <c r="AW185" i="1"/>
  <c r="AO177" i="1"/>
  <c r="AX177" i="1"/>
  <c r="AY177" i="1"/>
  <c r="AP177" i="1"/>
  <c r="AO169" i="1"/>
  <c r="AP169" i="1"/>
  <c r="BA169" i="1"/>
  <c r="AW169" i="1"/>
  <c r="AK169" i="1"/>
  <c r="AO161" i="1"/>
  <c r="BB161" i="1"/>
  <c r="BC161" i="1"/>
  <c r="AJ161" i="1"/>
  <c r="AZ161" i="1"/>
  <c r="AX161" i="1"/>
  <c r="AO153" i="1"/>
  <c r="AZ153" i="1"/>
  <c r="BA153" i="1"/>
  <c r="AW153" i="1"/>
  <c r="AY153" i="1"/>
  <c r="AO145" i="1"/>
  <c r="AY145" i="1"/>
  <c r="AP145" i="1"/>
  <c r="AX145" i="1"/>
  <c r="AQ145" i="1"/>
  <c r="AO137" i="1"/>
  <c r="AQ137" i="1"/>
  <c r="BA137" i="1"/>
  <c r="AW137" i="1"/>
  <c r="AP137" i="1"/>
  <c r="AO129" i="1"/>
  <c r="BB129" i="1"/>
  <c r="BC129" i="1"/>
  <c r="AJ129" i="1"/>
  <c r="AX129" i="1"/>
  <c r="AZ129" i="1"/>
  <c r="AO121" i="1"/>
  <c r="AZ121" i="1"/>
  <c r="AY121" i="1"/>
  <c r="BA121" i="1"/>
  <c r="AK121" i="1"/>
  <c r="AW121" i="1"/>
  <c r="AO113" i="1"/>
  <c r="AX113" i="1"/>
  <c r="AY113" i="1"/>
  <c r="AP113" i="1"/>
  <c r="AO105" i="1"/>
  <c r="AP105" i="1"/>
  <c r="BA105" i="1"/>
  <c r="AW105" i="1"/>
  <c r="AK105" i="1"/>
  <c r="AO97" i="1"/>
  <c r="BB97" i="1"/>
  <c r="BC97" i="1"/>
  <c r="AY97" i="1"/>
  <c r="AZ97" i="1"/>
  <c r="AX97" i="1"/>
  <c r="AO89" i="1"/>
  <c r="AK89" i="1"/>
  <c r="AW89" i="1"/>
  <c r="AY89" i="1"/>
  <c r="AZ89" i="1"/>
  <c r="BA89" i="1"/>
  <c r="AO81" i="1"/>
  <c r="AP81" i="1"/>
  <c r="AQ81" i="1"/>
  <c r="AX81" i="1"/>
  <c r="AJ81" i="1"/>
  <c r="AO73" i="1"/>
  <c r="AW73" i="1"/>
  <c r="BA73" i="1"/>
  <c r="AK73" i="1"/>
  <c r="AP73" i="1"/>
  <c r="AQ73" i="1"/>
  <c r="BC73" i="1"/>
  <c r="AO65" i="1"/>
  <c r="BB65" i="1"/>
  <c r="AQ65" i="1"/>
  <c r="AX65" i="1"/>
  <c r="AY65" i="1"/>
  <c r="AZ65" i="1"/>
  <c r="AO57" i="1"/>
  <c r="AY57" i="1"/>
  <c r="AZ57" i="1"/>
  <c r="BC57" i="1"/>
  <c r="AJ57" i="1"/>
  <c r="AK57" i="1"/>
  <c r="AQ57" i="1"/>
  <c r="AW57" i="1"/>
  <c r="BA57" i="1"/>
  <c r="AO49" i="1"/>
  <c r="AQ49" i="1"/>
  <c r="AJ49" i="1"/>
  <c r="AP49" i="1"/>
  <c r="AO41" i="1"/>
  <c r="AP41" i="1"/>
  <c r="AW41" i="1"/>
  <c r="BA41" i="1"/>
  <c r="AK41" i="1"/>
  <c r="AQ41" i="1"/>
  <c r="AX41" i="1"/>
  <c r="BC41" i="1"/>
  <c r="AO33" i="1"/>
  <c r="AQ33" i="1"/>
  <c r="AX33" i="1"/>
  <c r="BB33" i="1"/>
  <c r="AY33" i="1"/>
  <c r="AZ33" i="1"/>
  <c r="AJ33" i="1"/>
  <c r="AO25" i="1"/>
  <c r="AJ25" i="1"/>
  <c r="BC25" i="1"/>
  <c r="AQ25" i="1"/>
  <c r="AW25" i="1"/>
  <c r="AY25" i="1"/>
  <c r="AZ25" i="1"/>
  <c r="BA25" i="1"/>
  <c r="AO17" i="1"/>
  <c r="AQ17" i="1"/>
  <c r="AP17" i="1"/>
  <c r="BB17" i="1"/>
  <c r="AW93" i="1"/>
  <c r="BC93" i="1"/>
  <c r="BO181" i="1"/>
  <c r="BO77" i="1"/>
  <c r="BJ101" i="1"/>
  <c r="BH218" i="1"/>
  <c r="BH186" i="1"/>
  <c r="BH82" i="1"/>
  <c r="BG210" i="1"/>
  <c r="BG106" i="1"/>
  <c r="BG74" i="1"/>
  <c r="BF42" i="1"/>
  <c r="BE242" i="1"/>
  <c r="BE210" i="1"/>
  <c r="BE178" i="1"/>
  <c r="BE146" i="1"/>
  <c r="BE114" i="1"/>
  <c r="BE82" i="1"/>
  <c r="BE50" i="1"/>
  <c r="BE18" i="1"/>
  <c r="BD250" i="1"/>
  <c r="BD218" i="1"/>
  <c r="BD186" i="1"/>
  <c r="BD154" i="1"/>
  <c r="BD122" i="1"/>
  <c r="BD90" i="1"/>
  <c r="BD58" i="1"/>
  <c r="BD26" i="1"/>
  <c r="BC258" i="1"/>
  <c r="BC226" i="1"/>
  <c r="BC122" i="1"/>
  <c r="BB122" i="1"/>
  <c r="BB74" i="1"/>
  <c r="AY258" i="1"/>
  <c r="AY226" i="1"/>
  <c r="AY194" i="1"/>
  <c r="AY162" i="1"/>
  <c r="AY130" i="1"/>
  <c r="AY98" i="1"/>
  <c r="AY66" i="1"/>
  <c r="AY34" i="1"/>
  <c r="AX50" i="1"/>
  <c r="AX18" i="1"/>
  <c r="AW261" i="1"/>
  <c r="AW250" i="1"/>
  <c r="AW186" i="1"/>
  <c r="AW122" i="1"/>
  <c r="AW82" i="1"/>
  <c r="AW18" i="1"/>
  <c r="AQ265" i="1"/>
  <c r="AQ121" i="1"/>
  <c r="AQ105" i="1"/>
  <c r="AQ89" i="1"/>
  <c r="AP249" i="1"/>
  <c r="AP217" i="1"/>
  <c r="AP185" i="1"/>
  <c r="AP153" i="1"/>
  <c r="AP121" i="1"/>
  <c r="AP89" i="1"/>
  <c r="AP57" i="1"/>
  <c r="AP25" i="1"/>
  <c r="AK266" i="1"/>
  <c r="AJ225" i="1"/>
  <c r="BF242" i="1"/>
  <c r="BF210" i="1"/>
  <c r="BF178" i="1"/>
  <c r="BF146" i="1"/>
  <c r="BF114" i="1"/>
  <c r="BF82" i="1"/>
  <c r="BF50" i="1"/>
  <c r="BC202" i="1"/>
  <c r="BC98" i="1"/>
  <c r="BC50" i="1"/>
  <c r="BC26" i="1"/>
  <c r="BB218" i="1"/>
  <c r="BB194" i="1"/>
  <c r="BB170" i="1"/>
  <c r="BA210" i="1"/>
  <c r="BA146" i="1"/>
  <c r="BA82" i="1"/>
  <c r="BA18" i="1"/>
  <c r="AX242" i="1"/>
  <c r="AX178" i="1"/>
  <c r="AX114" i="1"/>
  <c r="AW17" i="1"/>
  <c r="AQ193" i="1"/>
  <c r="AO193" i="1"/>
  <c r="AO178" i="1"/>
  <c r="AK265" i="1"/>
  <c r="AK250" i="1"/>
  <c r="AK186" i="1"/>
  <c r="AK18" i="1"/>
  <c r="AJ249" i="1"/>
  <c r="AJ65" i="1"/>
  <c r="AK243" i="1"/>
  <c r="AK227" i="1"/>
  <c r="AK211" i="1"/>
  <c r="AK262" i="1"/>
  <c r="AJ262" i="1"/>
  <c r="AQ262" i="1"/>
  <c r="AW262" i="1"/>
  <c r="AX262" i="1"/>
  <c r="AP262" i="1"/>
  <c r="BB262" i="1"/>
  <c r="BD262" i="1"/>
  <c r="AO262" i="1"/>
  <c r="AY262" i="1"/>
  <c r="BA262" i="1"/>
  <c r="BC262" i="1"/>
  <c r="BG262" i="1"/>
  <c r="BO262" i="1"/>
  <c r="BE262" i="1"/>
  <c r="BL262" i="1"/>
  <c r="AZ262" i="1"/>
  <c r="BI262" i="1"/>
  <c r="BK262" i="1"/>
  <c r="BF262" i="1"/>
  <c r="BN262" i="1"/>
  <c r="BH262" i="1"/>
  <c r="BJ262" i="1"/>
  <c r="AK254" i="1"/>
  <c r="AJ254" i="1"/>
  <c r="AW254" i="1"/>
  <c r="AX254" i="1"/>
  <c r="AQ254" i="1"/>
  <c r="AP254" i="1"/>
  <c r="BB254" i="1"/>
  <c r="BD254" i="1"/>
  <c r="BA254" i="1"/>
  <c r="AO254" i="1"/>
  <c r="BC254" i="1"/>
  <c r="AY254" i="1"/>
  <c r="BG254" i="1"/>
  <c r="BO254" i="1"/>
  <c r="BL254" i="1"/>
  <c r="BI254" i="1"/>
  <c r="BE254" i="1"/>
  <c r="BK254" i="1"/>
  <c r="BF254" i="1"/>
  <c r="BN254" i="1"/>
  <c r="AZ254" i="1"/>
  <c r="BJ254" i="1"/>
  <c r="AK230" i="1"/>
  <c r="AJ230" i="1"/>
  <c r="AW230" i="1"/>
  <c r="AX230" i="1"/>
  <c r="AP230" i="1"/>
  <c r="BB230" i="1"/>
  <c r="AZ230" i="1"/>
  <c r="BD230" i="1"/>
  <c r="BA230" i="1"/>
  <c r="BC230" i="1"/>
  <c r="BG230" i="1"/>
  <c r="BO230" i="1"/>
  <c r="AQ230" i="1"/>
  <c r="BE230" i="1"/>
  <c r="BL230" i="1"/>
  <c r="BI230" i="1"/>
  <c r="BK230" i="1"/>
  <c r="AO230" i="1"/>
  <c r="BF230" i="1"/>
  <c r="BN230" i="1"/>
  <c r="BJ230" i="1"/>
  <c r="AK206" i="1"/>
  <c r="AJ206" i="1"/>
  <c r="AW206" i="1"/>
  <c r="AX206" i="1"/>
  <c r="AP206" i="1"/>
  <c r="AO206" i="1"/>
  <c r="BB206" i="1"/>
  <c r="AQ206" i="1"/>
  <c r="AY206" i="1"/>
  <c r="BD206" i="1"/>
  <c r="BA206" i="1"/>
  <c r="AZ206" i="1"/>
  <c r="BC206" i="1"/>
  <c r="BG206" i="1"/>
  <c r="BO206" i="1"/>
  <c r="BL206" i="1"/>
  <c r="BE206" i="1"/>
  <c r="BI206" i="1"/>
  <c r="BK206" i="1"/>
  <c r="BF206" i="1"/>
  <c r="BN206" i="1"/>
  <c r="BH206" i="1"/>
  <c r="BJ206" i="1"/>
  <c r="AK182" i="1"/>
  <c r="AJ182" i="1"/>
  <c r="AW182" i="1"/>
  <c r="AX182" i="1"/>
  <c r="AO182" i="1"/>
  <c r="AP182" i="1"/>
  <c r="AQ182" i="1"/>
  <c r="AZ182" i="1"/>
  <c r="BB182" i="1"/>
  <c r="BD182" i="1"/>
  <c r="BA182" i="1"/>
  <c r="AY182" i="1"/>
  <c r="BC182" i="1"/>
  <c r="BG182" i="1"/>
  <c r="BO182" i="1"/>
  <c r="BE182" i="1"/>
  <c r="BL182" i="1"/>
  <c r="BI182" i="1"/>
  <c r="BF182" i="1"/>
  <c r="BK182" i="1"/>
  <c r="BN182" i="1"/>
  <c r="BJ182" i="1"/>
  <c r="AK150" i="1"/>
  <c r="AJ150" i="1"/>
  <c r="AW150" i="1"/>
  <c r="AX150" i="1"/>
  <c r="AP150" i="1"/>
  <c r="AZ150" i="1"/>
  <c r="BB150" i="1"/>
  <c r="BD150" i="1"/>
  <c r="BA150" i="1"/>
  <c r="AO150" i="1"/>
  <c r="AQ150" i="1"/>
  <c r="BC150" i="1"/>
  <c r="BF150" i="1"/>
  <c r="BG150" i="1"/>
  <c r="BO150" i="1"/>
  <c r="BE150" i="1"/>
  <c r="AY150" i="1"/>
  <c r="BL150" i="1"/>
  <c r="BI150" i="1"/>
  <c r="BK150" i="1"/>
  <c r="BN150" i="1"/>
  <c r="BH150" i="1"/>
  <c r="BJ150" i="1"/>
  <c r="AK110" i="1"/>
  <c r="AJ110" i="1"/>
  <c r="AO110" i="1"/>
  <c r="AW110" i="1"/>
  <c r="AX110" i="1"/>
  <c r="AP110" i="1"/>
  <c r="AZ110" i="1"/>
  <c r="AQ110" i="1"/>
  <c r="BB110" i="1"/>
  <c r="BD110" i="1"/>
  <c r="BA110" i="1"/>
  <c r="BC110" i="1"/>
  <c r="BG110" i="1"/>
  <c r="BO110" i="1"/>
  <c r="AY110" i="1"/>
  <c r="BE110" i="1"/>
  <c r="BL110" i="1"/>
  <c r="BI110" i="1"/>
  <c r="BK110" i="1"/>
  <c r="BN110" i="1"/>
  <c r="BF110" i="1"/>
  <c r="BH110" i="1"/>
  <c r="BJ110" i="1"/>
  <c r="AK86" i="1"/>
  <c r="AJ86" i="1"/>
  <c r="AO86" i="1"/>
  <c r="AW86" i="1"/>
  <c r="AX86" i="1"/>
  <c r="AP86" i="1"/>
  <c r="AZ86" i="1"/>
  <c r="BB86" i="1"/>
  <c r="BD86" i="1"/>
  <c r="BA86" i="1"/>
  <c r="BC86" i="1"/>
  <c r="BF86" i="1"/>
  <c r="BG86" i="1"/>
  <c r="BO86" i="1"/>
  <c r="BE86" i="1"/>
  <c r="AY86" i="1"/>
  <c r="BL86" i="1"/>
  <c r="AQ86" i="1"/>
  <c r="BI86" i="1"/>
  <c r="BK86" i="1"/>
  <c r="BN86" i="1"/>
  <c r="BH86" i="1"/>
  <c r="BJ86" i="1"/>
  <c r="AK62" i="1"/>
  <c r="AJ62" i="1"/>
  <c r="AW62" i="1"/>
  <c r="AX62" i="1"/>
  <c r="AQ62" i="1"/>
  <c r="AP62" i="1"/>
  <c r="AZ62" i="1"/>
  <c r="BB62" i="1"/>
  <c r="BD62" i="1"/>
  <c r="BA62" i="1"/>
  <c r="AO62" i="1"/>
  <c r="BC62" i="1"/>
  <c r="AY62" i="1"/>
  <c r="BG62" i="1"/>
  <c r="BO62" i="1"/>
  <c r="BE62" i="1"/>
  <c r="BL62" i="1"/>
  <c r="BI62" i="1"/>
  <c r="BK62" i="1"/>
  <c r="BF62" i="1"/>
  <c r="BN62" i="1"/>
  <c r="BJ62" i="1"/>
  <c r="AK38" i="1"/>
  <c r="AJ38" i="1"/>
  <c r="AW38" i="1"/>
  <c r="AP38" i="1"/>
  <c r="AX38" i="1"/>
  <c r="AZ38" i="1"/>
  <c r="AO38" i="1"/>
  <c r="AQ38" i="1"/>
  <c r="BB38" i="1"/>
  <c r="BD38" i="1"/>
  <c r="BA38" i="1"/>
  <c r="BC38" i="1"/>
  <c r="BG38" i="1"/>
  <c r="BO38" i="1"/>
  <c r="BE38" i="1"/>
  <c r="BL38" i="1"/>
  <c r="BI38" i="1"/>
  <c r="BK38" i="1"/>
  <c r="BN38" i="1"/>
  <c r="BF38" i="1"/>
  <c r="AY38" i="1"/>
  <c r="BJ38" i="1"/>
  <c r="AK14" i="1"/>
  <c r="AO14" i="1"/>
  <c r="AJ14" i="1"/>
  <c r="AW14" i="1"/>
  <c r="AP14" i="1"/>
  <c r="AZ14" i="1"/>
  <c r="BB14" i="1"/>
  <c r="AY14" i="1"/>
  <c r="BD14" i="1"/>
  <c r="BA14" i="1"/>
  <c r="BC14" i="1"/>
  <c r="BG14" i="1"/>
  <c r="BO14" i="1"/>
  <c r="AX14" i="1"/>
  <c r="BE14" i="1"/>
  <c r="AQ14" i="1"/>
  <c r="BF14" i="1"/>
  <c r="BL14" i="1"/>
  <c r="BI14" i="1"/>
  <c r="BK14" i="1"/>
  <c r="BN14" i="1"/>
  <c r="BH14" i="1"/>
  <c r="BJ14" i="1"/>
  <c r="BP158" i="1"/>
  <c r="BP94" i="1"/>
  <c r="BP30" i="1"/>
  <c r="BH230" i="1"/>
  <c r="BH102" i="1"/>
  <c r="BH62" i="1"/>
  <c r="AK213" i="1"/>
  <c r="AJ213" i="1"/>
  <c r="AO213" i="1"/>
  <c r="AP213" i="1"/>
  <c r="AQ213" i="1"/>
  <c r="AY213" i="1"/>
  <c r="BA213" i="1"/>
  <c r="AX213" i="1"/>
  <c r="AZ213" i="1"/>
  <c r="AW213" i="1"/>
  <c r="BC213" i="1"/>
  <c r="BL213" i="1"/>
  <c r="BP213" i="1"/>
  <c r="BI213" i="1"/>
  <c r="BF213" i="1"/>
  <c r="BN213" i="1"/>
  <c r="BB213" i="1"/>
  <c r="BE213" i="1"/>
  <c r="BK213" i="1"/>
  <c r="BH213" i="1"/>
  <c r="BG213" i="1"/>
  <c r="BD213" i="1"/>
  <c r="BM213" i="1"/>
  <c r="AK181" i="1"/>
  <c r="AJ181" i="1"/>
  <c r="AO181" i="1"/>
  <c r="AP181" i="1"/>
  <c r="AQ181" i="1"/>
  <c r="BA181" i="1"/>
  <c r="BF181" i="1"/>
  <c r="BL181" i="1"/>
  <c r="BC181" i="1"/>
  <c r="BH181" i="1"/>
  <c r="BD181" i="1"/>
  <c r="BI181" i="1"/>
  <c r="AY181" i="1"/>
  <c r="BN181" i="1"/>
  <c r="BP181" i="1"/>
  <c r="BE181" i="1"/>
  <c r="BK181" i="1"/>
  <c r="AW181" i="1"/>
  <c r="AZ181" i="1"/>
  <c r="BM181" i="1"/>
  <c r="AK141" i="1"/>
  <c r="AP141" i="1"/>
  <c r="AJ141" i="1"/>
  <c r="BA141" i="1"/>
  <c r="BF141" i="1"/>
  <c r="AQ141" i="1"/>
  <c r="BL141" i="1"/>
  <c r="BB141" i="1"/>
  <c r="BP141" i="1"/>
  <c r="AZ141" i="1"/>
  <c r="BC141" i="1"/>
  <c r="BI141" i="1"/>
  <c r="BN141" i="1"/>
  <c r="AO141" i="1"/>
  <c r="AY141" i="1"/>
  <c r="BE141" i="1"/>
  <c r="BK141" i="1"/>
  <c r="BH141" i="1"/>
  <c r="AX141" i="1"/>
  <c r="AW141" i="1"/>
  <c r="BM141" i="1"/>
  <c r="AK109" i="1"/>
  <c r="AO109" i="1"/>
  <c r="AP109" i="1"/>
  <c r="AQ109" i="1"/>
  <c r="AJ109" i="1"/>
  <c r="AX109" i="1"/>
  <c r="AW109" i="1"/>
  <c r="BA109" i="1"/>
  <c r="BF109" i="1"/>
  <c r="AY109" i="1"/>
  <c r="BB109" i="1"/>
  <c r="BL109" i="1"/>
  <c r="BI109" i="1"/>
  <c r="BN109" i="1"/>
  <c r="BD109" i="1"/>
  <c r="BP109" i="1"/>
  <c r="AZ109" i="1"/>
  <c r="BE109" i="1"/>
  <c r="BK109" i="1"/>
  <c r="BH109" i="1"/>
  <c r="BC109" i="1"/>
  <c r="BM109" i="1"/>
  <c r="AK69" i="1"/>
  <c r="AO69" i="1"/>
  <c r="AP69" i="1"/>
  <c r="AY69" i="1"/>
  <c r="BA69" i="1"/>
  <c r="AQ69" i="1"/>
  <c r="BF69" i="1"/>
  <c r="AX69" i="1"/>
  <c r="AJ69" i="1"/>
  <c r="BL69" i="1"/>
  <c r="BP69" i="1"/>
  <c r="BI69" i="1"/>
  <c r="BN69" i="1"/>
  <c r="BC69" i="1"/>
  <c r="AW69" i="1"/>
  <c r="BE69" i="1"/>
  <c r="BK69" i="1"/>
  <c r="BH69" i="1"/>
  <c r="AZ69" i="1"/>
  <c r="BD69" i="1"/>
  <c r="BM69" i="1"/>
  <c r="BP230" i="1"/>
  <c r="BP166" i="1"/>
  <c r="BP102" i="1"/>
  <c r="BP38" i="1"/>
  <c r="BO253" i="1"/>
  <c r="BO141" i="1"/>
  <c r="BO85" i="1"/>
  <c r="BM262" i="1"/>
  <c r="BJ245" i="1"/>
  <c r="BJ181" i="1"/>
  <c r="BJ117" i="1"/>
  <c r="BG205" i="1"/>
  <c r="BG117" i="1"/>
  <c r="BG77" i="1"/>
  <c r="BF166" i="1"/>
  <c r="AW133" i="1"/>
  <c r="AK221" i="1"/>
  <c r="AO221" i="1"/>
  <c r="AP221" i="1"/>
  <c r="AJ221" i="1"/>
  <c r="AX221" i="1"/>
  <c r="AZ221" i="1"/>
  <c r="BA221" i="1"/>
  <c r="BL221" i="1"/>
  <c r="BI221" i="1"/>
  <c r="BN221" i="1"/>
  <c r="BP221" i="1"/>
  <c r="BB221" i="1"/>
  <c r="BF221" i="1"/>
  <c r="BD221" i="1"/>
  <c r="BE221" i="1"/>
  <c r="BK221" i="1"/>
  <c r="BH221" i="1"/>
  <c r="AW221" i="1"/>
  <c r="BC221" i="1"/>
  <c r="BG221" i="1"/>
  <c r="BM221" i="1"/>
  <c r="AK197" i="1"/>
  <c r="AO197" i="1"/>
  <c r="AP197" i="1"/>
  <c r="AY197" i="1"/>
  <c r="BA197" i="1"/>
  <c r="AQ197" i="1"/>
  <c r="AX197" i="1"/>
  <c r="AZ197" i="1"/>
  <c r="BL197" i="1"/>
  <c r="BI197" i="1"/>
  <c r="BP197" i="1"/>
  <c r="BC197" i="1"/>
  <c r="BF197" i="1"/>
  <c r="BN197" i="1"/>
  <c r="AW197" i="1"/>
  <c r="BE197" i="1"/>
  <c r="BK197" i="1"/>
  <c r="BH197" i="1"/>
  <c r="AJ197" i="1"/>
  <c r="BM197" i="1"/>
  <c r="AK173" i="1"/>
  <c r="AP173" i="1"/>
  <c r="AQ173" i="1"/>
  <c r="AJ173" i="1"/>
  <c r="AX173" i="1"/>
  <c r="AZ173" i="1"/>
  <c r="AO173" i="1"/>
  <c r="AW173" i="1"/>
  <c r="BA173" i="1"/>
  <c r="BF173" i="1"/>
  <c r="AY173" i="1"/>
  <c r="BB173" i="1"/>
  <c r="BL173" i="1"/>
  <c r="BI173" i="1"/>
  <c r="BN173" i="1"/>
  <c r="BP173" i="1"/>
  <c r="BD173" i="1"/>
  <c r="BE173" i="1"/>
  <c r="BK173" i="1"/>
  <c r="BH173" i="1"/>
  <c r="BM173" i="1"/>
  <c r="AK149" i="1"/>
  <c r="AJ149" i="1"/>
  <c r="AP149" i="1"/>
  <c r="AO149" i="1"/>
  <c r="AY149" i="1"/>
  <c r="BA149" i="1"/>
  <c r="AX149" i="1"/>
  <c r="BF149" i="1"/>
  <c r="AW149" i="1"/>
  <c r="AZ149" i="1"/>
  <c r="BC149" i="1"/>
  <c r="BL149" i="1"/>
  <c r="AQ149" i="1"/>
  <c r="BI149" i="1"/>
  <c r="BP149" i="1"/>
  <c r="BN149" i="1"/>
  <c r="BB149" i="1"/>
  <c r="BE149" i="1"/>
  <c r="BK149" i="1"/>
  <c r="BH149" i="1"/>
  <c r="BD149" i="1"/>
  <c r="BG149" i="1"/>
  <c r="BM149" i="1"/>
  <c r="AK117" i="1"/>
  <c r="AJ117" i="1"/>
  <c r="AP117" i="1"/>
  <c r="AQ117" i="1"/>
  <c r="BA117" i="1"/>
  <c r="BF117" i="1"/>
  <c r="AZ117" i="1"/>
  <c r="BL117" i="1"/>
  <c r="BP117" i="1"/>
  <c r="BD117" i="1"/>
  <c r="BI117" i="1"/>
  <c r="BC117" i="1"/>
  <c r="AW117" i="1"/>
  <c r="AX117" i="1"/>
  <c r="AY117" i="1"/>
  <c r="BN117" i="1"/>
  <c r="BE117" i="1"/>
  <c r="BK117" i="1"/>
  <c r="BH117" i="1"/>
  <c r="BM117" i="1"/>
  <c r="AK93" i="1"/>
  <c r="AP93" i="1"/>
  <c r="AJ93" i="1"/>
  <c r="AX93" i="1"/>
  <c r="BA93" i="1"/>
  <c r="AZ93" i="1"/>
  <c r="BF93" i="1"/>
  <c r="BL93" i="1"/>
  <c r="BP93" i="1"/>
  <c r="BI93" i="1"/>
  <c r="BB93" i="1"/>
  <c r="BN93" i="1"/>
  <c r="BD93" i="1"/>
  <c r="AO93" i="1"/>
  <c r="BE93" i="1"/>
  <c r="BK93" i="1"/>
  <c r="BH93" i="1"/>
  <c r="BG93" i="1"/>
  <c r="BM93" i="1"/>
  <c r="AK61" i="1"/>
  <c r="AO61" i="1"/>
  <c r="AQ61" i="1"/>
  <c r="AP61" i="1"/>
  <c r="AJ61" i="1"/>
  <c r="AW61" i="1"/>
  <c r="BA61" i="1"/>
  <c r="AY61" i="1"/>
  <c r="AZ61" i="1"/>
  <c r="BF61" i="1"/>
  <c r="BD61" i="1"/>
  <c r="BL61" i="1"/>
  <c r="BI61" i="1"/>
  <c r="AX61" i="1"/>
  <c r="BN61" i="1"/>
  <c r="BP61" i="1"/>
  <c r="BC61" i="1"/>
  <c r="BE61" i="1"/>
  <c r="BK61" i="1"/>
  <c r="BH61" i="1"/>
  <c r="BG61" i="1"/>
  <c r="BM61" i="1"/>
  <c r="AK37" i="1"/>
  <c r="AO37" i="1"/>
  <c r="AP37" i="1"/>
  <c r="AX37" i="1"/>
  <c r="AQ37" i="1"/>
  <c r="BA37" i="1"/>
  <c r="AW37" i="1"/>
  <c r="BF37" i="1"/>
  <c r="AJ37" i="1"/>
  <c r="BL37" i="1"/>
  <c r="AZ37" i="1"/>
  <c r="BB37" i="1"/>
  <c r="BI37" i="1"/>
  <c r="BP37" i="1"/>
  <c r="BN37" i="1"/>
  <c r="BD37" i="1"/>
  <c r="BE37" i="1"/>
  <c r="BK37" i="1"/>
  <c r="BH37" i="1"/>
  <c r="BG37" i="1"/>
  <c r="AY37" i="1"/>
  <c r="BM37" i="1"/>
  <c r="BO37" i="1"/>
  <c r="AK21" i="1"/>
  <c r="AJ21" i="1"/>
  <c r="AP21" i="1"/>
  <c r="AO21" i="1"/>
  <c r="AX21" i="1"/>
  <c r="AY21" i="1"/>
  <c r="BA21" i="1"/>
  <c r="BF21" i="1"/>
  <c r="AW21" i="1"/>
  <c r="AZ21" i="1"/>
  <c r="BC21" i="1"/>
  <c r="BL21" i="1"/>
  <c r="BI21" i="1"/>
  <c r="BN21" i="1"/>
  <c r="BP21" i="1"/>
  <c r="BB21" i="1"/>
  <c r="BE21" i="1"/>
  <c r="BK21" i="1"/>
  <c r="BH21" i="1"/>
  <c r="BG21" i="1"/>
  <c r="BM21" i="1"/>
  <c r="BO261" i="1"/>
  <c r="BH246" i="1"/>
  <c r="BP254" i="1"/>
  <c r="BM222" i="1"/>
  <c r="BM30" i="1"/>
  <c r="BJ205" i="1"/>
  <c r="BJ141" i="1"/>
  <c r="BH254" i="1"/>
  <c r="BH126" i="1"/>
  <c r="BH38" i="1"/>
  <c r="BG261" i="1"/>
  <c r="BG173" i="1"/>
  <c r="BG45" i="1"/>
  <c r="BD205" i="1"/>
  <c r="BC45" i="1"/>
  <c r="AY230" i="1"/>
  <c r="AQ261" i="1"/>
  <c r="AO117" i="1"/>
  <c r="AK238" i="1"/>
  <c r="AJ238" i="1"/>
  <c r="AW238" i="1"/>
  <c r="AX238" i="1"/>
  <c r="AP238" i="1"/>
  <c r="AO238" i="1"/>
  <c r="AQ238" i="1"/>
  <c r="BB238" i="1"/>
  <c r="BD238" i="1"/>
  <c r="BA238" i="1"/>
  <c r="BC238" i="1"/>
  <c r="BG238" i="1"/>
  <c r="BO238" i="1"/>
  <c r="BL238" i="1"/>
  <c r="BI238" i="1"/>
  <c r="BE238" i="1"/>
  <c r="BK238" i="1"/>
  <c r="BF238" i="1"/>
  <c r="BN238" i="1"/>
  <c r="AY238" i="1"/>
  <c r="BH238" i="1"/>
  <c r="BJ238" i="1"/>
  <c r="AK214" i="1"/>
  <c r="AJ214" i="1"/>
  <c r="AW214" i="1"/>
  <c r="AX214" i="1"/>
  <c r="AO214" i="1"/>
  <c r="AP214" i="1"/>
  <c r="BB214" i="1"/>
  <c r="BD214" i="1"/>
  <c r="BA214" i="1"/>
  <c r="BC214" i="1"/>
  <c r="BG214" i="1"/>
  <c r="BO214" i="1"/>
  <c r="BE214" i="1"/>
  <c r="AQ214" i="1"/>
  <c r="AY214" i="1"/>
  <c r="BL214" i="1"/>
  <c r="BI214" i="1"/>
  <c r="BK214" i="1"/>
  <c r="BF214" i="1"/>
  <c r="BN214" i="1"/>
  <c r="BH214" i="1"/>
  <c r="BJ214" i="1"/>
  <c r="AK190" i="1"/>
  <c r="AJ190" i="1"/>
  <c r="AW190" i="1"/>
  <c r="AX190" i="1"/>
  <c r="AQ190" i="1"/>
  <c r="AP190" i="1"/>
  <c r="BB190" i="1"/>
  <c r="BD190" i="1"/>
  <c r="AO190" i="1"/>
  <c r="BA190" i="1"/>
  <c r="BC190" i="1"/>
  <c r="AY190" i="1"/>
  <c r="BG190" i="1"/>
  <c r="BO190" i="1"/>
  <c r="BE190" i="1"/>
  <c r="BL190" i="1"/>
  <c r="BI190" i="1"/>
  <c r="AZ190" i="1"/>
  <c r="BK190" i="1"/>
  <c r="BF190" i="1"/>
  <c r="BN190" i="1"/>
  <c r="BJ190" i="1"/>
  <c r="AK174" i="1"/>
  <c r="AJ174" i="1"/>
  <c r="AO174" i="1"/>
  <c r="AW174" i="1"/>
  <c r="AX174" i="1"/>
  <c r="AP174" i="1"/>
  <c r="AQ174" i="1"/>
  <c r="BB174" i="1"/>
  <c r="BD174" i="1"/>
  <c r="BA174" i="1"/>
  <c r="BC174" i="1"/>
  <c r="BG174" i="1"/>
  <c r="BO174" i="1"/>
  <c r="BL174" i="1"/>
  <c r="BI174" i="1"/>
  <c r="AY174" i="1"/>
  <c r="BE174" i="1"/>
  <c r="BK174" i="1"/>
  <c r="BN174" i="1"/>
  <c r="BF174" i="1"/>
  <c r="BH174" i="1"/>
  <c r="BJ174" i="1"/>
  <c r="AK158" i="1"/>
  <c r="AJ158" i="1"/>
  <c r="AW158" i="1"/>
  <c r="AX158" i="1"/>
  <c r="AO158" i="1"/>
  <c r="AP158" i="1"/>
  <c r="AZ158" i="1"/>
  <c r="AY158" i="1"/>
  <c r="BB158" i="1"/>
  <c r="BD158" i="1"/>
  <c r="AQ158" i="1"/>
  <c r="BA158" i="1"/>
  <c r="BC158" i="1"/>
  <c r="BG158" i="1"/>
  <c r="BO158" i="1"/>
  <c r="BE158" i="1"/>
  <c r="BL158" i="1"/>
  <c r="BI158" i="1"/>
  <c r="BK158" i="1"/>
  <c r="BN158" i="1"/>
  <c r="BJ158" i="1"/>
  <c r="AK134" i="1"/>
  <c r="AO134" i="1"/>
  <c r="AJ134" i="1"/>
  <c r="AQ134" i="1"/>
  <c r="AW134" i="1"/>
  <c r="AX134" i="1"/>
  <c r="AP134" i="1"/>
  <c r="AZ134" i="1"/>
  <c r="BB134" i="1"/>
  <c r="BD134" i="1"/>
  <c r="AY134" i="1"/>
  <c r="BA134" i="1"/>
  <c r="BC134" i="1"/>
  <c r="BG134" i="1"/>
  <c r="BO134" i="1"/>
  <c r="BE134" i="1"/>
  <c r="BL134" i="1"/>
  <c r="BF134" i="1"/>
  <c r="BI134" i="1"/>
  <c r="BK134" i="1"/>
  <c r="BN134" i="1"/>
  <c r="BH134" i="1"/>
  <c r="BJ134" i="1"/>
  <c r="AK118" i="1"/>
  <c r="AJ118" i="1"/>
  <c r="AW118" i="1"/>
  <c r="AX118" i="1"/>
  <c r="AP118" i="1"/>
  <c r="AQ118" i="1"/>
  <c r="AZ118" i="1"/>
  <c r="BB118" i="1"/>
  <c r="BD118" i="1"/>
  <c r="BA118" i="1"/>
  <c r="AO118" i="1"/>
  <c r="AY118" i="1"/>
  <c r="BC118" i="1"/>
  <c r="BG118" i="1"/>
  <c r="BO118" i="1"/>
  <c r="BE118" i="1"/>
  <c r="BF118" i="1"/>
  <c r="BL118" i="1"/>
  <c r="BI118" i="1"/>
  <c r="BK118" i="1"/>
  <c r="BN118" i="1"/>
  <c r="BJ118" i="1"/>
  <c r="AK94" i="1"/>
  <c r="AJ94" i="1"/>
  <c r="AW94" i="1"/>
  <c r="AX94" i="1"/>
  <c r="AP94" i="1"/>
  <c r="AZ94" i="1"/>
  <c r="AO94" i="1"/>
  <c r="AY94" i="1"/>
  <c r="BB94" i="1"/>
  <c r="BD94" i="1"/>
  <c r="BA94" i="1"/>
  <c r="BC94" i="1"/>
  <c r="AQ94" i="1"/>
  <c r="BG94" i="1"/>
  <c r="BO94" i="1"/>
  <c r="BE94" i="1"/>
  <c r="BL94" i="1"/>
  <c r="BI94" i="1"/>
  <c r="BK94" i="1"/>
  <c r="BN94" i="1"/>
  <c r="BJ94" i="1"/>
  <c r="AK70" i="1"/>
  <c r="AO70" i="1"/>
  <c r="AJ70" i="1"/>
  <c r="AQ70" i="1"/>
  <c r="AW70" i="1"/>
  <c r="AX70" i="1"/>
  <c r="AP70" i="1"/>
  <c r="AZ70" i="1"/>
  <c r="BB70" i="1"/>
  <c r="BD70" i="1"/>
  <c r="AY70" i="1"/>
  <c r="BA70" i="1"/>
  <c r="BC70" i="1"/>
  <c r="BG70" i="1"/>
  <c r="BO70" i="1"/>
  <c r="BE70" i="1"/>
  <c r="BL70" i="1"/>
  <c r="BF70" i="1"/>
  <c r="BI70" i="1"/>
  <c r="BK70" i="1"/>
  <c r="BN70" i="1"/>
  <c r="BH70" i="1"/>
  <c r="BJ70" i="1"/>
  <c r="AK54" i="1"/>
  <c r="AJ54" i="1"/>
  <c r="AW54" i="1"/>
  <c r="AX54" i="1"/>
  <c r="AO54" i="1"/>
  <c r="AP54" i="1"/>
  <c r="AQ54" i="1"/>
  <c r="AZ54" i="1"/>
  <c r="BB54" i="1"/>
  <c r="BD54" i="1"/>
  <c r="BA54" i="1"/>
  <c r="AY54" i="1"/>
  <c r="BC54" i="1"/>
  <c r="BG54" i="1"/>
  <c r="BO54" i="1"/>
  <c r="BE54" i="1"/>
  <c r="BL54" i="1"/>
  <c r="BF54" i="1"/>
  <c r="BI54" i="1"/>
  <c r="BK54" i="1"/>
  <c r="BN54" i="1"/>
  <c r="BJ54" i="1"/>
  <c r="AK22" i="1"/>
  <c r="AJ22" i="1"/>
  <c r="AW22" i="1"/>
  <c r="AP22" i="1"/>
  <c r="AZ22" i="1"/>
  <c r="BB22" i="1"/>
  <c r="AX22" i="1"/>
  <c r="BD22" i="1"/>
  <c r="BA22" i="1"/>
  <c r="AQ22" i="1"/>
  <c r="BC22" i="1"/>
  <c r="BF22" i="1"/>
  <c r="BG22" i="1"/>
  <c r="BO22" i="1"/>
  <c r="BE22" i="1"/>
  <c r="AY22" i="1"/>
  <c r="BL22" i="1"/>
  <c r="BI22" i="1"/>
  <c r="BK22" i="1"/>
  <c r="BN22" i="1"/>
  <c r="BH22" i="1"/>
  <c r="BJ22" i="1"/>
  <c r="BP22" i="1"/>
  <c r="BM254" i="1"/>
  <c r="BM190" i="1"/>
  <c r="BM126" i="1"/>
  <c r="BM62" i="1"/>
  <c r="BF158" i="1"/>
  <c r="AK253" i="1"/>
  <c r="AO253" i="1"/>
  <c r="AQ253" i="1"/>
  <c r="AP253" i="1"/>
  <c r="AJ253" i="1"/>
  <c r="AW253" i="1"/>
  <c r="BA253" i="1"/>
  <c r="AY253" i="1"/>
  <c r="BD253" i="1"/>
  <c r="BL253" i="1"/>
  <c r="BH253" i="1"/>
  <c r="AX253" i="1"/>
  <c r="BI253" i="1"/>
  <c r="BN253" i="1"/>
  <c r="BF253" i="1"/>
  <c r="BP253" i="1"/>
  <c r="AZ253" i="1"/>
  <c r="BC253" i="1"/>
  <c r="BE253" i="1"/>
  <c r="BK253" i="1"/>
  <c r="BB253" i="1"/>
  <c r="BG253" i="1"/>
  <c r="BM253" i="1"/>
  <c r="AK229" i="1"/>
  <c r="AO229" i="1"/>
  <c r="AP229" i="1"/>
  <c r="AQ229" i="1"/>
  <c r="BA229" i="1"/>
  <c r="AW229" i="1"/>
  <c r="AJ229" i="1"/>
  <c r="BL229" i="1"/>
  <c r="BH229" i="1"/>
  <c r="AZ229" i="1"/>
  <c r="BB229" i="1"/>
  <c r="BI229" i="1"/>
  <c r="BF229" i="1"/>
  <c r="BN229" i="1"/>
  <c r="BP229" i="1"/>
  <c r="BD229" i="1"/>
  <c r="BE229" i="1"/>
  <c r="BK229" i="1"/>
  <c r="BC229" i="1"/>
  <c r="BG229" i="1"/>
  <c r="AY229" i="1"/>
  <c r="BM229" i="1"/>
  <c r="BO229" i="1"/>
  <c r="AK189" i="1"/>
  <c r="AO189" i="1"/>
  <c r="AQ189" i="1"/>
  <c r="AP189" i="1"/>
  <c r="AJ189" i="1"/>
  <c r="AW189" i="1"/>
  <c r="BA189" i="1"/>
  <c r="AY189" i="1"/>
  <c r="BF189" i="1"/>
  <c r="BD189" i="1"/>
  <c r="BL189" i="1"/>
  <c r="BP189" i="1"/>
  <c r="AX189" i="1"/>
  <c r="BI189" i="1"/>
  <c r="BN189" i="1"/>
  <c r="AZ189" i="1"/>
  <c r="BC189" i="1"/>
  <c r="BE189" i="1"/>
  <c r="BK189" i="1"/>
  <c r="BH189" i="1"/>
  <c r="BB189" i="1"/>
  <c r="BG189" i="1"/>
  <c r="BM189" i="1"/>
  <c r="AK157" i="1"/>
  <c r="AO157" i="1"/>
  <c r="AP157" i="1"/>
  <c r="AJ157" i="1"/>
  <c r="AQ157" i="1"/>
  <c r="AX157" i="1"/>
  <c r="BA157" i="1"/>
  <c r="AZ157" i="1"/>
  <c r="BF157" i="1"/>
  <c r="BL157" i="1"/>
  <c r="BI157" i="1"/>
  <c r="BN157" i="1"/>
  <c r="BB157" i="1"/>
  <c r="BD157" i="1"/>
  <c r="BP157" i="1"/>
  <c r="AW157" i="1"/>
  <c r="BE157" i="1"/>
  <c r="BK157" i="1"/>
  <c r="BH157" i="1"/>
  <c r="AY157" i="1"/>
  <c r="BG157" i="1"/>
  <c r="BM157" i="1"/>
  <c r="AK133" i="1"/>
  <c r="AO133" i="1"/>
  <c r="AP133" i="1"/>
  <c r="AY133" i="1"/>
  <c r="BA133" i="1"/>
  <c r="BF133" i="1"/>
  <c r="AX133" i="1"/>
  <c r="AQ133" i="1"/>
  <c r="BL133" i="1"/>
  <c r="BI133" i="1"/>
  <c r="BC133" i="1"/>
  <c r="BN133" i="1"/>
  <c r="BP133" i="1"/>
  <c r="AZ133" i="1"/>
  <c r="BE133" i="1"/>
  <c r="BK133" i="1"/>
  <c r="BH133" i="1"/>
  <c r="BB133" i="1"/>
  <c r="BM133" i="1"/>
  <c r="AK101" i="1"/>
  <c r="AO101" i="1"/>
  <c r="AP101" i="1"/>
  <c r="AQ101" i="1"/>
  <c r="BA101" i="1"/>
  <c r="AW101" i="1"/>
  <c r="BF101" i="1"/>
  <c r="AJ101" i="1"/>
  <c r="BL101" i="1"/>
  <c r="BB101" i="1"/>
  <c r="BI101" i="1"/>
  <c r="BN101" i="1"/>
  <c r="BP101" i="1"/>
  <c r="AX101" i="1"/>
  <c r="BD101" i="1"/>
  <c r="BE101" i="1"/>
  <c r="BK101" i="1"/>
  <c r="BH101" i="1"/>
  <c r="BG101" i="1"/>
  <c r="BC101" i="1"/>
  <c r="BM101" i="1"/>
  <c r="BO101" i="1"/>
  <c r="AK77" i="1"/>
  <c r="AO77" i="1"/>
  <c r="AP77" i="1"/>
  <c r="AJ77" i="1"/>
  <c r="BA77" i="1"/>
  <c r="BF77" i="1"/>
  <c r="BL77" i="1"/>
  <c r="AQ77" i="1"/>
  <c r="BB77" i="1"/>
  <c r="BC77" i="1"/>
  <c r="BI77" i="1"/>
  <c r="BP77" i="1"/>
  <c r="AW77" i="1"/>
  <c r="AX77" i="1"/>
  <c r="BN77" i="1"/>
  <c r="AY77" i="1"/>
  <c r="BE77" i="1"/>
  <c r="BK77" i="1"/>
  <c r="BH77" i="1"/>
  <c r="BD77" i="1"/>
  <c r="BM77" i="1"/>
  <c r="AK53" i="1"/>
  <c r="AJ53" i="1"/>
  <c r="AO53" i="1"/>
  <c r="AP53" i="1"/>
  <c r="AQ53" i="1"/>
  <c r="BA53" i="1"/>
  <c r="BF53" i="1"/>
  <c r="AZ53" i="1"/>
  <c r="BL53" i="1"/>
  <c r="BD53" i="1"/>
  <c r="BI53" i="1"/>
  <c r="BN53" i="1"/>
  <c r="BP53" i="1"/>
  <c r="AY53" i="1"/>
  <c r="BC53" i="1"/>
  <c r="BE53" i="1"/>
  <c r="BK53" i="1"/>
  <c r="BH53" i="1"/>
  <c r="BB53" i="1"/>
  <c r="AW53" i="1"/>
  <c r="AX53" i="1"/>
  <c r="BM53" i="1"/>
  <c r="BP174" i="1"/>
  <c r="BO149" i="1"/>
  <c r="BO93" i="1"/>
  <c r="BM206" i="1"/>
  <c r="BM14" i="1"/>
  <c r="BJ61" i="1"/>
  <c r="AY221" i="1"/>
  <c r="AX181" i="1"/>
  <c r="AQ21" i="1"/>
  <c r="BO213" i="1"/>
  <c r="BJ197" i="1"/>
  <c r="BJ133" i="1"/>
  <c r="BH158" i="1"/>
  <c r="BD197" i="1"/>
  <c r="BD21" i="1"/>
  <c r="AQ221" i="1"/>
  <c r="AQ93" i="1"/>
  <c r="AO22" i="1"/>
  <c r="BP190" i="1"/>
  <c r="BP62" i="1"/>
  <c r="BO221" i="1"/>
  <c r="BP134" i="1"/>
  <c r="BO109" i="1"/>
  <c r="BO53" i="1"/>
  <c r="BJ213" i="1"/>
  <c r="BJ21" i="1"/>
  <c r="BG53" i="1"/>
  <c r="BD133" i="1"/>
  <c r="BB61" i="1"/>
  <c r="AZ174" i="1"/>
  <c r="AY93" i="1"/>
  <c r="AX229" i="1"/>
  <c r="AK246" i="1"/>
  <c r="AJ246" i="1"/>
  <c r="AW246" i="1"/>
  <c r="AX246" i="1"/>
  <c r="AO246" i="1"/>
  <c r="AP246" i="1"/>
  <c r="AQ246" i="1"/>
  <c r="AZ246" i="1"/>
  <c r="BB246" i="1"/>
  <c r="BD246" i="1"/>
  <c r="BA246" i="1"/>
  <c r="AY246" i="1"/>
  <c r="BC246" i="1"/>
  <c r="BG246" i="1"/>
  <c r="BO246" i="1"/>
  <c r="BE246" i="1"/>
  <c r="BL246" i="1"/>
  <c r="BI246" i="1"/>
  <c r="BK246" i="1"/>
  <c r="BF246" i="1"/>
  <c r="BN246" i="1"/>
  <c r="BJ246" i="1"/>
  <c r="AK222" i="1"/>
  <c r="AJ222" i="1"/>
  <c r="AW222" i="1"/>
  <c r="AX222" i="1"/>
  <c r="AP222" i="1"/>
  <c r="AO222" i="1"/>
  <c r="AY222" i="1"/>
  <c r="BB222" i="1"/>
  <c r="BD222" i="1"/>
  <c r="AZ222" i="1"/>
  <c r="BA222" i="1"/>
  <c r="BC222" i="1"/>
  <c r="BG222" i="1"/>
  <c r="BO222" i="1"/>
  <c r="BL222" i="1"/>
  <c r="BI222" i="1"/>
  <c r="BE222" i="1"/>
  <c r="BK222" i="1"/>
  <c r="BF222" i="1"/>
  <c r="BN222" i="1"/>
  <c r="AQ222" i="1"/>
  <c r="BJ222" i="1"/>
  <c r="AK198" i="1"/>
  <c r="AJ198" i="1"/>
  <c r="AQ198" i="1"/>
  <c r="AW198" i="1"/>
  <c r="AX198" i="1"/>
  <c r="AP198" i="1"/>
  <c r="BB198" i="1"/>
  <c r="BD198" i="1"/>
  <c r="AY198" i="1"/>
  <c r="BA198" i="1"/>
  <c r="BC198" i="1"/>
  <c r="BG198" i="1"/>
  <c r="BO198" i="1"/>
  <c r="BE198" i="1"/>
  <c r="BL198" i="1"/>
  <c r="AZ198" i="1"/>
  <c r="BI198" i="1"/>
  <c r="BK198" i="1"/>
  <c r="BF198" i="1"/>
  <c r="BN198" i="1"/>
  <c r="AO198" i="1"/>
  <c r="BH198" i="1"/>
  <c r="BJ198" i="1"/>
  <c r="AK166" i="1"/>
  <c r="AJ166" i="1"/>
  <c r="AW166" i="1"/>
  <c r="AX166" i="1"/>
  <c r="AP166" i="1"/>
  <c r="AQ166" i="1"/>
  <c r="BB166" i="1"/>
  <c r="AZ166" i="1"/>
  <c r="BD166" i="1"/>
  <c r="BA166" i="1"/>
  <c r="BC166" i="1"/>
  <c r="BG166" i="1"/>
  <c r="BO166" i="1"/>
  <c r="BE166" i="1"/>
  <c r="BL166" i="1"/>
  <c r="BI166" i="1"/>
  <c r="BK166" i="1"/>
  <c r="BN166" i="1"/>
  <c r="AY166" i="1"/>
  <c r="AO166" i="1"/>
  <c r="BJ166" i="1"/>
  <c r="AK142" i="1"/>
  <c r="AO142" i="1"/>
  <c r="AJ142" i="1"/>
  <c r="AW142" i="1"/>
  <c r="AX142" i="1"/>
  <c r="AP142" i="1"/>
  <c r="AZ142" i="1"/>
  <c r="BB142" i="1"/>
  <c r="AY142" i="1"/>
  <c r="BD142" i="1"/>
  <c r="BA142" i="1"/>
  <c r="BC142" i="1"/>
  <c r="BG142" i="1"/>
  <c r="BO142" i="1"/>
  <c r="BE142" i="1"/>
  <c r="BF142" i="1"/>
  <c r="BL142" i="1"/>
  <c r="BI142" i="1"/>
  <c r="BK142" i="1"/>
  <c r="BN142" i="1"/>
  <c r="BH142" i="1"/>
  <c r="AQ142" i="1"/>
  <c r="BJ142" i="1"/>
  <c r="AK126" i="1"/>
  <c r="AJ126" i="1"/>
  <c r="AW126" i="1"/>
  <c r="AX126" i="1"/>
  <c r="AQ126" i="1"/>
  <c r="AP126" i="1"/>
  <c r="AZ126" i="1"/>
  <c r="AO126" i="1"/>
  <c r="BB126" i="1"/>
  <c r="BD126" i="1"/>
  <c r="BA126" i="1"/>
  <c r="BC126" i="1"/>
  <c r="AY126" i="1"/>
  <c r="BG126" i="1"/>
  <c r="BO126" i="1"/>
  <c r="BE126" i="1"/>
  <c r="BL126" i="1"/>
  <c r="BI126" i="1"/>
  <c r="BK126" i="1"/>
  <c r="BF126" i="1"/>
  <c r="BN126" i="1"/>
  <c r="BJ126" i="1"/>
  <c r="AK102" i="1"/>
  <c r="AJ102" i="1"/>
  <c r="AW102" i="1"/>
  <c r="AX102" i="1"/>
  <c r="AP102" i="1"/>
  <c r="AZ102" i="1"/>
  <c r="AO102" i="1"/>
  <c r="BB102" i="1"/>
  <c r="BD102" i="1"/>
  <c r="BA102" i="1"/>
  <c r="BC102" i="1"/>
  <c r="BG102" i="1"/>
  <c r="BO102" i="1"/>
  <c r="BE102" i="1"/>
  <c r="BL102" i="1"/>
  <c r="AQ102" i="1"/>
  <c r="BI102" i="1"/>
  <c r="BK102" i="1"/>
  <c r="BN102" i="1"/>
  <c r="AY102" i="1"/>
  <c r="BJ102" i="1"/>
  <c r="AK78" i="1"/>
  <c r="AO78" i="1"/>
  <c r="AJ78" i="1"/>
  <c r="AW78" i="1"/>
  <c r="AX78" i="1"/>
  <c r="AP78" i="1"/>
  <c r="AZ78" i="1"/>
  <c r="BB78" i="1"/>
  <c r="AQ78" i="1"/>
  <c r="AY78" i="1"/>
  <c r="BD78" i="1"/>
  <c r="BA78" i="1"/>
  <c r="BC78" i="1"/>
  <c r="BG78" i="1"/>
  <c r="BO78" i="1"/>
  <c r="BE78" i="1"/>
  <c r="BF78" i="1"/>
  <c r="BL78" i="1"/>
  <c r="BI78" i="1"/>
  <c r="BK78" i="1"/>
  <c r="BN78" i="1"/>
  <c r="BH78" i="1"/>
  <c r="BJ78" i="1"/>
  <c r="AK46" i="1"/>
  <c r="AJ46" i="1"/>
  <c r="AO46" i="1"/>
  <c r="AW46" i="1"/>
  <c r="AX46" i="1"/>
  <c r="AP46" i="1"/>
  <c r="AZ46" i="1"/>
  <c r="AQ46" i="1"/>
  <c r="BB46" i="1"/>
  <c r="BD46" i="1"/>
  <c r="BA46" i="1"/>
  <c r="BC46" i="1"/>
  <c r="BG46" i="1"/>
  <c r="BO46" i="1"/>
  <c r="BE46" i="1"/>
  <c r="BL46" i="1"/>
  <c r="AY46" i="1"/>
  <c r="BI46" i="1"/>
  <c r="BK46" i="1"/>
  <c r="BN46" i="1"/>
  <c r="BH46" i="1"/>
  <c r="BJ46" i="1"/>
  <c r="AK30" i="1"/>
  <c r="AJ30" i="1"/>
  <c r="AW30" i="1"/>
  <c r="AO30" i="1"/>
  <c r="AP30" i="1"/>
  <c r="AZ30" i="1"/>
  <c r="AX30" i="1"/>
  <c r="AY30" i="1"/>
  <c r="BB30" i="1"/>
  <c r="BD30" i="1"/>
  <c r="AQ30" i="1"/>
  <c r="BA30" i="1"/>
  <c r="BC30" i="1"/>
  <c r="BG30" i="1"/>
  <c r="BO30" i="1"/>
  <c r="BE30" i="1"/>
  <c r="BL30" i="1"/>
  <c r="BI30" i="1"/>
  <c r="BK30" i="1"/>
  <c r="BN30" i="1"/>
  <c r="BF30" i="1"/>
  <c r="BJ30" i="1"/>
  <c r="BH190" i="1"/>
  <c r="AK261" i="1"/>
  <c r="AO261" i="1"/>
  <c r="AP261" i="1"/>
  <c r="AY261" i="1"/>
  <c r="BA261" i="1"/>
  <c r="AX261" i="1"/>
  <c r="AZ261" i="1"/>
  <c r="BL261" i="1"/>
  <c r="BP261" i="1"/>
  <c r="AJ261" i="1"/>
  <c r="BI261" i="1"/>
  <c r="BC261" i="1"/>
  <c r="BF261" i="1"/>
  <c r="BN261" i="1"/>
  <c r="BE261" i="1"/>
  <c r="BK261" i="1"/>
  <c r="BH261" i="1"/>
  <c r="BD261" i="1"/>
  <c r="BM261" i="1"/>
  <c r="AK245" i="1"/>
  <c r="AJ245" i="1"/>
  <c r="AO245" i="1"/>
  <c r="AP245" i="1"/>
  <c r="AQ245" i="1"/>
  <c r="BA245" i="1"/>
  <c r="BL245" i="1"/>
  <c r="BC245" i="1"/>
  <c r="BD245" i="1"/>
  <c r="BI245" i="1"/>
  <c r="BP245" i="1"/>
  <c r="AW245" i="1"/>
  <c r="AX245" i="1"/>
  <c r="AY245" i="1"/>
  <c r="BF245" i="1"/>
  <c r="BN245" i="1"/>
  <c r="BE245" i="1"/>
  <c r="BK245" i="1"/>
  <c r="BH245" i="1"/>
  <c r="BB245" i="1"/>
  <c r="AZ245" i="1"/>
  <c r="BM245" i="1"/>
  <c r="AK237" i="1"/>
  <c r="AO237" i="1"/>
  <c r="AP237" i="1"/>
  <c r="AQ237" i="1"/>
  <c r="AJ237" i="1"/>
  <c r="AX237" i="1"/>
  <c r="AZ237" i="1"/>
  <c r="AW237" i="1"/>
  <c r="BA237" i="1"/>
  <c r="AY237" i="1"/>
  <c r="BB237" i="1"/>
  <c r="BL237" i="1"/>
  <c r="BP237" i="1"/>
  <c r="BI237" i="1"/>
  <c r="BN237" i="1"/>
  <c r="BD237" i="1"/>
  <c r="BF237" i="1"/>
  <c r="BE237" i="1"/>
  <c r="BK237" i="1"/>
  <c r="BH237" i="1"/>
  <c r="BM237" i="1"/>
  <c r="AK205" i="1"/>
  <c r="AO205" i="1"/>
  <c r="AP205" i="1"/>
  <c r="AJ205" i="1"/>
  <c r="BA205" i="1"/>
  <c r="AZ205" i="1"/>
  <c r="BL205" i="1"/>
  <c r="BC205" i="1"/>
  <c r="BI205" i="1"/>
  <c r="BN205" i="1"/>
  <c r="BB205" i="1"/>
  <c r="AW205" i="1"/>
  <c r="AX205" i="1"/>
  <c r="BF205" i="1"/>
  <c r="BH205" i="1"/>
  <c r="BP205" i="1"/>
  <c r="AQ205" i="1"/>
  <c r="AY205" i="1"/>
  <c r="BE205" i="1"/>
  <c r="BK205" i="1"/>
  <c r="BM205" i="1"/>
  <c r="AK165" i="1"/>
  <c r="AO165" i="1"/>
  <c r="AP165" i="1"/>
  <c r="AQ165" i="1"/>
  <c r="BA165" i="1"/>
  <c r="AW165" i="1"/>
  <c r="BF165" i="1"/>
  <c r="AJ165" i="1"/>
  <c r="BL165" i="1"/>
  <c r="BP165" i="1"/>
  <c r="AX165" i="1"/>
  <c r="AZ165" i="1"/>
  <c r="BB165" i="1"/>
  <c r="BI165" i="1"/>
  <c r="BN165" i="1"/>
  <c r="BD165" i="1"/>
  <c r="BE165" i="1"/>
  <c r="BK165" i="1"/>
  <c r="BH165" i="1"/>
  <c r="BG165" i="1"/>
  <c r="BC165" i="1"/>
  <c r="BM165" i="1"/>
  <c r="BO165" i="1"/>
  <c r="AK125" i="1"/>
  <c r="AO125" i="1"/>
  <c r="AQ125" i="1"/>
  <c r="AP125" i="1"/>
  <c r="AJ125" i="1"/>
  <c r="AW125" i="1"/>
  <c r="BA125" i="1"/>
  <c r="AY125" i="1"/>
  <c r="AZ125" i="1"/>
  <c r="BF125" i="1"/>
  <c r="BD125" i="1"/>
  <c r="BL125" i="1"/>
  <c r="AX125" i="1"/>
  <c r="BI125" i="1"/>
  <c r="BN125" i="1"/>
  <c r="BP125" i="1"/>
  <c r="BC125" i="1"/>
  <c r="BE125" i="1"/>
  <c r="BK125" i="1"/>
  <c r="BH125" i="1"/>
  <c r="BB125" i="1"/>
  <c r="BG125" i="1"/>
  <c r="BM125" i="1"/>
  <c r="AK85" i="1"/>
  <c r="AJ85" i="1"/>
  <c r="AP85" i="1"/>
  <c r="AQ85" i="1"/>
  <c r="AY85" i="1"/>
  <c r="AO85" i="1"/>
  <c r="BA85" i="1"/>
  <c r="AX85" i="1"/>
  <c r="BF85" i="1"/>
  <c r="AW85" i="1"/>
  <c r="AZ85" i="1"/>
  <c r="BC85" i="1"/>
  <c r="BL85" i="1"/>
  <c r="BI85" i="1"/>
  <c r="BN85" i="1"/>
  <c r="BP85" i="1"/>
  <c r="BB85" i="1"/>
  <c r="BE85" i="1"/>
  <c r="BK85" i="1"/>
  <c r="BH85" i="1"/>
  <c r="BG85" i="1"/>
  <c r="BM85" i="1"/>
  <c r="AK45" i="1"/>
  <c r="AX45" i="1"/>
  <c r="AP45" i="1"/>
  <c r="AQ45" i="1"/>
  <c r="AJ45" i="1"/>
  <c r="AW45" i="1"/>
  <c r="BA45" i="1"/>
  <c r="BF45" i="1"/>
  <c r="AY45" i="1"/>
  <c r="BB45" i="1"/>
  <c r="BL45" i="1"/>
  <c r="BP45" i="1"/>
  <c r="BI45" i="1"/>
  <c r="BN45" i="1"/>
  <c r="AO45" i="1"/>
  <c r="BD45" i="1"/>
  <c r="BE45" i="1"/>
  <c r="BK45" i="1"/>
  <c r="BH45" i="1"/>
  <c r="AZ45" i="1"/>
  <c r="BM45" i="1"/>
  <c r="AK29" i="1"/>
  <c r="AO29" i="1"/>
  <c r="AP29" i="1"/>
  <c r="AX29" i="1"/>
  <c r="AJ29" i="1"/>
  <c r="AQ29" i="1"/>
  <c r="BA29" i="1"/>
  <c r="AZ29" i="1"/>
  <c r="BF29" i="1"/>
  <c r="BL29" i="1"/>
  <c r="BI29" i="1"/>
  <c r="BN29" i="1"/>
  <c r="BB29" i="1"/>
  <c r="BP29" i="1"/>
  <c r="AW29" i="1"/>
  <c r="BE29" i="1"/>
  <c r="BK29" i="1"/>
  <c r="BD29" i="1"/>
  <c r="BH29" i="1"/>
  <c r="BC29" i="1"/>
  <c r="BG29" i="1"/>
  <c r="BM29" i="1"/>
  <c r="BP110" i="1"/>
  <c r="BJ189" i="1"/>
  <c r="BF94" i="1"/>
  <c r="BP182" i="1"/>
  <c r="BP118" i="1"/>
  <c r="BP54" i="1"/>
  <c r="BO157" i="1"/>
  <c r="BM214" i="1"/>
  <c r="BM150" i="1"/>
  <c r="BM86" i="1"/>
  <c r="BM22" i="1"/>
  <c r="BJ261" i="1"/>
  <c r="BJ69" i="1"/>
  <c r="BH118" i="1"/>
  <c r="BC37" i="1"/>
  <c r="BB197" i="1"/>
  <c r="AZ238" i="1"/>
  <c r="AZ101" i="1"/>
  <c r="AZ77" i="1"/>
  <c r="BP262" i="1"/>
  <c r="BP198" i="1"/>
  <c r="BP70" i="1"/>
  <c r="BP14" i="1"/>
  <c r="BM230" i="1"/>
  <c r="BM166" i="1"/>
  <c r="BM102" i="1"/>
  <c r="BM38" i="1"/>
  <c r="BJ149" i="1"/>
  <c r="BJ85" i="1"/>
  <c r="BG181" i="1"/>
  <c r="BG141" i="1"/>
  <c r="BP206" i="1"/>
  <c r="BP142" i="1"/>
  <c r="BP78" i="1"/>
  <c r="BO173" i="1"/>
  <c r="BO117" i="1"/>
  <c r="BO61" i="1"/>
  <c r="BM238" i="1"/>
  <c r="BM174" i="1"/>
  <c r="BM110" i="1"/>
  <c r="BM46" i="1"/>
  <c r="BJ221" i="1"/>
  <c r="BJ157" i="1"/>
  <c r="BJ93" i="1"/>
  <c r="BJ29" i="1"/>
  <c r="BD141" i="1"/>
  <c r="BC157" i="1"/>
  <c r="BB69" i="1"/>
  <c r="AY165" i="1"/>
  <c r="AY29" i="1"/>
  <c r="AO260" i="1"/>
  <c r="AJ260" i="1"/>
  <c r="AP260" i="1"/>
  <c r="AZ260" i="1"/>
  <c r="AK260" i="1"/>
  <c r="AY260" i="1"/>
  <c r="AO252" i="1"/>
  <c r="AP252" i="1"/>
  <c r="AZ252" i="1"/>
  <c r="AJ252" i="1"/>
  <c r="AY252" i="1"/>
  <c r="AJ244" i="1"/>
  <c r="AO244" i="1"/>
  <c r="AP244" i="1"/>
  <c r="AQ244" i="1"/>
  <c r="AZ244" i="1"/>
  <c r="AY244" i="1"/>
  <c r="AO236" i="1"/>
  <c r="AK236" i="1"/>
  <c r="AJ236" i="1"/>
  <c r="AP236" i="1"/>
  <c r="AZ236" i="1"/>
  <c r="AQ236" i="1"/>
  <c r="AY236" i="1"/>
  <c r="AO228" i="1"/>
  <c r="AJ228" i="1"/>
  <c r="AP228" i="1"/>
  <c r="AZ228" i="1"/>
  <c r="AQ228" i="1"/>
  <c r="AY228" i="1"/>
  <c r="AO220" i="1"/>
  <c r="AP220" i="1"/>
  <c r="AZ220" i="1"/>
  <c r="AJ220" i="1"/>
  <c r="AK220" i="1"/>
  <c r="AQ220" i="1"/>
  <c r="AY220" i="1"/>
  <c r="AJ212" i="1"/>
  <c r="AO212" i="1"/>
  <c r="AP212" i="1"/>
  <c r="AZ212" i="1"/>
  <c r="AY212" i="1"/>
  <c r="AO204" i="1"/>
  <c r="AK204" i="1"/>
  <c r="AJ204" i="1"/>
  <c r="AP204" i="1"/>
  <c r="AZ204" i="1"/>
  <c r="AY204" i="1"/>
  <c r="AO196" i="1"/>
  <c r="AJ196" i="1"/>
  <c r="AP196" i="1"/>
  <c r="AZ196" i="1"/>
  <c r="AK196" i="1"/>
  <c r="AY196" i="1"/>
  <c r="AO188" i="1"/>
  <c r="AP188" i="1"/>
  <c r="AZ188" i="1"/>
  <c r="AJ188" i="1"/>
  <c r="AY188" i="1"/>
  <c r="AJ180" i="1"/>
  <c r="AO180" i="1"/>
  <c r="AP180" i="1"/>
  <c r="AQ180" i="1"/>
  <c r="AZ180" i="1"/>
  <c r="AK180" i="1"/>
  <c r="AY180" i="1"/>
  <c r="AK172" i="1"/>
  <c r="AJ172" i="1"/>
  <c r="AP172" i="1"/>
  <c r="AZ172" i="1"/>
  <c r="AQ172" i="1"/>
  <c r="AO172" i="1"/>
  <c r="AY172" i="1"/>
  <c r="AJ164" i="1"/>
  <c r="AK164" i="1"/>
  <c r="AP164" i="1"/>
  <c r="AZ164" i="1"/>
  <c r="AQ164" i="1"/>
  <c r="AY164" i="1"/>
  <c r="AO156" i="1"/>
  <c r="AP156" i="1"/>
  <c r="AZ156" i="1"/>
  <c r="AJ156" i="1"/>
  <c r="AQ156" i="1"/>
  <c r="AY156" i="1"/>
  <c r="AJ148" i="1"/>
  <c r="AP148" i="1"/>
  <c r="AZ148" i="1"/>
  <c r="AO148" i="1"/>
  <c r="AY148" i="1"/>
  <c r="AK140" i="1"/>
  <c r="AJ140" i="1"/>
  <c r="AP140" i="1"/>
  <c r="AZ140" i="1"/>
  <c r="AY140" i="1"/>
  <c r="AJ132" i="1"/>
  <c r="AO132" i="1"/>
  <c r="AP132" i="1"/>
  <c r="AZ132" i="1"/>
  <c r="AY132" i="1"/>
  <c r="AO124" i="1"/>
  <c r="AP124" i="1"/>
  <c r="AZ124" i="1"/>
  <c r="AK124" i="1"/>
  <c r="AJ124" i="1"/>
  <c r="AY124" i="1"/>
  <c r="AJ116" i="1"/>
  <c r="AO116" i="1"/>
  <c r="AP116" i="1"/>
  <c r="AQ116" i="1"/>
  <c r="AZ116" i="1"/>
  <c r="AK116" i="1"/>
  <c r="AY116" i="1"/>
  <c r="AK108" i="1"/>
  <c r="AJ108" i="1"/>
  <c r="AP108" i="1"/>
  <c r="AZ108" i="1"/>
  <c r="AQ108" i="1"/>
  <c r="AY108" i="1"/>
  <c r="AJ100" i="1"/>
  <c r="AP100" i="1"/>
  <c r="AZ100" i="1"/>
  <c r="AK100" i="1"/>
  <c r="AO100" i="1"/>
  <c r="AQ100" i="1"/>
  <c r="AY100" i="1"/>
  <c r="AO92" i="1"/>
  <c r="AP92" i="1"/>
  <c r="AZ92" i="1"/>
  <c r="AJ92" i="1"/>
  <c r="AQ92" i="1"/>
  <c r="AY92" i="1"/>
  <c r="AJ84" i="1"/>
  <c r="AP84" i="1"/>
  <c r="AZ84" i="1"/>
  <c r="AY84" i="1"/>
  <c r="AK76" i="1"/>
  <c r="AJ76" i="1"/>
  <c r="AO76" i="1"/>
  <c r="AP76" i="1"/>
  <c r="AZ76" i="1"/>
  <c r="AY76" i="1"/>
  <c r="AJ68" i="1"/>
  <c r="AP68" i="1"/>
  <c r="AZ68" i="1"/>
  <c r="AY68" i="1"/>
  <c r="AO60" i="1"/>
  <c r="AP60" i="1"/>
  <c r="AZ60" i="1"/>
  <c r="AK60" i="1"/>
  <c r="AJ60" i="1"/>
  <c r="AY60" i="1"/>
  <c r="AJ52" i="1"/>
  <c r="AX52" i="1"/>
  <c r="AO52" i="1"/>
  <c r="AP52" i="1"/>
  <c r="AQ52" i="1"/>
  <c r="AZ52" i="1"/>
  <c r="AK52" i="1"/>
  <c r="AY52" i="1"/>
  <c r="AX44" i="1"/>
  <c r="AK44" i="1"/>
  <c r="AJ44" i="1"/>
  <c r="AP44" i="1"/>
  <c r="AZ44" i="1"/>
  <c r="AQ44" i="1"/>
  <c r="AO44" i="1"/>
  <c r="AY44" i="1"/>
  <c r="AX36" i="1"/>
  <c r="AJ36" i="1"/>
  <c r="AP36" i="1"/>
  <c r="AZ36" i="1"/>
  <c r="AK36" i="1"/>
  <c r="AQ36" i="1"/>
  <c r="AY36" i="1"/>
  <c r="AX28" i="1"/>
  <c r="AO28" i="1"/>
  <c r="AP28" i="1"/>
  <c r="AZ28" i="1"/>
  <c r="AJ28" i="1"/>
  <c r="AQ28" i="1"/>
  <c r="AY28" i="1"/>
  <c r="AJ20" i="1"/>
  <c r="AX20" i="1"/>
  <c r="AP20" i="1"/>
  <c r="AZ20" i="1"/>
  <c r="AO20" i="1"/>
  <c r="AY20" i="1"/>
  <c r="AQ20" i="1"/>
  <c r="AK188" i="1"/>
  <c r="AK84" i="1"/>
  <c r="AQ68" i="1"/>
  <c r="AK156" i="1"/>
  <c r="AK68" i="1"/>
  <c r="AQ204" i="1"/>
  <c r="AQ76" i="1"/>
  <c r="AO140" i="1"/>
  <c r="AK20" i="1"/>
  <c r="AJ266" i="1"/>
  <c r="AQ266" i="1"/>
  <c r="AJ258" i="1"/>
  <c r="AQ258" i="1"/>
  <c r="AK258" i="1"/>
  <c r="AJ250" i="1"/>
  <c r="AQ250" i="1"/>
  <c r="AJ242" i="1"/>
  <c r="AQ242" i="1"/>
  <c r="AJ234" i="1"/>
  <c r="AQ234" i="1"/>
  <c r="AJ226" i="1"/>
  <c r="AQ226" i="1"/>
  <c r="AK226" i="1"/>
  <c r="AJ218" i="1"/>
  <c r="AQ218" i="1"/>
  <c r="AJ210" i="1"/>
  <c r="AQ210" i="1"/>
  <c r="AJ202" i="1"/>
  <c r="AQ202" i="1"/>
  <c r="AJ194" i="1"/>
  <c r="AQ194" i="1"/>
  <c r="AK194" i="1"/>
  <c r="AJ186" i="1"/>
  <c r="AQ186" i="1"/>
  <c r="AJ178" i="1"/>
  <c r="AQ178" i="1"/>
  <c r="AJ170" i="1"/>
  <c r="AO170" i="1"/>
  <c r="AQ170" i="1"/>
  <c r="AJ162" i="1"/>
  <c r="AQ162" i="1"/>
  <c r="AK162" i="1"/>
  <c r="AO162" i="1"/>
  <c r="AJ154" i="1"/>
  <c r="AQ154" i="1"/>
  <c r="AJ146" i="1"/>
  <c r="AQ146" i="1"/>
  <c r="AJ138" i="1"/>
  <c r="AQ138" i="1"/>
  <c r="AO138" i="1"/>
  <c r="AJ130" i="1"/>
  <c r="AQ130" i="1"/>
  <c r="AK130" i="1"/>
  <c r="AJ122" i="1"/>
  <c r="AQ122" i="1"/>
  <c r="AJ114" i="1"/>
  <c r="AQ114" i="1"/>
  <c r="AJ106" i="1"/>
  <c r="AO106" i="1"/>
  <c r="AQ106" i="1"/>
  <c r="AJ98" i="1"/>
  <c r="AQ98" i="1"/>
  <c r="AK98" i="1"/>
  <c r="AO98" i="1"/>
  <c r="AJ90" i="1"/>
  <c r="AQ90" i="1"/>
  <c r="AJ82" i="1"/>
  <c r="AQ82" i="1"/>
  <c r="AJ74" i="1"/>
  <c r="AQ74" i="1"/>
  <c r="AO74" i="1"/>
  <c r="AJ66" i="1"/>
  <c r="AQ66" i="1"/>
  <c r="AK66" i="1"/>
  <c r="AJ58" i="1"/>
  <c r="AQ58" i="1"/>
  <c r="AJ50" i="1"/>
  <c r="AQ50" i="1"/>
  <c r="AJ42" i="1"/>
  <c r="AO42" i="1"/>
  <c r="AQ42" i="1"/>
  <c r="AJ34" i="1"/>
  <c r="AQ34" i="1"/>
  <c r="AK34" i="1"/>
  <c r="AO34" i="1"/>
  <c r="AJ26" i="1"/>
  <c r="AQ26" i="1"/>
  <c r="AJ18" i="1"/>
  <c r="AQ18" i="1"/>
  <c r="AO66" i="1"/>
  <c r="AK234" i="1"/>
  <c r="AK210" i="1"/>
  <c r="AK154" i="1"/>
  <c r="AO266" i="1"/>
  <c r="AO234" i="1"/>
  <c r="AO202" i="1"/>
  <c r="AO122" i="1"/>
  <c r="AK138" i="1"/>
  <c r="AK114" i="1"/>
  <c r="AK74" i="1"/>
  <c r="AK50" i="1"/>
  <c r="AO146" i="1"/>
  <c r="AO18" i="1"/>
  <c r="AK218" i="1"/>
  <c r="AK177" i="1"/>
  <c r="AK145" i="1"/>
  <c r="AK113" i="1"/>
  <c r="AK81" i="1"/>
  <c r="AK49" i="1"/>
  <c r="AK17" i="1"/>
  <c r="AJ169" i="1"/>
  <c r="AJ137" i="1"/>
  <c r="AJ105" i="1"/>
  <c r="AJ73" i="1"/>
  <c r="AJ41" i="1"/>
  <c r="AK235" i="1"/>
  <c r="AK203" i="1"/>
  <c r="AK171" i="1"/>
  <c r="AK161" i="1"/>
  <c r="AK139" i="1"/>
  <c r="AK129" i="1"/>
  <c r="AK97" i="1"/>
  <c r="AK65" i="1"/>
  <c r="AK33" i="1"/>
  <c r="AV6" i="1" l="1"/>
  <c r="AV7" i="1"/>
  <c r="AV8" i="1"/>
  <c r="AV9" i="1"/>
  <c r="AV10" i="1"/>
  <c r="AV11" i="1"/>
  <c r="AV12" i="1"/>
  <c r="AV13" i="1"/>
  <c r="AV5" i="1" l="1"/>
  <c r="AU6" i="1"/>
  <c r="AU7" i="1"/>
  <c r="AU8" i="1"/>
  <c r="AU9" i="1"/>
  <c r="AU10" i="1"/>
  <c r="AU11" i="1"/>
  <c r="AU12" i="1"/>
  <c r="AU13" i="1"/>
  <c r="AU5" i="1"/>
  <c r="AT6" i="1"/>
  <c r="AT7" i="1"/>
  <c r="AT8" i="1"/>
  <c r="AT9" i="1"/>
  <c r="AT10" i="1"/>
  <c r="AT11" i="1"/>
  <c r="AT12" i="1"/>
  <c r="AT13" i="1"/>
  <c r="AT5" i="1"/>
  <c r="AI6" i="1"/>
  <c r="AI7" i="1"/>
  <c r="BE7" i="1" s="1"/>
  <c r="AI8" i="1"/>
  <c r="AI9" i="1"/>
  <c r="BP9" i="1" s="1"/>
  <c r="AI10" i="1"/>
  <c r="AQ10" i="1" s="1"/>
  <c r="AI11" i="1"/>
  <c r="AI12" i="1"/>
  <c r="AI13" i="1"/>
  <c r="AI5" i="1"/>
  <c r="AQ5" i="1" s="1"/>
  <c r="AA6" i="1"/>
  <c r="AA7" i="1"/>
  <c r="AA8" i="1"/>
  <c r="AA9" i="1"/>
  <c r="AA10" i="1"/>
  <c r="AA11" i="1"/>
  <c r="AA12" i="1"/>
  <c r="AA13" i="1"/>
  <c r="AA5" i="1"/>
  <c r="L5" i="1"/>
  <c r="AR6" i="1"/>
  <c r="AR7" i="1"/>
  <c r="AR8" i="1"/>
  <c r="AR9" i="1"/>
  <c r="AR10" i="1"/>
  <c r="AR11" i="1"/>
  <c r="AR12" i="1"/>
  <c r="AR13" i="1"/>
  <c r="AR5" i="1"/>
  <c r="AX9" i="1" l="1"/>
  <c r="AP9" i="1"/>
  <c r="BM7" i="1"/>
  <c r="BO9" i="1"/>
  <c r="AX10" i="1"/>
  <c r="BP10" i="1"/>
  <c r="BN9" i="1"/>
  <c r="BL9" i="1"/>
  <c r="AQ13" i="1"/>
  <c r="BP13" i="1"/>
  <c r="AP6" i="1"/>
  <c r="BP6" i="1"/>
  <c r="BF9" i="1"/>
  <c r="BJ6" i="1"/>
  <c r="BM10" i="1"/>
  <c r="BD9" i="1"/>
  <c r="AZ6" i="1"/>
  <c r="AJ12" i="1"/>
  <c r="BP12" i="1"/>
  <c r="AJ8" i="1"/>
  <c r="BP8" i="1"/>
  <c r="AJ9" i="1"/>
  <c r="AO7" i="1"/>
  <c r="BP7" i="1"/>
  <c r="BG9" i="1"/>
  <c r="AJ7" i="1"/>
  <c r="AK5" i="1"/>
  <c r="BP5" i="1"/>
  <c r="BF10" i="1"/>
  <c r="AY9" i="1"/>
  <c r="AJ11" i="1"/>
  <c r="BP11" i="1"/>
  <c r="BO12" i="1"/>
  <c r="AP13" i="1"/>
  <c r="BF8" i="1"/>
  <c r="BN8" i="1"/>
  <c r="BK8" i="1"/>
  <c r="BC8" i="1"/>
  <c r="AX8" i="1"/>
  <c r="AO8" i="1"/>
  <c r="BO8" i="1"/>
  <c r="BG8" i="1"/>
  <c r="AY8" i="1"/>
  <c r="BM8" i="1"/>
  <c r="BE8" i="1"/>
  <c r="AQ8" i="1"/>
  <c r="BL8" i="1"/>
  <c r="BD8" i="1"/>
  <c r="AP8" i="1"/>
  <c r="BJ8" i="1"/>
  <c r="BB8" i="1"/>
  <c r="AW8" i="1"/>
  <c r="BI8" i="1"/>
  <c r="BA8" i="1"/>
  <c r="AK8" i="1"/>
  <c r="BH8" i="1"/>
  <c r="AZ8" i="1"/>
  <c r="AQ7" i="1"/>
  <c r="AW7" i="1"/>
  <c r="BJ7" i="1"/>
  <c r="BH7" i="1"/>
  <c r="BB7" i="1"/>
  <c r="AZ7" i="1"/>
  <c r="BI7" i="1"/>
  <c r="BA7" i="1"/>
  <c r="AK7" i="1"/>
  <c r="BO7" i="1"/>
  <c r="BG7" i="1"/>
  <c r="AY7" i="1"/>
  <c r="BN7" i="1"/>
  <c r="BF7" i="1"/>
  <c r="AX7" i="1"/>
  <c r="BL7" i="1"/>
  <c r="BD7" i="1"/>
  <c r="AP7" i="1"/>
  <c r="BK7" i="1"/>
  <c r="BC7" i="1"/>
  <c r="BG6" i="1"/>
  <c r="BF6" i="1"/>
  <c r="BC6" i="1"/>
  <c r="BO6" i="1"/>
  <c r="AK6" i="1"/>
  <c r="BK6" i="1"/>
  <c r="BH6" i="1"/>
  <c r="AX6" i="1"/>
  <c r="AO6" i="1"/>
  <c r="AW6" i="1"/>
  <c r="BN6" i="1"/>
  <c r="BB6" i="1"/>
  <c r="AJ6" i="1"/>
  <c r="BA6" i="1"/>
  <c r="BI6" i="1"/>
  <c r="AY6" i="1"/>
  <c r="AP5" i="1"/>
  <c r="BL5" i="1"/>
  <c r="BD5" i="1"/>
  <c r="BK5" i="1"/>
  <c r="BC5" i="1"/>
  <c r="AW5" i="1"/>
  <c r="BG12" i="1"/>
  <c r="BJ5" i="1"/>
  <c r="BB5" i="1"/>
  <c r="AJ5" i="1"/>
  <c r="AY12" i="1"/>
  <c r="BI5" i="1"/>
  <c r="BA5" i="1"/>
  <c r="BO11" i="1"/>
  <c r="BH5" i="1"/>
  <c r="AZ5" i="1"/>
  <c r="BG11" i="1"/>
  <c r="BO5" i="1"/>
  <c r="BG5" i="1"/>
  <c r="AY5" i="1"/>
  <c r="BL13" i="1"/>
  <c r="BF11" i="1"/>
  <c r="BN5" i="1"/>
  <c r="BF5" i="1"/>
  <c r="AX5" i="1"/>
  <c r="BD13" i="1"/>
  <c r="BM5" i="1"/>
  <c r="BE5" i="1"/>
  <c r="BK13" i="1"/>
  <c r="BC13" i="1"/>
  <c r="AO13" i="1"/>
  <c r="BN11" i="1"/>
  <c r="BL10" i="1"/>
  <c r="AP10" i="1"/>
  <c r="BJ13" i="1"/>
  <c r="BB13" i="1"/>
  <c r="AW13" i="1"/>
  <c r="BG10" i="1"/>
  <c r="BI13" i="1"/>
  <c r="BA13" i="1"/>
  <c r="AK13" i="1"/>
  <c r="BH13" i="1"/>
  <c r="AZ13" i="1"/>
  <c r="AJ13" i="1"/>
  <c r="AY11" i="1"/>
  <c r="BE10" i="1"/>
  <c r="BO13" i="1"/>
  <c r="BG13" i="1"/>
  <c r="AY13" i="1"/>
  <c r="AX11" i="1"/>
  <c r="BD10" i="1"/>
  <c r="BM6" i="1"/>
  <c r="BE6" i="1"/>
  <c r="AQ6" i="1"/>
  <c r="BN13" i="1"/>
  <c r="BF13" i="1"/>
  <c r="AX13" i="1"/>
  <c r="BO10" i="1"/>
  <c r="AY10" i="1"/>
  <c r="BL6" i="1"/>
  <c r="BD6" i="1"/>
  <c r="AJ10" i="1"/>
  <c r="BM13" i="1"/>
  <c r="BE13" i="1"/>
  <c r="BN10" i="1"/>
  <c r="BM12" i="1"/>
  <c r="BE12" i="1"/>
  <c r="AQ12" i="1"/>
  <c r="BM11" i="1"/>
  <c r="BE11" i="1"/>
  <c r="AQ11" i="1"/>
  <c r="BM9" i="1"/>
  <c r="BE9" i="1"/>
  <c r="AQ9" i="1"/>
  <c r="BN12" i="1"/>
  <c r="BF12" i="1"/>
  <c r="AX12" i="1"/>
  <c r="BL12" i="1"/>
  <c r="BD12" i="1"/>
  <c r="AP12" i="1"/>
  <c r="BL11" i="1"/>
  <c r="BD11" i="1"/>
  <c r="AP11" i="1"/>
  <c r="BK12" i="1"/>
  <c r="BC12" i="1"/>
  <c r="AO12" i="1"/>
  <c r="BK11" i="1"/>
  <c r="BC11" i="1"/>
  <c r="AO11" i="1"/>
  <c r="BK10" i="1"/>
  <c r="BC10" i="1"/>
  <c r="AO10" i="1"/>
  <c r="BK9" i="1"/>
  <c r="BC9" i="1"/>
  <c r="AO9" i="1"/>
  <c r="AO5" i="1"/>
  <c r="BJ12" i="1"/>
  <c r="BB12" i="1"/>
  <c r="AW12" i="1"/>
  <c r="BJ11" i="1"/>
  <c r="BB11" i="1"/>
  <c r="AW11" i="1"/>
  <c r="BJ10" i="1"/>
  <c r="BB10" i="1"/>
  <c r="AW10" i="1"/>
  <c r="BJ9" i="1"/>
  <c r="BB9" i="1"/>
  <c r="AW9" i="1"/>
  <c r="BI12" i="1"/>
  <c r="BA12" i="1"/>
  <c r="AK12" i="1"/>
  <c r="BI11" i="1"/>
  <c r="BA11" i="1"/>
  <c r="AK11" i="1"/>
  <c r="BI10" i="1"/>
  <c r="BA10" i="1"/>
  <c r="AK10" i="1"/>
  <c r="BI9" i="1"/>
  <c r="BA9" i="1"/>
  <c r="AK9" i="1"/>
  <c r="BH12" i="1"/>
  <c r="AZ12" i="1"/>
  <c r="BH11" i="1"/>
  <c r="AZ11" i="1"/>
  <c r="BH10" i="1"/>
  <c r="AZ10" i="1"/>
  <c r="BH9" i="1"/>
  <c r="AZ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4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Preenchimento automática. Não preencher. </t>
        </r>
      </text>
    </comment>
    <comment ref="M4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caso de captura, ID de referência para aba de Biometria.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base_avifauna_sintese_2023" description="Conexão com a consulta 'base_avifauna_sintese_2023' na pasta de trabalho." type="5" refreshedVersion="8" background="1" saveData="1">
    <dbPr connection="Provider=Microsoft.Mashup.OleDb.1;Data Source=$Workbook$;Location=base_avifauna_sintese_2023;Extended Properties=&quot;&quot;" command="SELECT * FROM [base_avifauna_sintese_2023]"/>
  </connection>
</connections>
</file>

<file path=xl/sharedStrings.xml><?xml version="1.0" encoding="utf-8"?>
<sst xmlns="http://schemas.openxmlformats.org/spreadsheetml/2006/main" count="64240" uniqueCount="3138">
  <si>
    <t>CITES</t>
  </si>
  <si>
    <t>PAN</t>
  </si>
  <si>
    <t>LC</t>
  </si>
  <si>
    <t>-</t>
  </si>
  <si>
    <t>Noturno</t>
  </si>
  <si>
    <t>Cfa</t>
  </si>
  <si>
    <t>Nublado</t>
  </si>
  <si>
    <t>ANEXO II</t>
  </si>
  <si>
    <t>NT</t>
  </si>
  <si>
    <t>CR</t>
  </si>
  <si>
    <t>VU</t>
  </si>
  <si>
    <t>MA</t>
  </si>
  <si>
    <t>ANEXO I</t>
  </si>
  <si>
    <t>EN</t>
  </si>
  <si>
    <t>F</t>
  </si>
  <si>
    <t>AM</t>
  </si>
  <si>
    <t>E</t>
  </si>
  <si>
    <t>Exceto AC e RR</t>
  </si>
  <si>
    <t>Ca</t>
  </si>
  <si>
    <t>Aq</t>
  </si>
  <si>
    <t>A</t>
  </si>
  <si>
    <t>DD</t>
  </si>
  <si>
    <t>ANEXO III</t>
  </si>
  <si>
    <t>RS</t>
  </si>
  <si>
    <t>RS, SC, PR, SP, MS</t>
  </si>
  <si>
    <t>RS, SC, PR, SP</t>
  </si>
  <si>
    <t>RS, SC, PR, SP, RJ</t>
  </si>
  <si>
    <t>RS, SC</t>
  </si>
  <si>
    <t>CA</t>
  </si>
  <si>
    <t>RS, SC, PR</t>
  </si>
  <si>
    <t>PR, SP</t>
  </si>
  <si>
    <t>SC</t>
  </si>
  <si>
    <t>RJ, ES</t>
  </si>
  <si>
    <t>SP, RJ, ES, BA</t>
  </si>
  <si>
    <t>BA</t>
  </si>
  <si>
    <t>ES</t>
  </si>
  <si>
    <t>EX</t>
  </si>
  <si>
    <t xml:space="preserve">ANEXO II </t>
  </si>
  <si>
    <t>Visual</t>
  </si>
  <si>
    <t>Auditivo</t>
  </si>
  <si>
    <t>Visual/Auditivo</t>
  </si>
  <si>
    <t>Solo</t>
  </si>
  <si>
    <t>Herbáceo</t>
  </si>
  <si>
    <t>Subosque</t>
  </si>
  <si>
    <t>Dossel</t>
  </si>
  <si>
    <t>Epidossel</t>
  </si>
  <si>
    <t>Aquático</t>
  </si>
  <si>
    <t>Aéreo</t>
  </si>
  <si>
    <t>Aberto</t>
  </si>
  <si>
    <t>Bosque</t>
  </si>
  <si>
    <t>Florestal</t>
  </si>
  <si>
    <t>Manguezal</t>
  </si>
  <si>
    <t>Sol</t>
  </si>
  <si>
    <t>Chuva</t>
  </si>
  <si>
    <t>Garoa</t>
  </si>
  <si>
    <t>Serração</t>
  </si>
  <si>
    <t>Sol entre nuvens</t>
  </si>
  <si>
    <t>Primavera</t>
  </si>
  <si>
    <t>Outono</t>
  </si>
  <si>
    <t>Inverno</t>
  </si>
  <si>
    <t>Verão</t>
  </si>
  <si>
    <t>Matutino</t>
  </si>
  <si>
    <t>Vespertino</t>
  </si>
  <si>
    <t>Mata Atlântica</t>
  </si>
  <si>
    <t>Antropizado</t>
  </si>
  <si>
    <t>Rochoso</t>
  </si>
  <si>
    <t>Lodoso</t>
  </si>
  <si>
    <t>Arenoso</t>
  </si>
  <si>
    <t>Marismas</t>
  </si>
  <si>
    <t>Brejoso</t>
  </si>
  <si>
    <t>Árvores isoladas</t>
  </si>
  <si>
    <t>Poleiros artificiais</t>
  </si>
  <si>
    <t>Procura livre</t>
  </si>
  <si>
    <t>Entorno</t>
  </si>
  <si>
    <t>Cfb</t>
  </si>
  <si>
    <t>Atropelado</t>
  </si>
  <si>
    <t>ADA</t>
  </si>
  <si>
    <t>AID</t>
  </si>
  <si>
    <t>AII</t>
  </si>
  <si>
    <t>Fezes</t>
  </si>
  <si>
    <t>Palustre</t>
  </si>
  <si>
    <t>Sim</t>
  </si>
  <si>
    <t>Não</t>
  </si>
  <si>
    <t>C01</t>
  </si>
  <si>
    <t>C02</t>
  </si>
  <si>
    <t>C03</t>
  </si>
  <si>
    <t>C04</t>
  </si>
  <si>
    <t>seq_tax</t>
  </si>
  <si>
    <t>C05</t>
  </si>
  <si>
    <t>C06</t>
  </si>
  <si>
    <t>CR(PEX)</t>
  </si>
  <si>
    <t>IUCN</t>
  </si>
  <si>
    <t>ordem</t>
  </si>
  <si>
    <t>familia</t>
  </si>
  <si>
    <t>subfamilia</t>
  </si>
  <si>
    <t>tribo</t>
  </si>
  <si>
    <t>especie</t>
  </si>
  <si>
    <t>nome</t>
  </si>
  <si>
    <t>guilda</t>
  </si>
  <si>
    <t>habito</t>
  </si>
  <si>
    <t>habitat</t>
  </si>
  <si>
    <t>status</t>
  </si>
  <si>
    <t>sensibilidade</t>
  </si>
  <si>
    <t>cinegetica</t>
  </si>
  <si>
    <t>rara</t>
  </si>
  <si>
    <t>portaria_148_2022</t>
  </si>
  <si>
    <t>SC _CONSEMA_002_2011</t>
  </si>
  <si>
    <t>SP_DEC_60.133_2014</t>
  </si>
  <si>
    <t>seq</t>
  </si>
  <si>
    <t>metodo</t>
  </si>
  <si>
    <t>registro</t>
  </si>
  <si>
    <t>estrato</t>
  </si>
  <si>
    <t>captura</t>
  </si>
  <si>
    <t>coleta</t>
  </si>
  <si>
    <t>estacao</t>
  </si>
  <si>
    <t>ano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</si>
  <si>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</si>
  <si>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</si>
  <si>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</si>
  <si>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</si>
  <si>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</si>
  <si>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</si>
  <si>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</si>
  <si>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</si>
  <si>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</si>
  <si>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</si>
  <si>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</si>
  <si>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</si>
  <si>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</si>
  <si>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</si>
  <si>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</si>
  <si>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</si>
  <si>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</si>
  <si>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</si>
  <si>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</si>
  <si>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</si>
  <si>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</si>
  <si>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</si>
  <si>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</si>
  <si>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</si>
  <si>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</si>
  <si>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</si>
  <si>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</si>
  <si>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</si>
  <si>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</si>
  <si>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</si>
  <si>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</si>
  <si>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</si>
  <si>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</si>
  <si>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</si>
  <si>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</si>
  <si>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</si>
  <si>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</si>
  <si>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</si>
  <si>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</si>
  <si>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</si>
  <si>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</si>
  <si>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</si>
  <si>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</si>
  <si>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</si>
  <si>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</si>
  <si>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</si>
  <si>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</si>
  <si>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</si>
  <si>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</si>
  <si>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</si>
  <si>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</si>
  <si>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</si>
  <si>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</si>
  <si>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</si>
  <si>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Chuva intensa</t>
  </si>
  <si>
    <t>Cerrado</t>
  </si>
  <si>
    <t>endemico_bioma</t>
  </si>
  <si>
    <t>empreendimento</t>
  </si>
  <si>
    <t>sazonalidade</t>
  </si>
  <si>
    <t>Úmida</t>
  </si>
  <si>
    <t>Seca</t>
  </si>
  <si>
    <t>fase</t>
  </si>
  <si>
    <t>Pré-obra</t>
  </si>
  <si>
    <t>estudo</t>
  </si>
  <si>
    <t>Monitoramento geral</t>
  </si>
  <si>
    <t>Levantamento</t>
  </si>
  <si>
    <t>bacia</t>
  </si>
  <si>
    <t>fitofisionomia</t>
  </si>
  <si>
    <t>FOM</t>
  </si>
  <si>
    <t>grupo</t>
  </si>
  <si>
    <t>avifauna</t>
  </si>
  <si>
    <t>mastofauna</t>
  </si>
  <si>
    <t>ictiofauna</t>
  </si>
  <si>
    <t>herpetofauna</t>
  </si>
  <si>
    <t>entomofauna</t>
  </si>
  <si>
    <t>tipo</t>
  </si>
  <si>
    <t>Primário</t>
  </si>
  <si>
    <t>met_iat</t>
  </si>
  <si>
    <t>direto</t>
  </si>
  <si>
    <t>indireto</t>
  </si>
  <si>
    <t>numeracao</t>
  </si>
  <si>
    <t>ocorrencia_estados</t>
  </si>
  <si>
    <t>ocorrencia_parana</t>
  </si>
  <si>
    <t>Operação</t>
  </si>
  <si>
    <t>xx</t>
  </si>
  <si>
    <t>responsaveis</t>
  </si>
  <si>
    <t>campanhas</t>
  </si>
  <si>
    <t>influencia</t>
  </si>
  <si>
    <t>ua</t>
  </si>
  <si>
    <t>ua_nome</t>
  </si>
  <si>
    <t>periodo</t>
  </si>
  <si>
    <t>bioma</t>
  </si>
  <si>
    <t>ambiente</t>
  </si>
  <si>
    <t>clima</t>
  </si>
  <si>
    <t>condicoes</t>
  </si>
  <si>
    <t>coord_lat</t>
  </si>
  <si>
    <t>coord_long</t>
  </si>
  <si>
    <t>nativa_exótica</t>
  </si>
  <si>
    <t>NA</t>
  </si>
  <si>
    <t>marcacao</t>
  </si>
  <si>
    <t>brinco</t>
  </si>
  <si>
    <t>anilha</t>
  </si>
  <si>
    <t>anilha colorida</t>
  </si>
  <si>
    <t>elastómero</t>
  </si>
  <si>
    <t>escama</t>
  </si>
  <si>
    <t xml:space="preserve">Sequência qualquer </t>
  </si>
  <si>
    <t>IUCN, atualizada jun/2023</t>
  </si>
  <si>
    <t>MMA, 2022</t>
  </si>
  <si>
    <t>SP</t>
  </si>
  <si>
    <t>reprodutivo</t>
  </si>
  <si>
    <t>inativo</t>
  </si>
  <si>
    <t>lactante</t>
  </si>
  <si>
    <t>pós-lactante</t>
  </si>
  <si>
    <t>escrotado</t>
  </si>
  <si>
    <t>grávida</t>
  </si>
  <si>
    <t>Profissionais RT da AA</t>
  </si>
  <si>
    <t>Banco de dados</t>
  </si>
  <si>
    <t>Ref:</t>
  </si>
  <si>
    <t>Pg:</t>
  </si>
  <si>
    <t>BD-Cia-021/00</t>
  </si>
  <si>
    <t>Captura</t>
  </si>
  <si>
    <t>Instalação</t>
  </si>
  <si>
    <t>Campos gerais</t>
  </si>
  <si>
    <t>Sequência</t>
  </si>
  <si>
    <t>Responsável</t>
  </si>
  <si>
    <t>Campanha</t>
  </si>
  <si>
    <t>Unid. Amostral</t>
  </si>
  <si>
    <t>Área de influência</t>
  </si>
  <si>
    <t>Data</t>
  </si>
  <si>
    <t>Empreendimento</t>
  </si>
  <si>
    <t>Estação</t>
  </si>
  <si>
    <t>Data*</t>
  </si>
  <si>
    <t>Empreendimento*</t>
  </si>
  <si>
    <t>Sazonalidade*</t>
  </si>
  <si>
    <t>Fase*</t>
  </si>
  <si>
    <t>Estudo*</t>
  </si>
  <si>
    <t>Bacia*</t>
  </si>
  <si>
    <t>Fitofisionomia*</t>
  </si>
  <si>
    <t>Município*</t>
  </si>
  <si>
    <t>Grupo*</t>
  </si>
  <si>
    <t>Espécie*</t>
  </si>
  <si>
    <t>Nativa/Exótica*</t>
  </si>
  <si>
    <t>Status ocorrência</t>
  </si>
  <si>
    <t>Tipo*</t>
  </si>
  <si>
    <t>Portaria_148_2022*</t>
  </si>
  <si>
    <t>IUCN*</t>
  </si>
  <si>
    <t>lat_grau_min_seg*</t>
  </si>
  <si>
    <t>long_grau_min_seg*</t>
  </si>
  <si>
    <t>Campanha_2*</t>
  </si>
  <si>
    <t>Método IAT*</t>
  </si>
  <si>
    <t>Método</t>
  </si>
  <si>
    <t>ID Marcação*</t>
  </si>
  <si>
    <t>Nº Tombo*</t>
  </si>
  <si>
    <t>Ordem</t>
  </si>
  <si>
    <t>Família</t>
  </si>
  <si>
    <t>Subfamília</t>
  </si>
  <si>
    <t>Tribo</t>
  </si>
  <si>
    <t>Guilda</t>
  </si>
  <si>
    <t>Hábito</t>
  </si>
  <si>
    <t>Habitat</t>
  </si>
  <si>
    <t>Endemismo bioma</t>
  </si>
  <si>
    <t>Ocorrência</t>
  </si>
  <si>
    <t>Ocorrência Paraná</t>
  </si>
  <si>
    <t>Sensibilidade</t>
  </si>
  <si>
    <t>Cinegética</t>
  </si>
  <si>
    <t>Rara</t>
  </si>
  <si>
    <t>SP_DEC_60133_2014</t>
  </si>
  <si>
    <t>Sequência taxonômica</t>
  </si>
  <si>
    <t>Captura ?</t>
  </si>
  <si>
    <t>Coleta ?</t>
  </si>
  <si>
    <t>Tipo do registro</t>
  </si>
  <si>
    <t>Tipo de ambiente</t>
  </si>
  <si>
    <t>Estrato</t>
  </si>
  <si>
    <t>Período do dia</t>
  </si>
  <si>
    <t>Hora de início do método</t>
  </si>
  <si>
    <t>Hora de término do método</t>
  </si>
  <si>
    <t>Nº da foto</t>
  </si>
  <si>
    <t>Condições climáticas</t>
  </si>
  <si>
    <t>Observações</t>
  </si>
  <si>
    <t>Espécie*2</t>
  </si>
  <si>
    <t>Nome*3</t>
  </si>
  <si>
    <t>Método2</t>
  </si>
  <si>
    <t>ID Marcação*3</t>
  </si>
  <si>
    <t>Nome***</t>
  </si>
  <si>
    <t>Nº do Tombo</t>
  </si>
  <si>
    <t>1-6</t>
  </si>
  <si>
    <t>5 -6</t>
  </si>
  <si>
    <t>Ripícola</t>
  </si>
  <si>
    <t>Grupo</t>
  </si>
  <si>
    <t>Tipo</t>
  </si>
  <si>
    <t>Massa</t>
  </si>
  <si>
    <t>Não será utilizado</t>
  </si>
  <si>
    <t>Morcegos</t>
  </si>
  <si>
    <t>massa</t>
  </si>
  <si>
    <t>Reaproveitado do BD anterior</t>
  </si>
  <si>
    <t>R</t>
  </si>
  <si>
    <t>Am</t>
  </si>
  <si>
    <t>Pp</t>
  </si>
  <si>
    <t>Ce</t>
  </si>
  <si>
    <t>MA, Pp</t>
  </si>
  <si>
    <t>Segalla/2021 anfibios ; Guedes/2022 repteis</t>
  </si>
  <si>
    <t>Reaproveitada do BD anteiror</t>
  </si>
  <si>
    <t>RossaFeres/2017 anfíbios; Monteiro-filho 2018 répteis</t>
  </si>
  <si>
    <t>Atualização em breve</t>
  </si>
  <si>
    <t>Monitoramento de fauna - herpetofauna</t>
  </si>
  <si>
    <t>Allophryne relicta</t>
  </si>
  <si>
    <t>Anura</t>
  </si>
  <si>
    <t>Allophrynidae</t>
  </si>
  <si>
    <t>Anfibios</t>
  </si>
  <si>
    <t>Allophryne resplendens</t>
  </si>
  <si>
    <t>Allophryne ruthveni</t>
  </si>
  <si>
    <t>Limnomedusa macroglossa</t>
  </si>
  <si>
    <t>Alsodidae</t>
  </si>
  <si>
    <t>rãzinha-de-corredeira</t>
  </si>
  <si>
    <t>Te</t>
  </si>
  <si>
    <t>AF</t>
  </si>
  <si>
    <t>Allobates bacurau</t>
  </si>
  <si>
    <t>Aromobatidae</t>
  </si>
  <si>
    <t>Allobatinae</t>
  </si>
  <si>
    <t>Allobates brunneus</t>
  </si>
  <si>
    <t>Allobates caeruleodactylus</t>
  </si>
  <si>
    <t>Allobates caldwellae</t>
  </si>
  <si>
    <t>Allobates carajas</t>
  </si>
  <si>
    <t>Allobates conspicuus</t>
  </si>
  <si>
    <t>Allobates crombiei</t>
  </si>
  <si>
    <t>Allobates femoralis</t>
  </si>
  <si>
    <t>Allobates flaviventris</t>
  </si>
  <si>
    <t>Allobates fuscellus</t>
  </si>
  <si>
    <t>Allobates gasconi</t>
  </si>
  <si>
    <t>Allobates goianus</t>
  </si>
  <si>
    <t>Allobates grillisimilis</t>
  </si>
  <si>
    <t>Allobates hodli</t>
  </si>
  <si>
    <t>Allobates juami</t>
  </si>
  <si>
    <t>Allobates magnussoni</t>
  </si>
  <si>
    <t>Allobates marchesianus</t>
  </si>
  <si>
    <t>Allobates masniger</t>
  </si>
  <si>
    <t>Allobates myersi</t>
  </si>
  <si>
    <t>Allobates nidicola</t>
  </si>
  <si>
    <t>Allobates nunciatus</t>
  </si>
  <si>
    <t>Allobates olfersioides</t>
  </si>
  <si>
    <t>sapinho-foguete</t>
  </si>
  <si>
    <t>Re</t>
  </si>
  <si>
    <t>RJ</t>
  </si>
  <si>
    <t>MA, SD</t>
  </si>
  <si>
    <t>Allobates pacaas</t>
  </si>
  <si>
    <t>Allobates paleovarzensis</t>
  </si>
  <si>
    <t>Allobates subfolionidificans</t>
  </si>
  <si>
    <t>Allobates sumtuosus</t>
  </si>
  <si>
    <t>Allobates tapajos</t>
  </si>
  <si>
    <t>Allobates tinae</t>
  </si>
  <si>
    <t>Allobates trilineatus</t>
  </si>
  <si>
    <t>Allobates vanzolinius</t>
  </si>
  <si>
    <t>Allobates velocicantus</t>
  </si>
  <si>
    <t>Anomaloglossus apiau</t>
  </si>
  <si>
    <t>Anomaloglossinae</t>
  </si>
  <si>
    <t>Anomaloglossus baeobatrachus</t>
  </si>
  <si>
    <t>Anomaloglossus stepheni</t>
  </si>
  <si>
    <t>Anomaloglossus tamacuarensis</t>
  </si>
  <si>
    <t>Anomaloglossus tepequem</t>
  </si>
  <si>
    <t>Brachycephalus actaeus</t>
  </si>
  <si>
    <t>Brachycephalidae</t>
  </si>
  <si>
    <t>Brachycephalus albolineatus</t>
  </si>
  <si>
    <t>Brachycephalus alipioi</t>
  </si>
  <si>
    <t>pingo-de-ouro</t>
  </si>
  <si>
    <t>Cr</t>
  </si>
  <si>
    <t>Brachycephalus atelopoide</t>
  </si>
  <si>
    <t>Brachycephalus auroguttatus</t>
  </si>
  <si>
    <t>Brachycephalus boticario</t>
  </si>
  <si>
    <t>Brachycephalus brunneus</t>
  </si>
  <si>
    <t>pingo-de-chocolate</t>
  </si>
  <si>
    <t>PR</t>
  </si>
  <si>
    <t>Brachycephalus bufonoides</t>
  </si>
  <si>
    <t>Brachycephalus coloratus</t>
  </si>
  <si>
    <t>Brachycephalus crispus</t>
  </si>
  <si>
    <t>Brachycephalus curupira</t>
  </si>
  <si>
    <t>Brachycephalus darkside</t>
  </si>
  <si>
    <t>Brachycephalus didactylus</t>
  </si>
  <si>
    <t>sapinho-pulga</t>
  </si>
  <si>
    <t>Brachycephalus ephippium</t>
  </si>
  <si>
    <t>SP, RJ, MG</t>
  </si>
  <si>
    <t>Brachycephalus ferruginus</t>
  </si>
  <si>
    <t>sapinho-ferrugem</t>
  </si>
  <si>
    <t>Brachycephalus fuscolineatus</t>
  </si>
  <si>
    <t>Brachycephalus garbeanus</t>
  </si>
  <si>
    <t>Brachycephalus guarani</t>
  </si>
  <si>
    <t>Brachycephalus hermogenesi</t>
  </si>
  <si>
    <t>PR, SP, RJ</t>
  </si>
  <si>
    <t>Brachycephalus izecksohni</t>
  </si>
  <si>
    <t>Brachycephalus leopardus</t>
  </si>
  <si>
    <t>Brachycephalus margaritatus</t>
  </si>
  <si>
    <t>Brachycephalus mariaterezae</t>
  </si>
  <si>
    <t>Brachycephalus mirissimus</t>
  </si>
  <si>
    <t>Brachycephalus nodoterga</t>
  </si>
  <si>
    <t>sapinho-de-folhiço</t>
  </si>
  <si>
    <t>Brachycephalus olivaceus</t>
  </si>
  <si>
    <t>Brachycephalus pernix</t>
  </si>
  <si>
    <t>sapinho-de-colete</t>
  </si>
  <si>
    <t>SUL</t>
  </si>
  <si>
    <t>Brachycephalus pitanga</t>
  </si>
  <si>
    <t>sapinho-pitanga</t>
  </si>
  <si>
    <t>Brachycephalus pombali</t>
  </si>
  <si>
    <t>Brachycephalus pulex</t>
  </si>
  <si>
    <t>Sapinho-pulga</t>
  </si>
  <si>
    <t>Brachycephalus quiririensis</t>
  </si>
  <si>
    <t>Brachycephalus sulfuratus</t>
  </si>
  <si>
    <t>Brachycephalus toby</t>
  </si>
  <si>
    <t>pingo-de-ouro-e-esmeralda</t>
  </si>
  <si>
    <t>Brachycephalus tridactylus</t>
  </si>
  <si>
    <t>Brachycephalus verrucosus</t>
  </si>
  <si>
    <t>Brachycephalus vertebralis</t>
  </si>
  <si>
    <t>pingo-de-rubi</t>
  </si>
  <si>
    <t>Ischnocnema abdita</t>
  </si>
  <si>
    <t>rãzinha-do-folhiço</t>
  </si>
  <si>
    <t>Ischnocnema bocaina</t>
  </si>
  <si>
    <t>Ischnocnema bolbodactyla</t>
  </si>
  <si>
    <t>SP, RJ</t>
  </si>
  <si>
    <t>Ischnocnema colibri</t>
  </si>
  <si>
    <t>Ischnocnema concolor</t>
  </si>
  <si>
    <t>MG</t>
  </si>
  <si>
    <t>Ischnocnema epipeda</t>
  </si>
  <si>
    <t>Ischnocnema erythromera</t>
  </si>
  <si>
    <t>Ischnocnema feioi</t>
  </si>
  <si>
    <t>Ischnocnema garciai</t>
  </si>
  <si>
    <t>Ischnocnema gehrti</t>
  </si>
  <si>
    <t>Ischnocnema gualteri</t>
  </si>
  <si>
    <t>Ischnocnema guentheri</t>
  </si>
  <si>
    <t>Ar/Cr</t>
  </si>
  <si>
    <t>Ischnocnema henselii</t>
  </si>
  <si>
    <t>Ischnocnema hoehnei</t>
  </si>
  <si>
    <t>Ischnocnema holti</t>
  </si>
  <si>
    <t>Ischnocnema izecksohni</t>
  </si>
  <si>
    <t>Ischnocnema juipoca</t>
  </si>
  <si>
    <t>SP, MG, GO</t>
  </si>
  <si>
    <t>Ischnocnema karst</t>
  </si>
  <si>
    <t>Ischnocnema lactea</t>
  </si>
  <si>
    <t>Ischnocnema manezinho</t>
  </si>
  <si>
    <t>Ischnocnema melanopygia</t>
  </si>
  <si>
    <t>RJ, MG</t>
  </si>
  <si>
    <t>Ischnocnema nanahallux</t>
  </si>
  <si>
    <t>Ischnocnema nasuta</t>
  </si>
  <si>
    <t>rãzinha-das-pedras</t>
  </si>
  <si>
    <t>ES, RJ, MG, SP</t>
  </si>
  <si>
    <t>Ischnocnema nigriventris</t>
  </si>
  <si>
    <t>Ischnocnema octavioi</t>
  </si>
  <si>
    <t>Ischnocnema oea</t>
  </si>
  <si>
    <t>Ischnocnema paranaensis</t>
  </si>
  <si>
    <t>Ischnocnema parnaso</t>
  </si>
  <si>
    <t>Ischnocnema parva</t>
  </si>
  <si>
    <t>Ischnocnema penaxavantinho</t>
  </si>
  <si>
    <t>Ischnocnema pusilla</t>
  </si>
  <si>
    <t>Ischnocnema randorum</t>
  </si>
  <si>
    <t>Ischnocnema sambaqui</t>
  </si>
  <si>
    <t>Ischnocnema spanios</t>
  </si>
  <si>
    <t>Ischnocnema surda</t>
  </si>
  <si>
    <t>Ischnocnema venancioi</t>
  </si>
  <si>
    <t>Ischnocnema verrucosa</t>
  </si>
  <si>
    <t>MG, ES, BA</t>
  </si>
  <si>
    <t>Ischnocnema vizottoi</t>
  </si>
  <si>
    <t>SP, MG</t>
  </si>
  <si>
    <t>Amazophrynella bilinguis</t>
  </si>
  <si>
    <t>Bufonidae</t>
  </si>
  <si>
    <t>Amazophrynella bokermanni</t>
  </si>
  <si>
    <t>Amazophrynella gardai</t>
  </si>
  <si>
    <t>Amazophrynella manaos</t>
  </si>
  <si>
    <t>Amazophrynella minuta</t>
  </si>
  <si>
    <t>Amazophrynella moisesii</t>
  </si>
  <si>
    <t>Amazophrynella teko</t>
  </si>
  <si>
    <t>Amazophrynella vote</t>
  </si>
  <si>
    <t>Amazophrynella xinguensis</t>
  </si>
  <si>
    <t>Atelopus flavescens</t>
  </si>
  <si>
    <t>Atelopus franciscanus</t>
  </si>
  <si>
    <t>Atelopus hoogmoedi</t>
  </si>
  <si>
    <t>Atelopus manauensis</t>
  </si>
  <si>
    <t>Dendrophryniscus berthalutzae</t>
  </si>
  <si>
    <t>sapinho-da-bromélia</t>
  </si>
  <si>
    <t>SC, PR</t>
  </si>
  <si>
    <t>Dendrophryniscus brevipollicatus</t>
  </si>
  <si>
    <t>Ar</t>
  </si>
  <si>
    <t>Dendrophryniscus carvalhoi</t>
  </si>
  <si>
    <t>Dendrophryniscus davori</t>
  </si>
  <si>
    <t>Dendrophryniscus haddadi</t>
  </si>
  <si>
    <t>Dendrophryniscus imitator</t>
  </si>
  <si>
    <t>Dendrophryniscus izecksohni</t>
  </si>
  <si>
    <t>Dendrophryniscus jureia</t>
  </si>
  <si>
    <t>Dendrophryniscus krausae</t>
  </si>
  <si>
    <t>Dendrophryniscus lauroi</t>
  </si>
  <si>
    <t>Dendrophryniscus leucomystax</t>
  </si>
  <si>
    <t>SC, PR, SP, RJ</t>
  </si>
  <si>
    <t>Dendrophryniscus oreites</t>
  </si>
  <si>
    <t>Dendrophryniscus organensis</t>
  </si>
  <si>
    <t>Dendrophryniscus proboscideus</t>
  </si>
  <si>
    <t>sapo-bicudo</t>
  </si>
  <si>
    <t>BA, MG</t>
  </si>
  <si>
    <t>Dendrophryniscus skuki</t>
  </si>
  <si>
    <t>Dendrophryniscus stawiarskyi</t>
  </si>
  <si>
    <t>Frostius erythrophthalmus</t>
  </si>
  <si>
    <t>sapinho-do-olho-vermelho</t>
  </si>
  <si>
    <t>Frostius pernambucensis</t>
  </si>
  <si>
    <t>sapinho-da-restinga</t>
  </si>
  <si>
    <t>AL, BA, PE, PB</t>
  </si>
  <si>
    <t>Melanophryniscus admirabilis</t>
  </si>
  <si>
    <t>sapinho-da-barriga-colorida</t>
  </si>
  <si>
    <t>Melanophryniscus alipioi</t>
  </si>
  <si>
    <t>Ft</t>
  </si>
  <si>
    <t>Melanophryniscus atroluteus</t>
  </si>
  <si>
    <t>Melanophryniscus biancae</t>
  </si>
  <si>
    <t>Melanophryniscus cambaraensis</t>
  </si>
  <si>
    <t>sapinho-verde</t>
  </si>
  <si>
    <t>Melanophryniscus devincenzii</t>
  </si>
  <si>
    <t>Melanophryniscus dorsalis</t>
  </si>
  <si>
    <t>Melanophryniscus fulvoguttatus</t>
  </si>
  <si>
    <t>Melanophryniscus klappenbachi</t>
  </si>
  <si>
    <t>Melanophryniscus macrogranulosus</t>
  </si>
  <si>
    <t>Melanophryniscus milanoi</t>
  </si>
  <si>
    <t>Melanophryniscus montevidensis</t>
  </si>
  <si>
    <t>Melanophryniscus moreirae</t>
  </si>
  <si>
    <t>sapo-flamenguinho</t>
  </si>
  <si>
    <t>Melanophryniscus pachyrhynus</t>
  </si>
  <si>
    <t>Melanophryniscus peritus</t>
  </si>
  <si>
    <t>Melanophryniscus sanmartini</t>
  </si>
  <si>
    <t>Melanophryniscus setiba</t>
  </si>
  <si>
    <t>SD</t>
  </si>
  <si>
    <t>Melanophryniscus simplex</t>
  </si>
  <si>
    <t>Melanophryniscus spectabilis</t>
  </si>
  <si>
    <t>Melanophryniscus tumifrons</t>
  </si>
  <si>
    <t>Melanophryniscus vilavelhensis</t>
  </si>
  <si>
    <t>Melanophryniscus xanthostomus</t>
  </si>
  <si>
    <t>Oreophrynella quelchii</t>
  </si>
  <si>
    <t>Oreophrynella weiassipuensis</t>
  </si>
  <si>
    <t>Rhaebo ceratophrys</t>
  </si>
  <si>
    <t>Rhaebo ecuadorensis</t>
  </si>
  <si>
    <t>Rhaebo guttatus</t>
  </si>
  <si>
    <t>Rhinella achavali</t>
  </si>
  <si>
    <t>sapo-cururu</t>
  </si>
  <si>
    <t>Rhinella acutirostris</t>
  </si>
  <si>
    <t>Rhinella arenarum</t>
  </si>
  <si>
    <t>Rhinella azarai</t>
  </si>
  <si>
    <t>Rhinella bergi</t>
  </si>
  <si>
    <t>Rhinella casconi</t>
  </si>
  <si>
    <t>Rhinella castaneotica</t>
  </si>
  <si>
    <t>Rhinella cerradensis</t>
  </si>
  <si>
    <t>Rhinella crucifer</t>
  </si>
  <si>
    <t>sapo-cururuzinho</t>
  </si>
  <si>
    <t>RJ, MG, ES, BA, SE, AL, PE, PB</t>
  </si>
  <si>
    <t>Rhinella dapsilis</t>
  </si>
  <si>
    <t>Rhinella diptycha</t>
  </si>
  <si>
    <t>Rhinella dorbignyi</t>
  </si>
  <si>
    <t>sapo-granuloso</t>
  </si>
  <si>
    <t>Rhinella exostosica</t>
  </si>
  <si>
    <t>Rhinella granulosa</t>
  </si>
  <si>
    <t>MG, ES, BA, AL, PE, PB, RN, CE, PI, SE</t>
  </si>
  <si>
    <t>Rhinella henseli</t>
  </si>
  <si>
    <t>Rhinella hoogmoedi</t>
  </si>
  <si>
    <t>PR, SP, RJ, MG, ES, BA, AL, PE, CE</t>
  </si>
  <si>
    <t>Rhinella icterica</t>
  </si>
  <si>
    <t>RS, SC, PR, SP, RJ, MG</t>
  </si>
  <si>
    <t>Rhinella inopina</t>
  </si>
  <si>
    <t>Rhinella jimi</t>
  </si>
  <si>
    <t>MA, PI, CE, RN, PB, PE, AL, SE, BA</t>
  </si>
  <si>
    <t>Rhinella lescurei</t>
  </si>
  <si>
    <t>Rhinella magnussoni</t>
  </si>
  <si>
    <t>Rhinella major</t>
  </si>
  <si>
    <t>Rhinella margaritifera</t>
  </si>
  <si>
    <t>Rhinella marina</t>
  </si>
  <si>
    <t>Rhinella merianae</t>
  </si>
  <si>
    <t>Rhinella mirandaribeiroi</t>
  </si>
  <si>
    <t>Rhinella nattereri</t>
  </si>
  <si>
    <t>Rhinella ocellata</t>
  </si>
  <si>
    <t>Rhinella ornata</t>
  </si>
  <si>
    <t>PR, SP, RJ, MG</t>
  </si>
  <si>
    <t>Rhinella parecis</t>
  </si>
  <si>
    <t>Rhinella poeppigii</t>
  </si>
  <si>
    <t>Rhinella proboscidea</t>
  </si>
  <si>
    <t>Rhinella pygmaea</t>
  </si>
  <si>
    <t>Rhinella rubescens</t>
  </si>
  <si>
    <t>Rhinella scitula</t>
  </si>
  <si>
    <t>Rhinella sebbeni</t>
  </si>
  <si>
    <t>Rhinella veredas</t>
  </si>
  <si>
    <t>Cochranella resplendens</t>
  </si>
  <si>
    <t>Centrolenidae</t>
  </si>
  <si>
    <t>Centroleninae</t>
  </si>
  <si>
    <t>Teratohyla adenocheira</t>
  </si>
  <si>
    <t>Teratohyla midas</t>
  </si>
  <si>
    <t>Vitreorana baliomma</t>
  </si>
  <si>
    <t>Vitreorana eurygnatha</t>
  </si>
  <si>
    <t>rã-de-vidro</t>
  </si>
  <si>
    <t>SC, PR, SP, RJ, MG, ES, BA, MS, SE</t>
  </si>
  <si>
    <t>Vitreorana franciscana</t>
  </si>
  <si>
    <t>Vitreorana parvula</t>
  </si>
  <si>
    <t>Vitreorana ritae</t>
  </si>
  <si>
    <t>Vitreorana uranoscopa</t>
  </si>
  <si>
    <t>RS, SC, PR, SP, RJ, ES, MG</t>
  </si>
  <si>
    <t>Hyalinobatrachium cappellei</t>
  </si>
  <si>
    <t>Hyalinobatrachinae</t>
  </si>
  <si>
    <t>Hyalinobatrachium carlesvilai</t>
  </si>
  <si>
    <t>Hyalinobatrachium iaspidiense</t>
  </si>
  <si>
    <t>Hyalinobatrachium mondolfii</t>
  </si>
  <si>
    <t>Hyalinobatrachium muiraquitan</t>
  </si>
  <si>
    <t>Hyalinobatrachium munozorum</t>
  </si>
  <si>
    <t>Hyalinobatrachium taylori</t>
  </si>
  <si>
    <t>Hyalinobatrachium tricolor</t>
  </si>
  <si>
    <t>Ceratophrys aurita</t>
  </si>
  <si>
    <t>sapo-de-chifres</t>
  </si>
  <si>
    <t xml:space="preserve"> SC, PR, SP, RJ, ES, MG, BA</t>
  </si>
  <si>
    <t>Ceratophrys cornuta</t>
  </si>
  <si>
    <t>Ceratophrys cranwelli</t>
  </si>
  <si>
    <t>Ceratophrys joazeirensis</t>
  </si>
  <si>
    <t>BA, PB, PE, PI, RN, SE</t>
  </si>
  <si>
    <t>Ceratophrys ornata</t>
  </si>
  <si>
    <t>Lepidobatrachus asper</t>
  </si>
  <si>
    <t>Ceuthomantis cavernibardus</t>
  </si>
  <si>
    <t>Craugastoridae</t>
  </si>
  <si>
    <t>Ceuthomantinae</t>
  </si>
  <si>
    <t>Pristimantis academicus</t>
  </si>
  <si>
    <t>Pristimantis acuminatus</t>
  </si>
  <si>
    <t>Pristimantis altamazonicus</t>
  </si>
  <si>
    <t>Pristimantis aureolineatus</t>
  </si>
  <si>
    <t>Pristimantis buccinator</t>
  </si>
  <si>
    <t>Pristimantis carvalhoi</t>
  </si>
  <si>
    <t>Pristimantis chiastonotus</t>
  </si>
  <si>
    <t>Pristimantis conspicillatus</t>
  </si>
  <si>
    <t>Pristimantis delius</t>
  </si>
  <si>
    <t>Pristimantis diadematus</t>
  </si>
  <si>
    <t>Pristimantis dundeei</t>
  </si>
  <si>
    <t>Pristimantis eurydactylus</t>
  </si>
  <si>
    <t>Pristimantis fenestratus</t>
  </si>
  <si>
    <t>Pristimantis giorgii</t>
  </si>
  <si>
    <t>Pristimantis gutturalis</t>
  </si>
  <si>
    <t>Pristimantis inguinalis</t>
  </si>
  <si>
    <t>Pristimantis lacrimosus</t>
  </si>
  <si>
    <t>Pristimantis lanthanites</t>
  </si>
  <si>
    <t>Pristimantis latro</t>
  </si>
  <si>
    <t>Pristimantis luscombei</t>
  </si>
  <si>
    <t>Pristimantis malkini</t>
  </si>
  <si>
    <t>Pristimantis marmoratus</t>
  </si>
  <si>
    <t>Pristimantis martiae</t>
  </si>
  <si>
    <t>Pristimantis memorans</t>
  </si>
  <si>
    <t>Pristimantis moa</t>
  </si>
  <si>
    <t>Pristimantis ockendeni</t>
  </si>
  <si>
    <t>Pristimantis orcus</t>
  </si>
  <si>
    <t>Pristimantis paulodutrai</t>
  </si>
  <si>
    <t>BA, SE, AL</t>
  </si>
  <si>
    <t>Pristimantis peruvianus</t>
  </si>
  <si>
    <t>Pristimantis pictus</t>
  </si>
  <si>
    <t>Pristimantis pluvian</t>
  </si>
  <si>
    <t>Pristimantis ramagii</t>
  </si>
  <si>
    <t>PB, PE, AL, SE, BA, RN</t>
  </si>
  <si>
    <t>Pristimantis reichlei</t>
  </si>
  <si>
    <t>Pristimantis rupicola</t>
  </si>
  <si>
    <t>Pristimantis skydmainos</t>
  </si>
  <si>
    <t>Pristimantis toftae</t>
  </si>
  <si>
    <t>Pristimantis variabilis</t>
  </si>
  <si>
    <t>Pristimantis ventrigranulosus</t>
  </si>
  <si>
    <t>Pristimantis ventrimarmoratus</t>
  </si>
  <si>
    <t>Pristimantis vilarsi</t>
  </si>
  <si>
    <t>Pristimantis vinhai</t>
  </si>
  <si>
    <t>BA, SE</t>
  </si>
  <si>
    <t>Pristimantis zeuctotylus</t>
  </si>
  <si>
    <t>Pristimantis zimmermanae</t>
  </si>
  <si>
    <t>Haddadus aramunha</t>
  </si>
  <si>
    <t>Craugastorinae</t>
  </si>
  <si>
    <t>Haddadus binotatus</t>
  </si>
  <si>
    <t>RS, SC, PR, SP, RJ, MG, ES, BA</t>
  </si>
  <si>
    <t>Haddadus plicifer</t>
  </si>
  <si>
    <t>Strabomantis sulcatus</t>
  </si>
  <si>
    <t>Bahius bilineatus</t>
  </si>
  <si>
    <t>Holoadeninae</t>
  </si>
  <si>
    <t>Barycholos ternetzi</t>
  </si>
  <si>
    <t>Euparkerella brasiliensis</t>
  </si>
  <si>
    <t>Euparkerella cochranae</t>
  </si>
  <si>
    <t>Euparkerella cryptica</t>
  </si>
  <si>
    <t>Euparkerella robusta</t>
  </si>
  <si>
    <t>Euparkerella tridactyla</t>
  </si>
  <si>
    <t>Holoaden bradei</t>
  </si>
  <si>
    <t>sapinho-manicure</t>
  </si>
  <si>
    <t>Holoaden luederwaldti</t>
  </si>
  <si>
    <t>Holoaden pholeter</t>
  </si>
  <si>
    <t>Holoaden suarezi</t>
  </si>
  <si>
    <t>Noblella myrmecoides</t>
  </si>
  <si>
    <t>Oreobates antrum</t>
  </si>
  <si>
    <t>Oreobates heterodactylus</t>
  </si>
  <si>
    <t>Oreobates quixensis</t>
  </si>
  <si>
    <t>Oreobates remotus</t>
  </si>
  <si>
    <t>Cycloramphus acangatan</t>
  </si>
  <si>
    <t>Cycloramphidae</t>
  </si>
  <si>
    <t>Cycloramphus asper</t>
  </si>
  <si>
    <t>Cycloramphus bandeirensis</t>
  </si>
  <si>
    <t>Cycloramphus bolitoglossus</t>
  </si>
  <si>
    <t>Cycloramphus boraceiensis</t>
  </si>
  <si>
    <t>Cycloramphus brasiliensis</t>
  </si>
  <si>
    <t>Cycloramphus carvalhoi</t>
  </si>
  <si>
    <t>Cycloramphus heyeri</t>
  </si>
  <si>
    <t>Cycloramphus catarinensis</t>
  </si>
  <si>
    <t>Cycloramphus cedrensis</t>
  </si>
  <si>
    <t>Cycloramphus diringshofeni</t>
  </si>
  <si>
    <t>Cycloramphus dubius</t>
  </si>
  <si>
    <t>Cycloramphus duseni</t>
  </si>
  <si>
    <t>Cycloramphus eleutherodactylus</t>
  </si>
  <si>
    <t>Cycloramphus faustoi</t>
  </si>
  <si>
    <t>rã-achatada-da-cachoeira-de-alcatrazes</t>
  </si>
  <si>
    <t>Cycloramphus fuliginosus</t>
  </si>
  <si>
    <t>Cycloramphus granulosus</t>
  </si>
  <si>
    <t>Cycloramphus izecksohni</t>
  </si>
  <si>
    <t>SC, PR, SP</t>
  </si>
  <si>
    <t>Cycloramphus juimirim</t>
  </si>
  <si>
    <t>Cycloramphus lithomimeticus</t>
  </si>
  <si>
    <t>Cycloramphus lutzorum</t>
  </si>
  <si>
    <t>dd</t>
  </si>
  <si>
    <t>Cycloramphus migueli</t>
  </si>
  <si>
    <t>Cycloramphus mirandaribeiroi</t>
  </si>
  <si>
    <t>Cycloramphus ohausi</t>
  </si>
  <si>
    <t>Cycloramphus organensis</t>
  </si>
  <si>
    <t>?</t>
  </si>
  <si>
    <t>Cycloramphus parvulus</t>
  </si>
  <si>
    <t>Cycloramphus rhyakonastes</t>
  </si>
  <si>
    <t>Cycloramphus semipalmatus</t>
  </si>
  <si>
    <t>Cycloramphus stejnegeri</t>
  </si>
  <si>
    <t>Cycloramphus valae</t>
  </si>
  <si>
    <t>Thoropa lutzi</t>
  </si>
  <si>
    <t>rã-do-paredão</t>
  </si>
  <si>
    <t>Thoropa megatympanum</t>
  </si>
  <si>
    <t>Thoropa miliaris</t>
  </si>
  <si>
    <t>rã-do-costão</t>
  </si>
  <si>
    <t>SP, RJ, ES, MG, BA</t>
  </si>
  <si>
    <t>Thoropa petropolitana</t>
  </si>
  <si>
    <t>Thoropa saxatilis</t>
  </si>
  <si>
    <t xml:space="preserve"> RS, SC</t>
  </si>
  <si>
    <t>Thoropa taophora</t>
  </si>
  <si>
    <t>Ameerega berohoka</t>
  </si>
  <si>
    <t>Dendrobatidae</t>
  </si>
  <si>
    <t>Colostethinae</t>
  </si>
  <si>
    <t>Ameerega braccata</t>
  </si>
  <si>
    <t>Ameerega flavopicta</t>
  </si>
  <si>
    <t>Ameerega hahneli</t>
  </si>
  <si>
    <t>Ameerega macero</t>
  </si>
  <si>
    <t>Ameerega munduruku</t>
  </si>
  <si>
    <t>Ameerega petersi</t>
  </si>
  <si>
    <t>Ameerega picta</t>
  </si>
  <si>
    <t>Ameerega pulchripecta</t>
  </si>
  <si>
    <t>Ameerega trivittata</t>
  </si>
  <si>
    <t>Adelphobates castaneoticus</t>
  </si>
  <si>
    <t>Dendrobatinae</t>
  </si>
  <si>
    <t>Adelphobates galactonotus</t>
  </si>
  <si>
    <t>Adelphobates quinquevittatus</t>
  </si>
  <si>
    <t>Dendrobates leucomelas</t>
  </si>
  <si>
    <t>Dendrobates tinctorius</t>
  </si>
  <si>
    <t>Ranitomeya amazonica</t>
  </si>
  <si>
    <t>Ranitomeya defleri</t>
  </si>
  <si>
    <t>Ranitomeya sirensis</t>
  </si>
  <si>
    <t>Ranitomeya toraro</t>
  </si>
  <si>
    <t>Ranitomeya uakarii</t>
  </si>
  <si>
    <t>Ranitomeya vanzolinii</t>
  </si>
  <si>
    <t>Ranitomeya variabilis</t>
  </si>
  <si>
    <t>Hyloxalus chlorocraspedus</t>
  </si>
  <si>
    <t>Hyloxalinae</t>
  </si>
  <si>
    <t>Eleutherodactylus johnstonei</t>
  </si>
  <si>
    <t>Eleutherodactylidae</t>
  </si>
  <si>
    <t>Eleutherodactylinae</t>
  </si>
  <si>
    <t>EI</t>
  </si>
  <si>
    <t>Adelophryne adiastola</t>
  </si>
  <si>
    <t>Phyzelaphryninae</t>
  </si>
  <si>
    <t>Adelophryne amapaensis</t>
  </si>
  <si>
    <t>Adelophryne baturitensis</t>
  </si>
  <si>
    <t>rãzinha-pulga</t>
  </si>
  <si>
    <t>CE</t>
  </si>
  <si>
    <t>Adelophryne glandulata</t>
  </si>
  <si>
    <t>Adelophryne gutturosa</t>
  </si>
  <si>
    <t>Adelophryne maranguapensis</t>
  </si>
  <si>
    <t>Adelophryne meridionalis</t>
  </si>
  <si>
    <t>Adelophryne michelin</t>
  </si>
  <si>
    <t>Adelophryne mucronata</t>
  </si>
  <si>
    <t>Adelophryne pachydactyla</t>
  </si>
  <si>
    <t>BA, ES</t>
  </si>
  <si>
    <t>Phyzelaphryne miriamae</t>
  </si>
  <si>
    <t>Phyzelaphryne nimio</t>
  </si>
  <si>
    <t>Alainia albolineata</t>
  </si>
  <si>
    <t>Hemiphractidae</t>
  </si>
  <si>
    <t>Alainia ernestoi</t>
  </si>
  <si>
    <t>Alainia fulvorufa</t>
  </si>
  <si>
    <t>Alainia microdiscus</t>
  </si>
  <si>
    <t>Eotheca fissipes</t>
  </si>
  <si>
    <t>Eotheca flamma</t>
  </si>
  <si>
    <t>Eotheca megacephala</t>
  </si>
  <si>
    <t>Eotheca prasina</t>
  </si>
  <si>
    <t>Eotheca pulchra</t>
  </si>
  <si>
    <t>Eotheca recava</t>
  </si>
  <si>
    <t>Fritziana fissilis</t>
  </si>
  <si>
    <t>perereca-marsupial</t>
  </si>
  <si>
    <t>PR, SP, RJ, ES</t>
  </si>
  <si>
    <t>Fritziana goeldii</t>
  </si>
  <si>
    <t>Fritziana izecksohni</t>
  </si>
  <si>
    <t>Fritziana mitus</t>
  </si>
  <si>
    <t>Fritziana ohausi</t>
  </si>
  <si>
    <t>SP, RJ, ES</t>
  </si>
  <si>
    <t>Fritziana tonimi</t>
  </si>
  <si>
    <t>Fritziana ulei</t>
  </si>
  <si>
    <t>Hemiphractus helioi</t>
  </si>
  <si>
    <t>Hemiphractus scutatus</t>
  </si>
  <si>
    <t>Stefania neblinae</t>
  </si>
  <si>
    <t>Stefania tamacuarina</t>
  </si>
  <si>
    <t>Hyla imitator</t>
  </si>
  <si>
    <t>Hylidae</t>
  </si>
  <si>
    <t>Aplastodiscus albofrenatus</t>
  </si>
  <si>
    <t>Cophomantinae</t>
  </si>
  <si>
    <t>perereca</t>
  </si>
  <si>
    <t>Aplastodiscus albosignatus</t>
  </si>
  <si>
    <t>Aplastodiscus arildae</t>
  </si>
  <si>
    <t>Aplastodiscus cavicola</t>
  </si>
  <si>
    <t>ES, MG</t>
  </si>
  <si>
    <t>Aplastodiscus cochranae</t>
  </si>
  <si>
    <t>Aplastodiscus ehrhardti</t>
  </si>
  <si>
    <t>Aplastodiscus eugenioi</t>
  </si>
  <si>
    <t>Aplastodiscus flumineus</t>
  </si>
  <si>
    <t>Aplastodiscus heterophonicus</t>
  </si>
  <si>
    <t>Aplastodiscus ibirapitanga</t>
  </si>
  <si>
    <t>Aplastodiscus leucopygius</t>
  </si>
  <si>
    <t>Aplastodiscus lutzorum</t>
  </si>
  <si>
    <t>Aplastodiscus musicus</t>
  </si>
  <si>
    <t>Aplastodiscus perviridis</t>
  </si>
  <si>
    <t>RS, PR, SC, SP, RJ, MG, GO</t>
  </si>
  <si>
    <t>Aplastodiscus sibilatus</t>
  </si>
  <si>
    <t>Aplastodiscus weygoldti</t>
  </si>
  <si>
    <t>Boana albomarginata</t>
  </si>
  <si>
    <t>SC, PR, SP, RJ, MG, ES, BA, SE, AL, PE, PB, RN</t>
  </si>
  <si>
    <t>Boana albopunctata</t>
  </si>
  <si>
    <t>perereca-cabrinha</t>
  </si>
  <si>
    <t>RS, SC, PR, SP, RJ, ES, MG, MS, MT, GO, TO, BA</t>
  </si>
  <si>
    <t>Boana alfaroi</t>
  </si>
  <si>
    <t>Boana appendiculata</t>
  </si>
  <si>
    <t>Boana atlantica</t>
  </si>
  <si>
    <t>BA, SE, AL, PE</t>
  </si>
  <si>
    <t>Boana benitezi</t>
  </si>
  <si>
    <t>Boana bischoffi</t>
  </si>
  <si>
    <t>Boana boans</t>
  </si>
  <si>
    <t>Boana botumirim</t>
  </si>
  <si>
    <t>Boana buriti</t>
  </si>
  <si>
    <t>Boana caiapo</t>
  </si>
  <si>
    <t>Boana caingua</t>
  </si>
  <si>
    <t>Boana caipora</t>
  </si>
  <si>
    <t>Boana calcarata</t>
  </si>
  <si>
    <t>Boana cambui</t>
  </si>
  <si>
    <t>Boana cinerascens</t>
  </si>
  <si>
    <t>Boana cipoensis</t>
  </si>
  <si>
    <t>Boana claresignata</t>
  </si>
  <si>
    <t>Boana clepsydra</t>
  </si>
  <si>
    <t>Boana crepitans</t>
  </si>
  <si>
    <t>MG, RJ, ES, BA, SE, AL, PE, PB</t>
  </si>
  <si>
    <t>Boana curupi</t>
  </si>
  <si>
    <t>Boana cymbalum</t>
  </si>
  <si>
    <t>Boana dentei</t>
  </si>
  <si>
    <t>Boana diabolica</t>
  </si>
  <si>
    <t>Boana ericae</t>
  </si>
  <si>
    <t>Boana exastis</t>
  </si>
  <si>
    <t>AL, BA, PE</t>
  </si>
  <si>
    <t>Boana faber</t>
  </si>
  <si>
    <t>sapo-ferreiro</t>
  </si>
  <si>
    <t>RS, SC, PR, SP, RJ, MG, ES, BA, SE, AL, PE</t>
  </si>
  <si>
    <t>Boana fasciata</t>
  </si>
  <si>
    <t>Boana freicanecae</t>
  </si>
  <si>
    <t>AL, PE</t>
  </si>
  <si>
    <t>Boana geographica</t>
  </si>
  <si>
    <t>Boana goiana</t>
  </si>
  <si>
    <t>Boana gracilis</t>
  </si>
  <si>
    <t>Boana guentheri</t>
  </si>
  <si>
    <t>Boana hobbsi</t>
  </si>
  <si>
    <t>Boana icamiaba</t>
  </si>
  <si>
    <t>Boana jaguariaivensis</t>
  </si>
  <si>
    <t>Boana joaquini</t>
  </si>
  <si>
    <t>Boana lanciformis</t>
  </si>
  <si>
    <t>Boana leptolineata</t>
  </si>
  <si>
    <t>Boana leucocheila</t>
  </si>
  <si>
    <t>Boana lundii</t>
  </si>
  <si>
    <t>Boana maculateralis</t>
  </si>
  <si>
    <t>Boana marginata</t>
  </si>
  <si>
    <t>Boana microderma</t>
  </si>
  <si>
    <t>Boana multifasciata</t>
  </si>
  <si>
    <t>Boana nympha</t>
  </si>
  <si>
    <t>Boana ornatissima</t>
  </si>
  <si>
    <t>Boana paranaiba</t>
  </si>
  <si>
    <t>Boana pardalis</t>
  </si>
  <si>
    <t>SP, RJ, ES, MG</t>
  </si>
  <si>
    <t>Boana poaju</t>
  </si>
  <si>
    <t>Boana polytaenia</t>
  </si>
  <si>
    <t>MG, RJ, SP, ES</t>
  </si>
  <si>
    <t>Boana pombali</t>
  </si>
  <si>
    <t>SE, BA, ES, MG</t>
  </si>
  <si>
    <t>Boana prasina</t>
  </si>
  <si>
    <t>Boana pulchella</t>
  </si>
  <si>
    <t>Boana punctata</t>
  </si>
  <si>
    <t>PR, SP, RJ, MG, BA, SE, AL, PE, PI, MA, MS, MT, GO, DF, TO, PA, AM, AP, RO, RR, AC</t>
  </si>
  <si>
    <t>Boana raniceps</t>
  </si>
  <si>
    <t>perereca-risada-de-bruxa</t>
  </si>
  <si>
    <t>AL, AM, BA, CE, MG, MS, MT, MA, PA, PB, PE, PI, PR, RJ, EM, SE, SP</t>
  </si>
  <si>
    <t>Boana secedens</t>
  </si>
  <si>
    <t>Boana semiguttata</t>
  </si>
  <si>
    <t>Boana semilineata</t>
  </si>
  <si>
    <t>SC, PR, SP, RJ, MG, ES, BA, SE, AL</t>
  </si>
  <si>
    <t>Boana stellae</t>
  </si>
  <si>
    <t>Boana stenocephala</t>
  </si>
  <si>
    <t>Boana tepuniana</t>
  </si>
  <si>
    <t>Boana ventrimaculata</t>
  </si>
  <si>
    <t>Boana wavrini</t>
  </si>
  <si>
    <t>Boana xerophyla</t>
  </si>
  <si>
    <t>Bokermannohyla ahenea</t>
  </si>
  <si>
    <t>Bokermannohyla alvarengai</t>
  </si>
  <si>
    <t>Bokermannohyla astartea</t>
  </si>
  <si>
    <t>Bokermannohyla capra</t>
  </si>
  <si>
    <t>Bokermannohyla caramaschii</t>
  </si>
  <si>
    <t>ES, MG, BA</t>
  </si>
  <si>
    <t>Bokermannohyla carvalhoi</t>
  </si>
  <si>
    <t>Bokermannohyla circumdata</t>
  </si>
  <si>
    <t>SC, PR, SP, RJ, MG</t>
  </si>
  <si>
    <t>Bokermannohyla diamantina</t>
  </si>
  <si>
    <t>Bokermannohyla flavopicta</t>
  </si>
  <si>
    <t>Bokermannohyla gouveai</t>
  </si>
  <si>
    <t>Bokermannohyla hylax</t>
  </si>
  <si>
    <t>Bokermannohyla ibitiguara</t>
  </si>
  <si>
    <t>Bokermannohyla ibitipoca</t>
  </si>
  <si>
    <t>Bokermannohyla itapoty</t>
  </si>
  <si>
    <t>Ar/Te</t>
  </si>
  <si>
    <t>Bokermannohyla izecksohni</t>
  </si>
  <si>
    <t>Bokermannohyla juiju</t>
  </si>
  <si>
    <t>Bokermannohyla langei</t>
  </si>
  <si>
    <t>Bokermannohyla lucianae</t>
  </si>
  <si>
    <t>Bokermannohyla luctuosa</t>
  </si>
  <si>
    <t>Bokermannohyla martinsi</t>
  </si>
  <si>
    <t>Bokermannohyla nanuzae</t>
  </si>
  <si>
    <t>Bokermannohyla napolii</t>
  </si>
  <si>
    <t>Bokermannohyla oxente</t>
  </si>
  <si>
    <t>perereca-das-pedras-do-riacho</t>
  </si>
  <si>
    <t>Bokermannohyla pseudopseudis</t>
  </si>
  <si>
    <t>Bokermannohyla ravida</t>
  </si>
  <si>
    <t>Bokermannohyla sagarana</t>
  </si>
  <si>
    <t>Bokermannohyla sapiranga</t>
  </si>
  <si>
    <t>Bokermannohyla saxicola</t>
  </si>
  <si>
    <t>Bokermannohyla sazimai</t>
  </si>
  <si>
    <t>Bokermannohyla vulcaniae</t>
  </si>
  <si>
    <t>Dendropsophus acreanus</t>
  </si>
  <si>
    <t>Dendropsophinae</t>
  </si>
  <si>
    <t>Dendropsophus anataliasiasi</t>
  </si>
  <si>
    <t>Dendropsophus anceps</t>
  </si>
  <si>
    <t>pererequinha-do-brejo</t>
  </si>
  <si>
    <t>PR, SP, RJ, ES, MG, BA</t>
  </si>
  <si>
    <t>Dendropsophus araguaya</t>
  </si>
  <si>
    <t>Dendropsophus berthalutzae</t>
  </si>
  <si>
    <t>Dendropsophus bifurcus</t>
  </si>
  <si>
    <t>Dendropsophus bilobatus</t>
  </si>
  <si>
    <t>Dendropsophus bipunctatus</t>
  </si>
  <si>
    <t>BA, ES, RJ</t>
  </si>
  <si>
    <t>Dendropsophus bokermanni</t>
  </si>
  <si>
    <t>Dendropsophus branneri</t>
  </si>
  <si>
    <t>PE, AL, SE, BA, MG, ES, RJ, RN, PB</t>
  </si>
  <si>
    <t>Dendropsophus brevifrons</t>
  </si>
  <si>
    <t>Dendropsophus bromeliaceus</t>
  </si>
  <si>
    <t>Dendropsophus cachimbo</t>
  </si>
  <si>
    <t>Dendropsophus cerradensis</t>
  </si>
  <si>
    <t>Dendropsophus counani</t>
  </si>
  <si>
    <t>Dendropsophus cruzi</t>
  </si>
  <si>
    <t>Dendropsophus decipiens</t>
  </si>
  <si>
    <t>AL, BA, ES, RJ, SE, PE, SP</t>
  </si>
  <si>
    <t>Dendropsophus dutrai</t>
  </si>
  <si>
    <t>Dendropsophus elegans</t>
  </si>
  <si>
    <t>SC, PR, SP, RJ, MG, ES, BA, SE, PB, AL, PE, RN</t>
  </si>
  <si>
    <t>Dendropsophus elianeae</t>
  </si>
  <si>
    <t>Dendropsophus gaucheri</t>
  </si>
  <si>
    <t>Dendropsophus giesleri</t>
  </si>
  <si>
    <t>Dendropsophus haddadi</t>
  </si>
  <si>
    <t>PE, AL, BA, ES, RJ</t>
  </si>
  <si>
    <t>Dendropsophus haraldschultzi</t>
  </si>
  <si>
    <t>Dendropsophus jimi</t>
  </si>
  <si>
    <t>Dendropsophus joannae</t>
  </si>
  <si>
    <t>Dendropsophus kamagarini</t>
  </si>
  <si>
    <t>AC, RO</t>
  </si>
  <si>
    <t>Dendropsophus koechlini</t>
  </si>
  <si>
    <t>Dendropsophus leali</t>
  </si>
  <si>
    <t>Dendropsophus leucophyllatus</t>
  </si>
  <si>
    <t>Dendropsophus limai</t>
  </si>
  <si>
    <t>Dendropsophus mapinguari</t>
  </si>
  <si>
    <t>Dendropsophus marmoratus</t>
  </si>
  <si>
    <t>Dendropsophus melanargyreus</t>
  </si>
  <si>
    <t>Dendropsophus meridianus</t>
  </si>
  <si>
    <t>RJ, ES, BA</t>
  </si>
  <si>
    <t>Dendropsophus microcephalus</t>
  </si>
  <si>
    <t>Dendropsophus microps</t>
  </si>
  <si>
    <t>RS, SC, PR, SP, RJ, MG, BA</t>
  </si>
  <si>
    <t>Dendropsophus minimus</t>
  </si>
  <si>
    <t>Dendropsophus minusculus</t>
  </si>
  <si>
    <t>Dendropsophus minutus</t>
  </si>
  <si>
    <t>RS, SC, PR, SP, RJ, ES, MG, BA, SE, AL, PE, PB, RN, CE, PI, MA, MS, MT, GO, DF, TO, PA, AM, AP, RO, RR, AC</t>
  </si>
  <si>
    <t>Dendropsophus miyatai</t>
  </si>
  <si>
    <t>Dendropsophus nahdereri</t>
  </si>
  <si>
    <t>Dendropsophus nanus</t>
  </si>
  <si>
    <t>RS, SC, PR, SP, RJ, MG, BA, SE, AL, PE, PB, RN, CE, PI, MA, MS, MT, GO, DF, TO, PA, AM, AP, RO, RR, AC</t>
  </si>
  <si>
    <t>Dendropsophus nekronastes</t>
  </si>
  <si>
    <t>Dendropsophus novaisi</t>
  </si>
  <si>
    <t>Dendropsophus oliveirai</t>
  </si>
  <si>
    <t>AL, BA, PB, RJ, RN</t>
  </si>
  <si>
    <t>Dendropsophus ozzyi</t>
  </si>
  <si>
    <t>AM, PA</t>
  </si>
  <si>
    <t>Dendropsophus parviceps</t>
  </si>
  <si>
    <t>Dendropsophus pauiniensis</t>
  </si>
  <si>
    <t>Dendropsophus pseudomeridianus</t>
  </si>
  <si>
    <t>Dendropsophus reticulatus</t>
  </si>
  <si>
    <t>Dendropsophus rhea</t>
  </si>
  <si>
    <t>Dendropsophus rhodopeplus</t>
  </si>
  <si>
    <t>Dendropsophus riveroi</t>
  </si>
  <si>
    <t>Dendropsophus rossalleni</t>
  </si>
  <si>
    <t>Dendropsophus rubicundulus</t>
  </si>
  <si>
    <t>Dendropsophus ruschii</t>
  </si>
  <si>
    <t>Dendropsophus salli</t>
  </si>
  <si>
    <t>Dendropsophus sanborni</t>
  </si>
  <si>
    <t>Dendropsophus sarayacuensis</t>
  </si>
  <si>
    <t>Dendropsophus schubarti</t>
  </si>
  <si>
    <t>Dendropsophus seniculus</t>
  </si>
  <si>
    <t>Dendropsophus soaresi</t>
  </si>
  <si>
    <t>PI, PB, PE, CE, MA, MG, BA, GO, SE, AL, RN</t>
  </si>
  <si>
    <t>Dendropsophus studerae</t>
  </si>
  <si>
    <t>AL</t>
  </si>
  <si>
    <t>Dendropsophus timbeba</t>
  </si>
  <si>
    <t>Dendropsophus tintinnabulum</t>
  </si>
  <si>
    <t>Dendropsophus triangulum</t>
  </si>
  <si>
    <t>Dendropsophus tritaeniatus</t>
  </si>
  <si>
    <t>Dendropsophus walfordi</t>
  </si>
  <si>
    <t>Dendropsophus werneri</t>
  </si>
  <si>
    <t>Dendropsophus xapuriensis</t>
  </si>
  <si>
    <t>Xenohyla eugenioi</t>
  </si>
  <si>
    <t>Xenohyla truncata</t>
  </si>
  <si>
    <t>perereca-fruta</t>
  </si>
  <si>
    <t>Corythomantis botoque</t>
  </si>
  <si>
    <t>Lophyohylinae</t>
  </si>
  <si>
    <t>Corythomantis greeningi</t>
  </si>
  <si>
    <t>Dryaderces inframaculata</t>
  </si>
  <si>
    <t>Dryaderces pearsoni</t>
  </si>
  <si>
    <t>Itapotihyla langsdorffii</t>
  </si>
  <si>
    <t>perereca-castanhola</t>
  </si>
  <si>
    <t xml:space="preserve"> RS, SC, PR, SP, RJ, MG, ES, BA, SE</t>
  </si>
  <si>
    <t>Nyctimantis arapapa</t>
  </si>
  <si>
    <t>Nyctimantis bokermanni</t>
  </si>
  <si>
    <t>Nyctimantis brunoi</t>
  </si>
  <si>
    <t>Nyctimantis pomba</t>
  </si>
  <si>
    <t>Nyctimantis galeata</t>
  </si>
  <si>
    <t>Osteocephalus buckleyi</t>
  </si>
  <si>
    <t>Osteocephalus cabrerai</t>
  </si>
  <si>
    <t>Osteocephalus camufatus</t>
  </si>
  <si>
    <t>Osteocephalus castaneicola</t>
  </si>
  <si>
    <t>AM, RO, AC</t>
  </si>
  <si>
    <t>Osteocephalus deridens</t>
  </si>
  <si>
    <t>Osteocephalus helenae</t>
  </si>
  <si>
    <t>Osteocephalus leprieurii</t>
  </si>
  <si>
    <t>Osteocephalus oophagus</t>
  </si>
  <si>
    <t>Osteocephalus planiceps</t>
  </si>
  <si>
    <t>Osteocephalus subtilis</t>
  </si>
  <si>
    <t>Osteocephalus taurinus</t>
  </si>
  <si>
    <t>Osteocephalus vilarsi</t>
  </si>
  <si>
    <t>Phyllodytes acuminatus</t>
  </si>
  <si>
    <t>perereca-das-bromélias</t>
  </si>
  <si>
    <t>Phyllodytes amadoi</t>
  </si>
  <si>
    <t>Phyllodytes brevirostris</t>
  </si>
  <si>
    <t>Phyllodytes edelmoi</t>
  </si>
  <si>
    <t>Phyllodytes gyrinaethes</t>
  </si>
  <si>
    <t>Phyllodytes kautskyi</t>
  </si>
  <si>
    <t>Phyllodytes luteolus</t>
  </si>
  <si>
    <t>MG, ES, BA, SE, AL, PE, PB, RJ</t>
  </si>
  <si>
    <t>Phyllodytes maculosus</t>
  </si>
  <si>
    <t>Phyllodytes magnus</t>
  </si>
  <si>
    <t>Phyllodytes megatympanum</t>
  </si>
  <si>
    <t>Phyllodytes melanomystax</t>
  </si>
  <si>
    <t>ererequinha-de-bigode-da-bromélia</t>
  </si>
  <si>
    <t>Phyllodytes praeceptor</t>
  </si>
  <si>
    <t>Phyllodytes punctatus</t>
  </si>
  <si>
    <t>SE</t>
  </si>
  <si>
    <t>Phyllodytes tuberculosus</t>
  </si>
  <si>
    <t>Phyllodytes wuchereri</t>
  </si>
  <si>
    <t>Tepuihyla shushupe</t>
  </si>
  <si>
    <t>Trachycephalus atlas</t>
  </si>
  <si>
    <t>perereca-grudenta</t>
  </si>
  <si>
    <t>BA, PE, PB, CE</t>
  </si>
  <si>
    <t>Trachycephalus coriaceus</t>
  </si>
  <si>
    <t>Trachycephalus cunauaru</t>
  </si>
  <si>
    <t>Trachycephalus dibernardoi</t>
  </si>
  <si>
    <t>Trachycephalus hadroceps</t>
  </si>
  <si>
    <t>Trachycephalus helioi</t>
  </si>
  <si>
    <t>Trachycephalus imitatrix</t>
  </si>
  <si>
    <t>Trachycephalus lepidus</t>
  </si>
  <si>
    <t>Trachycephalus mambaiensis</t>
  </si>
  <si>
    <t>Trachycephalus mesophaeus</t>
  </si>
  <si>
    <t>RS, SC, PR, SP, RJ, ES, MG, BA, PE, AL</t>
  </si>
  <si>
    <t>Trachycephalus nigromaculatus</t>
  </si>
  <si>
    <t>SP, RJ, ES, BA, MG, GO, PE</t>
  </si>
  <si>
    <t>Trachycephalus resinifictrix</t>
  </si>
  <si>
    <t>Trachycephalus typhonius</t>
  </si>
  <si>
    <t>Exceto ES</t>
  </si>
  <si>
    <t>Trachycephalus venezolanus</t>
  </si>
  <si>
    <t>Lysapsus bolivianus</t>
  </si>
  <si>
    <t>Pseudinae</t>
  </si>
  <si>
    <t>Lysapsus caraya</t>
  </si>
  <si>
    <t>Lysapsus laevis</t>
  </si>
  <si>
    <t>Lysapsus limellum</t>
  </si>
  <si>
    <t>Pseudis bolbodactyla</t>
  </si>
  <si>
    <t>rã-d'água</t>
  </si>
  <si>
    <t>MG, GO, BA</t>
  </si>
  <si>
    <t>Pseudis cardosoi</t>
  </si>
  <si>
    <t>Pseudis fusca</t>
  </si>
  <si>
    <t>Pseudis minuta</t>
  </si>
  <si>
    <t>Pseudis paradoxa</t>
  </si>
  <si>
    <t>PR, SP, MS, MT, PA, MA, RO, AP, AM, RR</t>
  </si>
  <si>
    <t>Pseudis platensis</t>
  </si>
  <si>
    <t>Pseudis tocantins</t>
  </si>
  <si>
    <t>Scarthyla goinorum</t>
  </si>
  <si>
    <t>Gabohyla pauloalvini</t>
  </si>
  <si>
    <t>Scinaxinae</t>
  </si>
  <si>
    <t>Scinax acuminatus</t>
  </si>
  <si>
    <t>Scinax agilis</t>
  </si>
  <si>
    <t>Scinax albicans</t>
  </si>
  <si>
    <t>Scinax alcatraz</t>
  </si>
  <si>
    <t>Scinax alter</t>
  </si>
  <si>
    <t>RJ, ES, BA, MG</t>
  </si>
  <si>
    <t>Scinax angrensis</t>
  </si>
  <si>
    <t>Scinax arduous</t>
  </si>
  <si>
    <t>Scinax argyreornatus</t>
  </si>
  <si>
    <t>Scinax ariadne</t>
  </si>
  <si>
    <t>Scinax aromothyella</t>
  </si>
  <si>
    <t>Scinax atratus</t>
  </si>
  <si>
    <t>Scinax auratus</t>
  </si>
  <si>
    <t>MG, BA, SE, AL</t>
  </si>
  <si>
    <t>Scinax baumgardneri</t>
  </si>
  <si>
    <t>Scinax belloni</t>
  </si>
  <si>
    <t>Scinax berthae</t>
  </si>
  <si>
    <t>Scinax boesemani</t>
  </si>
  <si>
    <t>Scinax brieni</t>
  </si>
  <si>
    <t>Scinax cabralensis</t>
  </si>
  <si>
    <t>Scinax caissara</t>
  </si>
  <si>
    <t>Scinax caldarum</t>
  </si>
  <si>
    <t>Scinax camposseabrai</t>
  </si>
  <si>
    <t>Scinax canastrensis</t>
  </si>
  <si>
    <t>Scinax cardosoi</t>
  </si>
  <si>
    <t>Scinax carnevallii</t>
  </si>
  <si>
    <t>Scinax catharinae</t>
  </si>
  <si>
    <t>Scinax centralis</t>
  </si>
  <si>
    <t>Scinax constrictus</t>
  </si>
  <si>
    <t>Scinax cosenzai</t>
  </si>
  <si>
    <t>Scinax cretatus</t>
  </si>
  <si>
    <t>BA, SE, AL, PE, RN</t>
  </si>
  <si>
    <t>Scinax crospedospilus</t>
  </si>
  <si>
    <t>Scinax cruentomma</t>
  </si>
  <si>
    <t>Scinax curicica</t>
  </si>
  <si>
    <t>Scinax cuspidatus</t>
  </si>
  <si>
    <t>Scinax dolloi</t>
  </si>
  <si>
    <t>Scinax duartei</t>
  </si>
  <si>
    <t>Scinax eurydice</t>
  </si>
  <si>
    <t>SP, RJ, BA, ES, SE, AL</t>
  </si>
  <si>
    <t>Scinax exiguus</t>
  </si>
  <si>
    <t>Scinax faivovichi</t>
  </si>
  <si>
    <t>Scinax feioi</t>
  </si>
  <si>
    <t>Scinax flavoguttatus</t>
  </si>
  <si>
    <t>Scinax fontanarrosai</t>
  </si>
  <si>
    <t>Scinax funereus</t>
  </si>
  <si>
    <t>Scinax fuscomarginatus</t>
  </si>
  <si>
    <t>PR, SP, RJ, MG, BA, AL, MS, MT, GO, TO, AM, MA, PI, CE, RN</t>
  </si>
  <si>
    <t>Scinax fuscovarius</t>
  </si>
  <si>
    <t>raspa-cuia</t>
  </si>
  <si>
    <t>RS, SC, PR, SP, RJ, ES, MG, BA, GO, TO, MS, MT</t>
  </si>
  <si>
    <t>Scinax garbei</t>
  </si>
  <si>
    <t>Scinax garibaldiae</t>
  </si>
  <si>
    <t>Scinax goya</t>
  </si>
  <si>
    <t>Scinax granulatus</t>
  </si>
  <si>
    <t>Scinax haddadorum</t>
  </si>
  <si>
    <t>Scinax hayii</t>
  </si>
  <si>
    <t>PR, SP, RJ, ES, MG</t>
  </si>
  <si>
    <t>Scinax heyeri</t>
  </si>
  <si>
    <t>Scinax hiemalis</t>
  </si>
  <si>
    <t>Scinax humilis</t>
  </si>
  <si>
    <t>Scinax ictericus</t>
  </si>
  <si>
    <t>Scinax imbegue</t>
  </si>
  <si>
    <t>Scinax insperatus</t>
  </si>
  <si>
    <t>Scinax iquitorum</t>
  </si>
  <si>
    <t>Scinax juncae</t>
  </si>
  <si>
    <t>Scinax jureia</t>
  </si>
  <si>
    <t>Scinax kautskyi</t>
  </si>
  <si>
    <t>Scinax lindsayi</t>
  </si>
  <si>
    <t>Scinax littoralis</t>
  </si>
  <si>
    <t>Scinax littoreus</t>
  </si>
  <si>
    <t>Scinax longilineus</t>
  </si>
  <si>
    <t>Scinax luizotavioi</t>
  </si>
  <si>
    <t>Scinax machadoi</t>
  </si>
  <si>
    <t>Scinax madeirae</t>
  </si>
  <si>
    <t>Scinax maracaya</t>
  </si>
  <si>
    <t>Scinax melanodactylus</t>
  </si>
  <si>
    <t>Scinax melloi</t>
  </si>
  <si>
    <t>Scinax montivagus</t>
  </si>
  <si>
    <t>Scinax muriciensis</t>
  </si>
  <si>
    <t>Scinax nasicus</t>
  </si>
  <si>
    <t>Scinax nebulosus</t>
  </si>
  <si>
    <t>AL, CE, MA, AC, MT, AM, RR, AP, PA, PI, RO, TO, PB, RN, PE</t>
  </si>
  <si>
    <t>Scinax obtriangulatus</t>
  </si>
  <si>
    <t>Scinax onca</t>
  </si>
  <si>
    <t>AM, RO</t>
  </si>
  <si>
    <t>Scinax pachycrus</t>
  </si>
  <si>
    <t>CE, RN, PB, PE, AL, SE, BA, MG</t>
  </si>
  <si>
    <t>Scinax pedromedinae</t>
  </si>
  <si>
    <t>Scinax peixotoi</t>
  </si>
  <si>
    <t>Scinax perereca</t>
  </si>
  <si>
    <t>perereca-de-banheiro</t>
  </si>
  <si>
    <t>Scinax perpusillus</t>
  </si>
  <si>
    <t>Scinax pinimus</t>
  </si>
  <si>
    <t>Scinax pombali</t>
  </si>
  <si>
    <t>Scinax proboscideus</t>
  </si>
  <si>
    <t>Scinax ranki</t>
  </si>
  <si>
    <t>Scinax rizibilis</t>
  </si>
  <si>
    <t>Scinax rogerioi</t>
  </si>
  <si>
    <t>Scinax rossaferesae</t>
  </si>
  <si>
    <t>SP, PR</t>
  </si>
  <si>
    <t>Scinax rostratus</t>
  </si>
  <si>
    <t>Scinax ruber</t>
  </si>
  <si>
    <t>Scinax ruberoculatus</t>
  </si>
  <si>
    <t>AM , MG</t>
  </si>
  <si>
    <t>Scinax rupestris</t>
  </si>
  <si>
    <t>Scinax sateremawe</t>
  </si>
  <si>
    <t>Scinax similis</t>
  </si>
  <si>
    <t>Scinax skaios</t>
  </si>
  <si>
    <t>Scinax skuki</t>
  </si>
  <si>
    <t>Scinax squalirostris</t>
  </si>
  <si>
    <t>perereca-nariguda</t>
  </si>
  <si>
    <t>Scinax strigilatus</t>
  </si>
  <si>
    <t>Scinax strussmannae</t>
  </si>
  <si>
    <t>Scinax tigrinus</t>
  </si>
  <si>
    <t>Scinax trapicheiroi</t>
  </si>
  <si>
    <t>Scinax tropicalia</t>
  </si>
  <si>
    <t>Scinax tymbamirim</t>
  </si>
  <si>
    <t>Scinax tripui</t>
  </si>
  <si>
    <t>Scinax tupinamba</t>
  </si>
  <si>
    <t>Scinax uruguayus</t>
  </si>
  <si>
    <t>Scinax v-signatus</t>
  </si>
  <si>
    <t>Scinax villasboasi</t>
  </si>
  <si>
    <t>Scinax x-signatus</t>
  </si>
  <si>
    <t>PR, SP, RJ, ES, MG, BA, SE, AL, PE, PB, RN, CE, PI, MA, MS, MT, GO, DF, TO, PA, AM, AP, RO, RR, AC</t>
  </si>
  <si>
    <t>Sphaenorhynchus botocudo</t>
  </si>
  <si>
    <t>sapinho-limão</t>
  </si>
  <si>
    <t>Ar/Aq</t>
  </si>
  <si>
    <t>Sphaenorhynchus bromelicola</t>
  </si>
  <si>
    <t>Sphaenorhynchus cammaeus</t>
  </si>
  <si>
    <t>Sphaenorhynchus canga</t>
  </si>
  <si>
    <t>Sphaenorhynchus caramaschii</t>
  </si>
  <si>
    <t>Sphaenorhynchus carneus</t>
  </si>
  <si>
    <t>Sphaenorhynchus dorisae</t>
  </si>
  <si>
    <t>Sphaenorhynchus lacteus</t>
  </si>
  <si>
    <t>Sphaenorhynchus mirim</t>
  </si>
  <si>
    <t>Sphaenorhynchus palustris</t>
  </si>
  <si>
    <t>Sphaenorhynchus planicola</t>
  </si>
  <si>
    <t>Sphaenorhynchus platycephalus</t>
  </si>
  <si>
    <t>Sphaenorhynchus prasinus</t>
  </si>
  <si>
    <t>MG, RJ, ES, BA, AL, PE</t>
  </si>
  <si>
    <t>Sphaenorhynchus surdus</t>
  </si>
  <si>
    <t>Crossodactylus boulengeri</t>
  </si>
  <si>
    <t>Hylodidae</t>
  </si>
  <si>
    <t>Crossodactylus caramaschii</t>
  </si>
  <si>
    <t>rãzinha-de-riacho</t>
  </si>
  <si>
    <t>Crossodactylus cyclospinus</t>
  </si>
  <si>
    <t>Crossodactylus dantei</t>
  </si>
  <si>
    <t>Crossodactylus dispar</t>
  </si>
  <si>
    <t>rãzinha-de-riacho-distinta</t>
  </si>
  <si>
    <t>Crossodactylus franciscanus</t>
  </si>
  <si>
    <t>Crossodactylus gaudichaudii</t>
  </si>
  <si>
    <t>Crossodactylus grandis</t>
  </si>
  <si>
    <t>Crossodactylus lutzorum</t>
  </si>
  <si>
    <t>Crossodactylus schmidti</t>
  </si>
  <si>
    <t>Crossodactylus timbuhy</t>
  </si>
  <si>
    <t>Crossodactylus trachystomus</t>
  </si>
  <si>
    <t>Crossodactylus werneri</t>
  </si>
  <si>
    <t>Hylodes amnicola</t>
  </si>
  <si>
    <t>rã-de-corredeira</t>
  </si>
  <si>
    <t>Hylodes asper</t>
  </si>
  <si>
    <t>Hylodes babax</t>
  </si>
  <si>
    <t>Hylodes caete</t>
  </si>
  <si>
    <t>Hylodes cardosoi</t>
  </si>
  <si>
    <t>Hylodes charadranaetes</t>
  </si>
  <si>
    <t>Hylodes dactylocinus</t>
  </si>
  <si>
    <t>Hylodes fredi</t>
  </si>
  <si>
    <t>Hylodes glaber</t>
  </si>
  <si>
    <t>Hylodes heyeri</t>
  </si>
  <si>
    <t>Hylodes japi</t>
  </si>
  <si>
    <t>Hylodes lateristrigatus</t>
  </si>
  <si>
    <t>SP, ES, MG</t>
  </si>
  <si>
    <t>Hylodes magalhaesi</t>
  </si>
  <si>
    <t>Hylodes meridionalis</t>
  </si>
  <si>
    <t>Hylodes mertensi</t>
  </si>
  <si>
    <t>Hylodes nasus</t>
  </si>
  <si>
    <t>SC, PR, SP, RJ, ES</t>
  </si>
  <si>
    <t>Hylodes ornatus</t>
  </si>
  <si>
    <t>Hylodes otavioi</t>
  </si>
  <si>
    <t>Hylodes perere</t>
  </si>
  <si>
    <t>Hylodes perplicatus</t>
  </si>
  <si>
    <t>Hylodes phyllodes</t>
  </si>
  <si>
    <t>Hylodes pipilans</t>
  </si>
  <si>
    <t>Hylodes regius</t>
  </si>
  <si>
    <t>Hylodes sazimai</t>
  </si>
  <si>
    <t>Hylodes uai</t>
  </si>
  <si>
    <t>Hylodes vanzolinii</t>
  </si>
  <si>
    <t>Megaelosia apuana</t>
  </si>
  <si>
    <t>rãzona-de-corredeira</t>
  </si>
  <si>
    <t>Megaelosia bocainensis</t>
  </si>
  <si>
    <t>Megaelosia boticariana</t>
  </si>
  <si>
    <t>Megaelosia goeldii</t>
  </si>
  <si>
    <t>Megaelosia jordanensis</t>
  </si>
  <si>
    <t>Megaelosia lutzae</t>
  </si>
  <si>
    <t>Megaelosia massarti</t>
  </si>
  <si>
    <t>Edalorhina perezi</t>
  </si>
  <si>
    <t>Leptodactylidae</t>
  </si>
  <si>
    <t>Leiuperinae</t>
  </si>
  <si>
    <t>Engystomops freibergi</t>
  </si>
  <si>
    <t>Engystomops petersi</t>
  </si>
  <si>
    <t>Physalaemus aguirrei</t>
  </si>
  <si>
    <t>Physalaemus albifrons</t>
  </si>
  <si>
    <t>Physalaemus albonotatus</t>
  </si>
  <si>
    <t>Physalaemus angrensis</t>
  </si>
  <si>
    <t>Physalaemus atim</t>
  </si>
  <si>
    <t>Physalaemus atlanticus</t>
  </si>
  <si>
    <t>Physalaemus barrioi</t>
  </si>
  <si>
    <t>Physalaemus biligonigerus</t>
  </si>
  <si>
    <t>Physalaemus bokermanni</t>
  </si>
  <si>
    <t>Physalaemus caete</t>
  </si>
  <si>
    <t>Physalaemus camacan</t>
  </si>
  <si>
    <t>Physalaemus carrizorum</t>
  </si>
  <si>
    <t>Physalaemus centralis</t>
  </si>
  <si>
    <t>Physalaemus cicada</t>
  </si>
  <si>
    <t>Physalaemus claptoni</t>
  </si>
  <si>
    <t>Physalaemus crombiei</t>
  </si>
  <si>
    <t>Physalaemus cuvieri</t>
  </si>
  <si>
    <t>Physalaemus deimaticus</t>
  </si>
  <si>
    <t>Physalaemus ephippifer</t>
  </si>
  <si>
    <t>Physalaemus erikae</t>
  </si>
  <si>
    <t>Physalaemus erythros</t>
  </si>
  <si>
    <t>Physalaemus evangelistai</t>
  </si>
  <si>
    <t>Physalaemus feioi</t>
  </si>
  <si>
    <t>Physalaemus gracilis</t>
  </si>
  <si>
    <t>rã-chorona</t>
  </si>
  <si>
    <t>Physalaemus henselii</t>
  </si>
  <si>
    <t>Physalaemus insperatus</t>
  </si>
  <si>
    <t>Physalaemus irroratus</t>
  </si>
  <si>
    <t>Physalaemus jordanensis</t>
  </si>
  <si>
    <t>Physalaemus kroyeri</t>
  </si>
  <si>
    <t>Physalaemus lateristriga</t>
  </si>
  <si>
    <t>Physalaemus lisei</t>
  </si>
  <si>
    <t>Physalaemus maculiventris</t>
  </si>
  <si>
    <t>Physalaemus marmoratus</t>
  </si>
  <si>
    <t>Physalaemus maximus</t>
  </si>
  <si>
    <t>SE, SD</t>
  </si>
  <si>
    <t>Physalaemus moreirae</t>
  </si>
  <si>
    <t>Physalaemus nanus</t>
  </si>
  <si>
    <t>Physalaemus nattereri</t>
  </si>
  <si>
    <t>Physalaemus obtectus</t>
  </si>
  <si>
    <t>Physalaemus olfersii</t>
  </si>
  <si>
    <t>Physalaemus orophilus</t>
  </si>
  <si>
    <t>Physalaemus riograndensis</t>
  </si>
  <si>
    <t>Physalaemus rupestris</t>
  </si>
  <si>
    <t>Physalaemus signifer</t>
  </si>
  <si>
    <t>Physalaemus soaresi</t>
  </si>
  <si>
    <t>Physalaemus spiniger</t>
  </si>
  <si>
    <t>Pleurodema alium</t>
  </si>
  <si>
    <t>Pleurodema bibroni</t>
  </si>
  <si>
    <t>Pleurodema brachyops</t>
  </si>
  <si>
    <t>Pleurodema diplolister</t>
  </si>
  <si>
    <t>Pseudopaludicola ameghini</t>
  </si>
  <si>
    <t>Pseudopaludicola atragula</t>
  </si>
  <si>
    <t>Pseudopaludicola boliviana</t>
  </si>
  <si>
    <t>Pseudopaludicola canga</t>
  </si>
  <si>
    <t>Pseudopaludicola ceratophyes</t>
  </si>
  <si>
    <t>Pseudopaludicola coracolarinae</t>
  </si>
  <si>
    <t>Pseudopaludicola facureae</t>
  </si>
  <si>
    <t>Pseudopaludicola falcipes</t>
  </si>
  <si>
    <t>Pseudopaludicola florencei</t>
  </si>
  <si>
    <t>Pseudopaludicola giarettai</t>
  </si>
  <si>
    <t>Pseudopaludicola hyleaustralis</t>
  </si>
  <si>
    <t>Pseudopaludicola ibisoroca</t>
  </si>
  <si>
    <t>Pseudopaludicola jaredi</t>
  </si>
  <si>
    <t>CE, RN</t>
  </si>
  <si>
    <t>Pseudopaludicola jazmynmcdonaldae</t>
  </si>
  <si>
    <t>TO</t>
  </si>
  <si>
    <t>Pseudopaludicola matuta</t>
  </si>
  <si>
    <t>Pseudopaludicola mineira</t>
  </si>
  <si>
    <t>Pseudopaludicola motorzinho</t>
  </si>
  <si>
    <t>Pseudopaludicola murundu</t>
  </si>
  <si>
    <t>Pseudopaludicola mystacalis</t>
  </si>
  <si>
    <t>Pseudopaludicola pocoto</t>
  </si>
  <si>
    <t>Pseudopaludicola restinga</t>
  </si>
  <si>
    <t>ES, RJ</t>
  </si>
  <si>
    <t>Pseudopaludicola saltica</t>
  </si>
  <si>
    <t>Pseudopaludicola ternetzi</t>
  </si>
  <si>
    <t>Adenomera ajurauna</t>
  </si>
  <si>
    <t>Leptodactylinae</t>
  </si>
  <si>
    <t>Adenomera amicorum</t>
  </si>
  <si>
    <t>Adenomera andreae</t>
  </si>
  <si>
    <t>Adenomera araucar</t>
  </si>
  <si>
    <t>Adenomera aurantiaca</t>
  </si>
  <si>
    <t>Adenomera bokermanni</t>
  </si>
  <si>
    <t>Adenomera chicomendesi</t>
  </si>
  <si>
    <t>Adenomera cotuba</t>
  </si>
  <si>
    <t>Adenomera diptyx</t>
  </si>
  <si>
    <t>Adenomera engelsi</t>
  </si>
  <si>
    <t>Adenomera glauciae</t>
  </si>
  <si>
    <t>Adenomera gridipappi</t>
  </si>
  <si>
    <t>Adenomera heyeri</t>
  </si>
  <si>
    <t>Adenomera hylaedactyla</t>
  </si>
  <si>
    <t>Adenomera inopinata</t>
  </si>
  <si>
    <t>Adenomera juikitam</t>
  </si>
  <si>
    <t>Adenomera kayapo</t>
  </si>
  <si>
    <t>Adenomera kweti</t>
  </si>
  <si>
    <t>Adenomera marmorata</t>
  </si>
  <si>
    <t>Adenomera martinezi</t>
  </si>
  <si>
    <t>Adenomera nana</t>
  </si>
  <si>
    <t>Adenomera phonotriccus</t>
  </si>
  <si>
    <t>PA</t>
  </si>
  <si>
    <t>Adenomera saci</t>
  </si>
  <si>
    <t>Adenomera simonstuarti</t>
  </si>
  <si>
    <t>Adenomera tapajonica</t>
  </si>
  <si>
    <t>Adenomera thomei</t>
  </si>
  <si>
    <t>ES, BA, MG, SP</t>
  </si>
  <si>
    <t>Hydrolaetare caparu</t>
  </si>
  <si>
    <t>Hydrolaetare dantasi</t>
  </si>
  <si>
    <t>Hydrolaetare schmidti</t>
  </si>
  <si>
    <t>Leptodactylus barrioi</t>
  </si>
  <si>
    <t>Leptodactylus bolivianus</t>
  </si>
  <si>
    <t>Leptodactylus brevipes</t>
  </si>
  <si>
    <t>Leptodactylus bufonius</t>
  </si>
  <si>
    <t>Leptodactylus caatingae</t>
  </si>
  <si>
    <t>Leptodactylus camaquara</t>
  </si>
  <si>
    <t>Leptodactylus cunicularius</t>
  </si>
  <si>
    <t>Leptodactylus cupreus</t>
  </si>
  <si>
    <t>Leptodactylus didymus</t>
  </si>
  <si>
    <t>Leptodactylus diedrus</t>
  </si>
  <si>
    <t>Leptodactylus discodactylus</t>
  </si>
  <si>
    <t>Leptodactylus elenae</t>
  </si>
  <si>
    <t>Leptodactylus flavopictus</t>
  </si>
  <si>
    <t>rã-de-folhiço</t>
  </si>
  <si>
    <t>Leptodactylus furnarius</t>
  </si>
  <si>
    <t>rãzinha-assobiadora</t>
  </si>
  <si>
    <t>RS, PR, SP, RJ, MG, BA, MS, MT, GO, TO</t>
  </si>
  <si>
    <t>Leptodactylus fuscus</t>
  </si>
  <si>
    <t>TODOS</t>
  </si>
  <si>
    <t>Leptodactylus gracilis</t>
  </si>
  <si>
    <t>Leptodactylus guianensis</t>
  </si>
  <si>
    <t>Leptodactylus hylodes</t>
  </si>
  <si>
    <t>Leptodactylus intermedius</t>
  </si>
  <si>
    <t>Leptodactylus jolyi</t>
  </si>
  <si>
    <t>Te/Aq</t>
  </si>
  <si>
    <t>Leptodactylus kilombo</t>
  </si>
  <si>
    <t>Leptodactylus knudseni</t>
  </si>
  <si>
    <t>Leptodactylus labyrinthicus</t>
  </si>
  <si>
    <t>rã-pimenta</t>
  </si>
  <si>
    <t>RS, SC, PR, SP, RJ, MG, MT, MS, GO, BA, TO, AM</t>
  </si>
  <si>
    <t>Leptodactylus latinasus</t>
  </si>
  <si>
    <t>Leptodactylus latrans</t>
  </si>
  <si>
    <t>RS, SC, PR, SP, RJ, ES, MG, BA, SE, AL, PE, PB, MS, MT, GO, DF, TO, PA, AM, RO</t>
  </si>
  <si>
    <t>Leptodactylus luctator</t>
  </si>
  <si>
    <t>Leptodactylus lauramiriamae</t>
  </si>
  <si>
    <t>Leptodactylus leptodactyloides</t>
  </si>
  <si>
    <t>Leptodactylus longirostris</t>
  </si>
  <si>
    <t>Leptodactylus macrosternum</t>
  </si>
  <si>
    <t>caçote, jia</t>
  </si>
  <si>
    <t>AL, BA, CE, MA, PB, PE, PI, RN, SE</t>
  </si>
  <si>
    <t>Leptodactylus marambaiae</t>
  </si>
  <si>
    <t>Leptodactylus myersi</t>
  </si>
  <si>
    <t>Leptodactylus mystaceus</t>
  </si>
  <si>
    <t>SP, MG, MS, BA, GO, TO, MT, AM, RO, RR, AP, AC, PA, CE, PI, RN, SE, AL, PE, PB, MA</t>
  </si>
  <si>
    <t>Leptodactylus mystacinus</t>
  </si>
  <si>
    <t>RS, SC, PR, SP, RJ, ES, MG, BA, MS, MT, GO, TO</t>
  </si>
  <si>
    <t>Leptodactylus natalensis</t>
  </si>
  <si>
    <t>rãzinha-pingo-de-chuva</t>
  </si>
  <si>
    <t>RN, PB, PE, AL, SE, BA, ES, RJ, PI, CE</t>
  </si>
  <si>
    <t>Leptodactylus notoaktites</t>
  </si>
  <si>
    <t>Leptodactylus ochraceus</t>
  </si>
  <si>
    <t>Leptodactylus oreomantis</t>
  </si>
  <si>
    <t>Leptodactylus paraensis</t>
  </si>
  <si>
    <t>Leptodactylus paranaru</t>
  </si>
  <si>
    <t>Leptodactylus payaya</t>
  </si>
  <si>
    <t>Leptodactylus pentadactylus</t>
  </si>
  <si>
    <t>Leptodactylus petersii</t>
  </si>
  <si>
    <t>Leptodactylus plaumanni</t>
  </si>
  <si>
    <t>Leptodactylus podicipinus</t>
  </si>
  <si>
    <t>RS, SC, PR, SP, MG, BA, PI, MA, MS, MT, GO, TO, AM, PA, AC, RO</t>
  </si>
  <si>
    <t>Leptodactylus pustulatus</t>
  </si>
  <si>
    <t>Leptodactylus rhodomystax</t>
  </si>
  <si>
    <t>Leptodactylus rhodonotus</t>
  </si>
  <si>
    <t>Leptodactylus riveroi</t>
  </si>
  <si>
    <t>Leptodactylus rugosus</t>
  </si>
  <si>
    <t>Leptodactylus sabanensis</t>
  </si>
  <si>
    <t>Leptodactylus sertanejo</t>
  </si>
  <si>
    <t>Leptodactylus spixi</t>
  </si>
  <si>
    <t>Leptodactylus stenodema</t>
  </si>
  <si>
    <t>Leptodactylus syphax</t>
  </si>
  <si>
    <t>Leptodactylus tapiti</t>
  </si>
  <si>
    <t>Leptodactylus troglodytes</t>
  </si>
  <si>
    <t>MG, BA, MA, PI, CE, RN, SE, AL, PE, PB</t>
  </si>
  <si>
    <t>Leptodactylus validus</t>
  </si>
  <si>
    <t>Leptodactylus vastus</t>
  </si>
  <si>
    <t>Leptodactylus viridis</t>
  </si>
  <si>
    <t>rã-manteiga, rã-paulistinha</t>
  </si>
  <si>
    <t>Leptodactylus wagneri</t>
  </si>
  <si>
    <t>Leptodactylus wutu</t>
  </si>
  <si>
    <t>Lithodytes lineatus</t>
  </si>
  <si>
    <t>Crossodactylodes bokermanni</t>
  </si>
  <si>
    <t>Paratelmatobiinae</t>
  </si>
  <si>
    <t>rãzinha-das-bromélias</t>
  </si>
  <si>
    <t>Crossodactylodes itambe</t>
  </si>
  <si>
    <t>Crossodactylodes izecksohni</t>
  </si>
  <si>
    <t>Crossodactylodes pintoi</t>
  </si>
  <si>
    <t>Crossodactylodes septentrionalis</t>
  </si>
  <si>
    <t>Paratelmatobius cardosoi</t>
  </si>
  <si>
    <t>rãzinha-da-barriga-colorida</t>
  </si>
  <si>
    <t>Paratelmatobius gaigeae</t>
  </si>
  <si>
    <t>Paratelmatobius lutzii</t>
  </si>
  <si>
    <t>Paratelmatobius mantiqueira</t>
  </si>
  <si>
    <t>Paratelmatobius poecilogaster</t>
  </si>
  <si>
    <t>Paratelmatobius segallai</t>
  </si>
  <si>
    <t>Paratelmatobius yepiranga</t>
  </si>
  <si>
    <t>Rupirana cardosoi</t>
  </si>
  <si>
    <t>Scythrophrys sawayae</t>
  </si>
  <si>
    <t>Adelastes hylonomus</t>
  </si>
  <si>
    <t>Microhylidae</t>
  </si>
  <si>
    <t>Adelastinae</t>
  </si>
  <si>
    <t>Arcovomer passarellii</t>
  </si>
  <si>
    <t>Gastrophryninae</t>
  </si>
  <si>
    <t>rãzinha-assobiadora-da-mata</t>
  </si>
  <si>
    <t>Chiasmocleis alagoana</t>
  </si>
  <si>
    <t>AL, PE, PB</t>
  </si>
  <si>
    <t>Chiasmocleis albopunctata</t>
  </si>
  <si>
    <t>Chiasmocleis altomontana</t>
  </si>
  <si>
    <t>Chiasmocleis antenori</t>
  </si>
  <si>
    <t>Chiasmocleis atlantica</t>
  </si>
  <si>
    <t xml:space="preserve">rãzinha-da-mata </t>
  </si>
  <si>
    <t>Chiasmocleis avilapiresae</t>
  </si>
  <si>
    <t>Chiasmocleis bassleri</t>
  </si>
  <si>
    <t>Chiasmocleis bicegoi</t>
  </si>
  <si>
    <t>Chiasmocleis capixaba</t>
  </si>
  <si>
    <t>Chiasmocleis centralis</t>
  </si>
  <si>
    <t>Chiasmocleis cordeiroi</t>
  </si>
  <si>
    <t>Chiasmocleis crucis</t>
  </si>
  <si>
    <t>Chiasmocleis haddadi</t>
  </si>
  <si>
    <t>Chiasmocleis hudsoni</t>
  </si>
  <si>
    <t>Chiasmocleis jimi</t>
  </si>
  <si>
    <t>Chiasmocleis lacrimae</t>
  </si>
  <si>
    <t>Chiasmocleis leucosticta</t>
  </si>
  <si>
    <t>Chiasmocleis mantiqueira</t>
  </si>
  <si>
    <t>Chiasmocleis mehelyi</t>
  </si>
  <si>
    <t>Chiasmocleis migueli</t>
  </si>
  <si>
    <t>Chiasmocleis papachibe</t>
  </si>
  <si>
    <t>Chiasmocleis quilombola</t>
  </si>
  <si>
    <t>Chiasmocleis royi</t>
  </si>
  <si>
    <t>Chiasmocleis sapiranga</t>
  </si>
  <si>
    <t>Chiasmocleis schubarti</t>
  </si>
  <si>
    <t>Chiasmocleis shudikarensis</t>
  </si>
  <si>
    <t>Chiasmocleis supercilialba</t>
  </si>
  <si>
    <t>Chiasmocleis tridactyla</t>
  </si>
  <si>
    <t>Chiasmocleis ventrimaculata</t>
  </si>
  <si>
    <t>Chiasmocleis veracruz</t>
  </si>
  <si>
    <t>Ctenophryne geayi</t>
  </si>
  <si>
    <t>Dasypops schirchi</t>
  </si>
  <si>
    <t>sapo-cara-de-porco</t>
  </si>
  <si>
    <t>Dermatonotus muelleri</t>
  </si>
  <si>
    <t>sapo-guarda-de-barriga-branca</t>
  </si>
  <si>
    <t>Elachistocleis bicolor</t>
  </si>
  <si>
    <t>Fs</t>
  </si>
  <si>
    <t>Elachistocleis bumbameuboi</t>
  </si>
  <si>
    <t>Elachistocleis carvalhoi</t>
  </si>
  <si>
    <t>Elachistocleis cesarii</t>
  </si>
  <si>
    <t>SP, RJ, ES, MG, BA, AL, CE, SE, GO, MT, MS, RN</t>
  </si>
  <si>
    <t>Elachistocleis corumbaensis</t>
  </si>
  <si>
    <t>MS</t>
  </si>
  <si>
    <t>Elachistocleis erythrogaster</t>
  </si>
  <si>
    <t>sapo-guarda-de-barriga-vermelha</t>
  </si>
  <si>
    <t>Elachistocleis helianneae</t>
  </si>
  <si>
    <t>Elachistocleis magna</t>
  </si>
  <si>
    <t>Elachistocleis matogrosso</t>
  </si>
  <si>
    <t>Elachistocleis muiraquitan</t>
  </si>
  <si>
    <t>Elachistocleis piauiensis</t>
  </si>
  <si>
    <t>Elachistocleis surinamensis</t>
  </si>
  <si>
    <t>Elachistocleis surumu</t>
  </si>
  <si>
    <t>Hamptophryne alios</t>
  </si>
  <si>
    <t>Hamptophryne boliviana</t>
  </si>
  <si>
    <t>Myersiella microps</t>
  </si>
  <si>
    <t>Relictocleis gnoma</t>
  </si>
  <si>
    <t>Stereocyclops histrio</t>
  </si>
  <si>
    <t>Stereocyclops incrassatus</t>
  </si>
  <si>
    <t>SP, MG, ES, BA, ES, AL, PE</t>
  </si>
  <si>
    <t>Stereocyclops palmipes</t>
  </si>
  <si>
    <t>Stereocyclops parkeri</t>
  </si>
  <si>
    <t>rã-bicuda-de-parker</t>
  </si>
  <si>
    <t>Otophryne pyburni</t>
  </si>
  <si>
    <t>Otophryninae</t>
  </si>
  <si>
    <t>Synapturanus mirandaribeiroi</t>
  </si>
  <si>
    <t>Synapturanus salseri</t>
  </si>
  <si>
    <t>Macrogenioglottus alipioi</t>
  </si>
  <si>
    <t>Odontophrynidae</t>
  </si>
  <si>
    <t>sapo-andarilho</t>
  </si>
  <si>
    <t>SP, RJ, MG, ES, BA, AL</t>
  </si>
  <si>
    <t>Odontophrynus americanus</t>
  </si>
  <si>
    <t>NÃO OCORRE NO PARANA</t>
  </si>
  <si>
    <t>SP, MG, MS</t>
  </si>
  <si>
    <t>Odontophrynus reigi</t>
  </si>
  <si>
    <t>sapo-boi</t>
  </si>
  <si>
    <t>Odontophrynus carvalhoi</t>
  </si>
  <si>
    <t>PE, AL, SE, PI, PB, BA, MG, CE</t>
  </si>
  <si>
    <t>Odontophrynus cultripes</t>
  </si>
  <si>
    <t>Odontophrynus juquinha</t>
  </si>
  <si>
    <t>Odontophrynus lavillai</t>
  </si>
  <si>
    <t>Odontophrynus maisuma</t>
  </si>
  <si>
    <t>Odontophrynus monachus</t>
  </si>
  <si>
    <t>Proceratophrys appendiculata</t>
  </si>
  <si>
    <t>Proceratophrys ararype</t>
  </si>
  <si>
    <t>Proceratophrys avelinoi</t>
  </si>
  <si>
    <t>Proceratophrys bagnoi</t>
  </si>
  <si>
    <t>Proceratophrys belzebul</t>
  </si>
  <si>
    <t>Proceratophrys bigibbosa</t>
  </si>
  <si>
    <t>Proceratophrys boiei</t>
  </si>
  <si>
    <t>SC, PR, SP, RJ, ES, MG</t>
  </si>
  <si>
    <t>Proceratophrys branti</t>
  </si>
  <si>
    <t>Proceratophrys brauni</t>
  </si>
  <si>
    <t>Proceratophrys carranca</t>
  </si>
  <si>
    <t>Proceratophrys concavitympanum</t>
  </si>
  <si>
    <t>Proceratophrys cristiceps</t>
  </si>
  <si>
    <t>RN, PB, PE, AL, SE, BA</t>
  </si>
  <si>
    <t>Proceratophrys cururu</t>
  </si>
  <si>
    <t>Proceratophrys dibernardoi</t>
  </si>
  <si>
    <t>Proceratophrys gladius</t>
  </si>
  <si>
    <t>Proceratophrys goyana</t>
  </si>
  <si>
    <t>Proceratophrys huntingtoni</t>
  </si>
  <si>
    <t>Proceratophrys itamari</t>
  </si>
  <si>
    <t>Proceratophrys izecksohni</t>
  </si>
  <si>
    <t>Proceratophrys laticeps</t>
  </si>
  <si>
    <t>Proceratophrys mantiqueira</t>
  </si>
  <si>
    <t>Proceratophrys melanopogon</t>
  </si>
  <si>
    <t>Proceratophrys minuta</t>
  </si>
  <si>
    <t>Proceratophrys moehringi</t>
  </si>
  <si>
    <t>Proceratophrys moratoi</t>
  </si>
  <si>
    <t>Proceratophrys palustris</t>
  </si>
  <si>
    <t>Proceratophrys paviotii</t>
  </si>
  <si>
    <t>Proceratophrys phyllostomus</t>
  </si>
  <si>
    <t>Proceratophrys pombali</t>
  </si>
  <si>
    <t>Proceratophrys redacta</t>
  </si>
  <si>
    <t>Proceratophrys renalis</t>
  </si>
  <si>
    <t>ES, BA, SE, AL, PE, PB CE</t>
  </si>
  <si>
    <t>Proceratophrys rondonae</t>
  </si>
  <si>
    <t>Proceratophrys rotundipalpebra</t>
  </si>
  <si>
    <t>Proceratophrys salvatori</t>
  </si>
  <si>
    <t>Proceratophrys sanctaritae</t>
  </si>
  <si>
    <t>Proceratophrys schirchi</t>
  </si>
  <si>
    <t>ES, MG, RJ, BA</t>
  </si>
  <si>
    <t>Proceratophrys strussmannae</t>
  </si>
  <si>
    <t>Proceratophrys subguttata</t>
  </si>
  <si>
    <t>Proceratophrys tupinamba</t>
  </si>
  <si>
    <t>Proceratophrys vielliardi</t>
  </si>
  <si>
    <t>Callimedusa atelopoides</t>
  </si>
  <si>
    <t>Phyllomedusidae</t>
  </si>
  <si>
    <t>Callimedusa tomopterna</t>
  </si>
  <si>
    <t>Cruziohyla craspedopus</t>
  </si>
  <si>
    <t>Hylomantis aspera</t>
  </si>
  <si>
    <t>Hylomantis granulosa</t>
  </si>
  <si>
    <t>Phasmahyla cochranae</t>
  </si>
  <si>
    <t>Phasmahyla cruzi</t>
  </si>
  <si>
    <t>Phasmahyla exilis</t>
  </si>
  <si>
    <t>perereca-das-folhagens</t>
  </si>
  <si>
    <t>Phasmahyla guttata</t>
  </si>
  <si>
    <t>Phasmahyla jandaia</t>
  </si>
  <si>
    <t>Phasmahyla lisbella</t>
  </si>
  <si>
    <t>Phasmahyla spectabilis</t>
  </si>
  <si>
    <t>Phasmahyla timbo</t>
  </si>
  <si>
    <t>Phrynomedusa appendiculata</t>
  </si>
  <si>
    <t>Phrynomedusa bokermanni</t>
  </si>
  <si>
    <t>Phrynomedusa dryade</t>
  </si>
  <si>
    <t>Phrynomedusa fimbriata</t>
  </si>
  <si>
    <t>perereca-verde-do-riacho-de-paranapiacaba</t>
  </si>
  <si>
    <t>Phrynomedusa marginata</t>
  </si>
  <si>
    <t>Phrynomedusa vanzolinii</t>
  </si>
  <si>
    <t>Phyllomedusa bahiana</t>
  </si>
  <si>
    <t>MG, ES, BA, SE</t>
  </si>
  <si>
    <t>Phyllomedusa bicolor</t>
  </si>
  <si>
    <t>Phyllomedusa boliviana</t>
  </si>
  <si>
    <t>Phyllomedusa burmeisteri</t>
  </si>
  <si>
    <t>Phyllomedusa camba</t>
  </si>
  <si>
    <t>Phyllomedusa distincta</t>
  </si>
  <si>
    <t>Phyllomedusa iheringii</t>
  </si>
  <si>
    <t>Phyllomedusa sauvagii</t>
  </si>
  <si>
    <t>Phyllomedusa tarsius</t>
  </si>
  <si>
    <t>Phyllomedusa tetraploidea</t>
  </si>
  <si>
    <t>Phyllomedusa vaillantii</t>
  </si>
  <si>
    <t>Pithecopus araguaius</t>
  </si>
  <si>
    <t>Pithecopus ayeaye</t>
  </si>
  <si>
    <t>Pithecopus azureus</t>
  </si>
  <si>
    <t>Pithecopus centralis</t>
  </si>
  <si>
    <t>Pithecopus gonzagai</t>
  </si>
  <si>
    <t>Pithecopus hypochondrialis</t>
  </si>
  <si>
    <t>Pithecopus megacephalus</t>
  </si>
  <si>
    <t>Pithecopus nordestinus</t>
  </si>
  <si>
    <t>BA, SE, AL, PE, PB, RN, CE, PI, MA</t>
  </si>
  <si>
    <t>Pithecopus oreades</t>
  </si>
  <si>
    <t>Pithecopus palliatus</t>
  </si>
  <si>
    <t>Pithecopus rohdei</t>
  </si>
  <si>
    <t>SP, MG, RJ, ES, BA</t>
  </si>
  <si>
    <t>Pithecopus rusticus</t>
  </si>
  <si>
    <t>Pipa arrabali</t>
  </si>
  <si>
    <t>Pipidae</t>
  </si>
  <si>
    <t>sapo-pipa, sapo-arú, sapo-d'água</t>
  </si>
  <si>
    <t>Pipa carvalhoi</t>
  </si>
  <si>
    <t>PE, CE, ES, BA, MG, PB</t>
  </si>
  <si>
    <t>Pipa pipa</t>
  </si>
  <si>
    <t>sapo-pipa</t>
  </si>
  <si>
    <t>Pipa snethlageae</t>
  </si>
  <si>
    <t>Aquarana catesbeiana</t>
  </si>
  <si>
    <t>Ranidae</t>
  </si>
  <si>
    <t>Lithobates palmipes</t>
  </si>
  <si>
    <t>rã-verdadeira, gia</t>
  </si>
  <si>
    <t>SA</t>
  </si>
  <si>
    <t>AL, BA, MT, SE, PE, PB, EM, AM, RO, RR, AP, AC, PA, GO, TO, PI</t>
  </si>
  <si>
    <t>Bolitoglossa altamazonica</t>
  </si>
  <si>
    <t>Caudata</t>
  </si>
  <si>
    <t>Plethodontidae</t>
  </si>
  <si>
    <t>salamandra</t>
  </si>
  <si>
    <t>Bolitoglossa caldwellae</t>
  </si>
  <si>
    <t>Bolitoglossa madeira</t>
  </si>
  <si>
    <t>Bolitoglossa paraensis</t>
  </si>
  <si>
    <t>Bolitoglossa tapajonica</t>
  </si>
  <si>
    <t>Caecilia armata</t>
  </si>
  <si>
    <t>Gymnophiona</t>
  </si>
  <si>
    <t>Caeciliidae</t>
  </si>
  <si>
    <t>Caecilia gracilis</t>
  </si>
  <si>
    <t>Caecilia marcusi</t>
  </si>
  <si>
    <t>Caecilia tentaculata</t>
  </si>
  <si>
    <t>Oscaecilia hypereumeces</t>
  </si>
  <si>
    <t>Rhinatrema bivittatum</t>
  </si>
  <si>
    <t>Rhinatrematidae</t>
  </si>
  <si>
    <t>Rhinatrema gilbertogili</t>
  </si>
  <si>
    <t>Rhinatrema ron</t>
  </si>
  <si>
    <t>Rhinatrema uaiuai</t>
  </si>
  <si>
    <t>Brasilotyphlus braziliensis</t>
  </si>
  <si>
    <t>Siphonopidae</t>
  </si>
  <si>
    <t>cecília, cobra-cega</t>
  </si>
  <si>
    <t>Brasilotyphlus dubium</t>
  </si>
  <si>
    <t>RR</t>
  </si>
  <si>
    <t>Brasilotyphlus guarantanus</t>
  </si>
  <si>
    <t>Luetkenotyphlus brasiliensis</t>
  </si>
  <si>
    <t>Luetkenotyphlus fredi</t>
  </si>
  <si>
    <t>Luetkenotyphlus insulanus</t>
  </si>
  <si>
    <t>Microcaecilia butantan</t>
  </si>
  <si>
    <t>Microcaecilia marvaleewakeae</t>
  </si>
  <si>
    <t>Microcaecilia rochai</t>
  </si>
  <si>
    <t>Microcaecilia supernumeraria</t>
  </si>
  <si>
    <t>Microcaecilia taylori</t>
  </si>
  <si>
    <t>Microcaecilia trombetas</t>
  </si>
  <si>
    <t>Mimosiphonops reinhardti</t>
  </si>
  <si>
    <t>Mimosiphonops vermiculatus</t>
  </si>
  <si>
    <t>Siphonops annulatus</t>
  </si>
  <si>
    <t>SP, MG, RJ, ES, BA, MT, AM</t>
  </si>
  <si>
    <t>Siphonops hardyi</t>
  </si>
  <si>
    <t>Siphonops leucoderus</t>
  </si>
  <si>
    <t>Siphonops paulensis</t>
  </si>
  <si>
    <t>RS, PR, SP, MG, ES, MS, MT, GO, BA, MA, PI, CE</t>
  </si>
  <si>
    <t>Atretochoana eiselti</t>
  </si>
  <si>
    <t>Typhlonectidae</t>
  </si>
  <si>
    <t>Chthonerpeton arii</t>
  </si>
  <si>
    <t>Chthonerpeton braestrupi</t>
  </si>
  <si>
    <t>Chthonerpeton exile</t>
  </si>
  <si>
    <t>Chthonerpeton indistinctum</t>
  </si>
  <si>
    <t>Aq/Fs</t>
  </si>
  <si>
    <t>Chthonerpeton noctinectes</t>
  </si>
  <si>
    <t>Chthonerpeton perissodus</t>
  </si>
  <si>
    <t>Chthonerpeton tremembe</t>
  </si>
  <si>
    <t>Chthonerpeton viviparum</t>
  </si>
  <si>
    <t>Nectocaecilia petersii</t>
  </si>
  <si>
    <t>Potomotyphlus kaupii</t>
  </si>
  <si>
    <t>Typhlonectes compressicauda</t>
  </si>
  <si>
    <t>Caiman crocodilus crocodilus</t>
  </si>
  <si>
    <t>CROCODYLIA</t>
  </si>
  <si>
    <t>Alligatoridae</t>
  </si>
  <si>
    <t>Caimaninae</t>
  </si>
  <si>
    <t>jacarétinga</t>
  </si>
  <si>
    <t>repteis</t>
  </si>
  <si>
    <t>crocodilos</t>
  </si>
  <si>
    <t>Caiman latirostris</t>
  </si>
  <si>
    <t>jacaré-de-papo-amarelo</t>
  </si>
  <si>
    <t>sim</t>
  </si>
  <si>
    <t>Caiman crocodilus</t>
  </si>
  <si>
    <t>Caiman yacare</t>
  </si>
  <si>
    <t>jacaré-do-pantanal</t>
  </si>
  <si>
    <t>Pt</t>
  </si>
  <si>
    <t>Melanosuchus niger</t>
  </si>
  <si>
    <t>jacaré-açu</t>
  </si>
  <si>
    <t>LR/cd</t>
  </si>
  <si>
    <t>Paleosuchus palpebrosus</t>
  </si>
  <si>
    <t>jacaré-anão</t>
  </si>
  <si>
    <t>Paleosuchus trigonatus</t>
  </si>
  <si>
    <t>jacaré-coroa</t>
  </si>
  <si>
    <t>Hemidactylus agrius</t>
  </si>
  <si>
    <t>SQUAMATA</t>
  </si>
  <si>
    <t>Gekkonidae</t>
  </si>
  <si>
    <t>lagartos</t>
  </si>
  <si>
    <t>Hemidactylus brasilianus</t>
  </si>
  <si>
    <t>briba-de-rabo-grosso</t>
  </si>
  <si>
    <t>Hemidactylus mabouia</t>
  </si>
  <si>
    <t>lagartixa-domestica-tropical</t>
  </si>
  <si>
    <t>Hemidactylus palaichthus</t>
  </si>
  <si>
    <t>Lygodactylus klugei</t>
  </si>
  <si>
    <t>biribinha-da-caatinga</t>
  </si>
  <si>
    <t>Lygodactylus wetzeli</t>
  </si>
  <si>
    <t>briba</t>
  </si>
  <si>
    <t>Gymnodactylus amarali</t>
  </si>
  <si>
    <t>Phyllodactylidae</t>
  </si>
  <si>
    <t>Gymnodactylus darwinii</t>
  </si>
  <si>
    <t>Gymnodactylus geckoides</t>
  </si>
  <si>
    <t>Gymnodactylus guttulatus</t>
  </si>
  <si>
    <t>Gymnodactylus vanzolinii</t>
  </si>
  <si>
    <t>Homonota uruguayensis</t>
  </si>
  <si>
    <t>Phyllopezus diamantino</t>
  </si>
  <si>
    <t>Phyllopezus lutzae</t>
  </si>
  <si>
    <t>Phyllopezus periosus</t>
  </si>
  <si>
    <t>Phyllopezus pollicaris</t>
  </si>
  <si>
    <t>Phyllopezus przewalskii</t>
  </si>
  <si>
    <t>Phyllopezus selmae</t>
  </si>
  <si>
    <t>Thecadactylus rapicauda</t>
  </si>
  <si>
    <t>Thecadactylus solimoensis</t>
  </si>
  <si>
    <t>Chatogekko amazonicus</t>
  </si>
  <si>
    <t>Sphaerodactylidae</t>
  </si>
  <si>
    <t>Coleodactylus brachystoma</t>
  </si>
  <si>
    <t>Coleodactylus elizae</t>
  </si>
  <si>
    <t>Coleodactylus meridionalis</t>
  </si>
  <si>
    <t>lagartinho-do-folhiço</t>
  </si>
  <si>
    <t>Coleodactylus natalensis</t>
  </si>
  <si>
    <t>lagarto-de-folhiço</t>
  </si>
  <si>
    <t>Coleodactylus septentrionalis</t>
  </si>
  <si>
    <t>Gonatodes annularis</t>
  </si>
  <si>
    <t>Gonatodes eladioi</t>
  </si>
  <si>
    <t>Gonatodes hasemani</t>
  </si>
  <si>
    <t>Gonatodes humeralis</t>
  </si>
  <si>
    <t>Gonatodes nascimentoi</t>
  </si>
  <si>
    <t>Gonatodes tapajonicus</t>
  </si>
  <si>
    <t>Lepidoblepharis heyerorum</t>
  </si>
  <si>
    <t>Lepidoblepharis hoogmoedi</t>
  </si>
  <si>
    <t>Pseudogonatodes gasconi</t>
  </si>
  <si>
    <t>Pseudogonatodes guianensis</t>
  </si>
  <si>
    <t>Aspronema dorsivittatum</t>
  </si>
  <si>
    <t>Scincidae</t>
  </si>
  <si>
    <t>Lygosominae</t>
  </si>
  <si>
    <t>Mabuyini</t>
  </si>
  <si>
    <t>lagartixa-dourada</t>
  </si>
  <si>
    <t>Brasiliscincus agilis</t>
  </si>
  <si>
    <t>Brasiliscincus caissara</t>
  </si>
  <si>
    <t>calango-liso-da-restinga</t>
  </si>
  <si>
    <t>Brasiliscincus heathi</t>
  </si>
  <si>
    <t>Copeoglossum arajara</t>
  </si>
  <si>
    <t>Copeoglossum nigropunctatum</t>
  </si>
  <si>
    <t>Exila nigropalmata</t>
  </si>
  <si>
    <t>Manciola guaporicola</t>
  </si>
  <si>
    <t>calango-liso-do-campo</t>
  </si>
  <si>
    <t>Notomabuya frenata</t>
  </si>
  <si>
    <t>calango-liso</t>
  </si>
  <si>
    <t>Panopa carvalhoi</t>
  </si>
  <si>
    <t>Psychosaura agmosticha</t>
  </si>
  <si>
    <t>Psychosaura macrorhyncha</t>
  </si>
  <si>
    <t>Trachylepis atlantica</t>
  </si>
  <si>
    <t>Varzea altamazonica</t>
  </si>
  <si>
    <t>Varzea bistriata</t>
  </si>
  <si>
    <t>Anolidae</t>
  </si>
  <si>
    <t>Norops auratus</t>
  </si>
  <si>
    <t>Anolinae</t>
  </si>
  <si>
    <t>Norops bombiceps</t>
  </si>
  <si>
    <t>Norops brasiliensis</t>
  </si>
  <si>
    <t>papa-vento</t>
  </si>
  <si>
    <t>Norops chrysolepis</t>
  </si>
  <si>
    <t>Norops fuscoauratus</t>
  </si>
  <si>
    <t>Norops meridionalis</t>
  </si>
  <si>
    <t>papa-vento-do-campo</t>
  </si>
  <si>
    <t>Norops ortonii</t>
  </si>
  <si>
    <t>Norops planiceps</t>
  </si>
  <si>
    <t>Norops scypheus</t>
  </si>
  <si>
    <t>Norops tandai</t>
  </si>
  <si>
    <t>Norops trachyderma</t>
  </si>
  <si>
    <t>Norops williamsii</t>
  </si>
  <si>
    <t>Dactyloa dissimilis</t>
  </si>
  <si>
    <t>Dactyloinae</t>
  </si>
  <si>
    <t>Dactyloa nasofrontalis</t>
  </si>
  <si>
    <t>Dactyloa neglecta</t>
  </si>
  <si>
    <t>Dactyloa phyllorhina</t>
  </si>
  <si>
    <t>Dactyloa pseudotigrina</t>
  </si>
  <si>
    <t>Dactyloa punctata</t>
  </si>
  <si>
    <t>papa-vento-verde</t>
  </si>
  <si>
    <t>Dactyloa transversalis</t>
  </si>
  <si>
    <t>Enyalioides laticeps</t>
  </si>
  <si>
    <t>Hoplocercidae</t>
  </si>
  <si>
    <t>Enyalioides palpebralis</t>
  </si>
  <si>
    <t>Hoplocercus spinosus</t>
  </si>
  <si>
    <t>Iguana iguana iguana</t>
  </si>
  <si>
    <t>Iguanidae</t>
  </si>
  <si>
    <t>Anisolepis grilli</t>
  </si>
  <si>
    <t>Leiosauridae</t>
  </si>
  <si>
    <t>Enyaliinae</t>
  </si>
  <si>
    <t>camaleãozinho</t>
  </si>
  <si>
    <t>Anisolepis longicauda</t>
  </si>
  <si>
    <t>Anisolepis undulatus</t>
  </si>
  <si>
    <t>Enyalius bibronii</t>
  </si>
  <si>
    <t>Enyalius bilineatus</t>
  </si>
  <si>
    <t>Enyalius boulengeri</t>
  </si>
  <si>
    <t>Enyalius brasiliensis</t>
  </si>
  <si>
    <t>Enyalius capetinga</t>
  </si>
  <si>
    <t>Enyalius catenatus</t>
  </si>
  <si>
    <t>Enyalius erythroceneus</t>
  </si>
  <si>
    <t>Enyalius iheringii</t>
  </si>
  <si>
    <t>Enyalius leechii</t>
  </si>
  <si>
    <t>Enyalius perditus</t>
  </si>
  <si>
    <t>Enyalius pictus</t>
  </si>
  <si>
    <t>Urostrophus vautieri</t>
  </si>
  <si>
    <t>Liolaemus arambarensis</t>
  </si>
  <si>
    <t>Liolaemidae</t>
  </si>
  <si>
    <t>Liolaemus lutzae</t>
  </si>
  <si>
    <t>Liolaemus occipitalis</t>
  </si>
  <si>
    <t>Polychrus acutirostris</t>
  </si>
  <si>
    <t>Polychrotidae</t>
  </si>
  <si>
    <t>Polychrus liogaster</t>
  </si>
  <si>
    <t>Polychrus marmoratus</t>
  </si>
  <si>
    <t>Eurolophosaurus amathites</t>
  </si>
  <si>
    <t>Tropiduridae</t>
  </si>
  <si>
    <t>Eurolophosaurus divaricatus</t>
  </si>
  <si>
    <t>Eurolophosaurus nanuzae</t>
  </si>
  <si>
    <t>Plica plica</t>
  </si>
  <si>
    <t>Plica umbra umbra</t>
  </si>
  <si>
    <t>Plica umbra ochrocollaris</t>
  </si>
  <si>
    <t>Stenocercus albolineatus</t>
  </si>
  <si>
    <t>Stenocercus azureus</t>
  </si>
  <si>
    <t>iguaninha-azul, lagarto-das-pedras</t>
  </si>
  <si>
    <t>Stenocercus caducus</t>
  </si>
  <si>
    <t>Stenocercus canastra</t>
  </si>
  <si>
    <t>Stenocercus dumerilii</t>
  </si>
  <si>
    <t>Stenocercus fimbriatus</t>
  </si>
  <si>
    <t>Stenocercus quinarius</t>
  </si>
  <si>
    <t>Stenocercus roseiventris</t>
  </si>
  <si>
    <t>Stenocercus sinesaccus</t>
  </si>
  <si>
    <t>Stenocercus squarrosus</t>
  </si>
  <si>
    <t>Stenocercus tricristatus</t>
  </si>
  <si>
    <t>Strobilurus torquatus</t>
  </si>
  <si>
    <t>Tropidurus callathelys</t>
  </si>
  <si>
    <t>Tropidurus catalanensis</t>
  </si>
  <si>
    <t>Tropidurus cocorobensis</t>
  </si>
  <si>
    <t>Tropidurus chromatops</t>
  </si>
  <si>
    <t>Tropidurus erythrocephalus</t>
  </si>
  <si>
    <t>Tropidurus etheridgei</t>
  </si>
  <si>
    <t>Tropidurus helenae</t>
  </si>
  <si>
    <t>Tropidurus hispidus</t>
  </si>
  <si>
    <t>calango-de-muro</t>
  </si>
  <si>
    <t>Tropidurus hygomi</t>
  </si>
  <si>
    <t>Tropidurus imbituba</t>
  </si>
  <si>
    <t>Tropidurus insulanus</t>
  </si>
  <si>
    <t>Tropidurus itambere</t>
  </si>
  <si>
    <t>Tropidurus jaguaribanus</t>
  </si>
  <si>
    <t>Tropidurus lagunablanca</t>
  </si>
  <si>
    <t>Tropidurus montanus</t>
  </si>
  <si>
    <t>Tropidurus mucujensis</t>
  </si>
  <si>
    <t>Tropidurus oreadicus</t>
  </si>
  <si>
    <t>Tropidurus pinima</t>
  </si>
  <si>
    <t>Tropidurus psammonastes</t>
  </si>
  <si>
    <t>Tropidurus semitaeniatus</t>
  </si>
  <si>
    <t>Tropidurus sertanejo</t>
  </si>
  <si>
    <t>Tropidurus torquatus</t>
  </si>
  <si>
    <t>calango</t>
  </si>
  <si>
    <t>Uracentron azureum azureum</t>
  </si>
  <si>
    <t>Uracentron azureum guentheri</t>
  </si>
  <si>
    <t>Uracentron azureum werneri</t>
  </si>
  <si>
    <t>Uracentron flaviceps</t>
  </si>
  <si>
    <t>Uranoscodon superciliosus</t>
  </si>
  <si>
    <t>Uracentron azureum</t>
  </si>
  <si>
    <t>Diploglossus fasciatus</t>
  </si>
  <si>
    <t>Diploglossidae</t>
  </si>
  <si>
    <t>Diploglossinae</t>
  </si>
  <si>
    <t>calango-liso-da-caatinga</t>
  </si>
  <si>
    <t>Diploglossus lessonae</t>
  </si>
  <si>
    <t>Ophiodes fragilis</t>
  </si>
  <si>
    <t>cobra-de-vidro</t>
  </si>
  <si>
    <t>Ophiodes enso</t>
  </si>
  <si>
    <t>Ophiodes striatus</t>
  </si>
  <si>
    <t>Alopoglossus amazonius</t>
  </si>
  <si>
    <t>Alopoglossidae</t>
  </si>
  <si>
    <t>Alopoglossus angulatus</t>
  </si>
  <si>
    <t>Alopoglossus atriventris</t>
  </si>
  <si>
    <t>Alopoglossus avilapiresae</t>
  </si>
  <si>
    <t>Alopoglossus buckleyi</t>
  </si>
  <si>
    <t>Alopoglossus brevifrontalis</t>
  </si>
  <si>
    <t>Alopoglossus collii</t>
  </si>
  <si>
    <t>Alopoglossus gansorum</t>
  </si>
  <si>
    <t>Alopoglossus indigenorum</t>
  </si>
  <si>
    <t>Alopoglossus meloi</t>
  </si>
  <si>
    <t>Alopoglossus tapajosensis</t>
  </si>
  <si>
    <t>Alopoglossus theodorusi</t>
  </si>
  <si>
    <t>Calyptommatus confusionibus</t>
  </si>
  <si>
    <t>Gymnophthalmidae</t>
  </si>
  <si>
    <t>Gymnophthalminae</t>
  </si>
  <si>
    <t>Gymnophthalmini</t>
  </si>
  <si>
    <t>Calyptommatus frontalis</t>
  </si>
  <si>
    <t>Calyptommatus leiolepis</t>
  </si>
  <si>
    <t>Calyptommatus nicterus</t>
  </si>
  <si>
    <t>Calyptommatus sinebrachiatus</t>
  </si>
  <si>
    <t>Gymnophthalmus leucomystax</t>
  </si>
  <si>
    <t>Gymnophthalmus underwoodi</t>
  </si>
  <si>
    <t>Gymnophthalmus vanzoi</t>
  </si>
  <si>
    <t>lagarto</t>
  </si>
  <si>
    <t>Micrablepharus atticolus</t>
  </si>
  <si>
    <t>lagarto-de-cauda-azul</t>
  </si>
  <si>
    <t>Micrablepharus maximiliani</t>
  </si>
  <si>
    <t>Nothobachia ablephara</t>
  </si>
  <si>
    <t>Procellosaurinus erythrocercus</t>
  </si>
  <si>
    <t>Procellosaurinus tetradactylus</t>
  </si>
  <si>
    <t>Psilops mucugensis</t>
  </si>
  <si>
    <t>Psilops paeminosus</t>
  </si>
  <si>
    <t>Psilops seductus</t>
  </si>
  <si>
    <t>Scriptosaura catimbau</t>
  </si>
  <si>
    <t>Tretioscincus agilis</t>
  </si>
  <si>
    <t>Tretioscincus oriximinensis</t>
  </si>
  <si>
    <t>Vanzosaura multiscutata</t>
  </si>
  <si>
    <t>lagarto-do-rabo-vermelho</t>
  </si>
  <si>
    <t>Vanzosaura rubricauda</t>
  </si>
  <si>
    <t>Vanzosaura savanicola</t>
  </si>
  <si>
    <t>Caparaonia itaiquara</t>
  </si>
  <si>
    <t>Heterodactylini</t>
  </si>
  <si>
    <t>Colobodactylus dalcyanus</t>
  </si>
  <si>
    <t>Colobodactylus taunayi</t>
  </si>
  <si>
    <t>lagartinho</t>
  </si>
  <si>
    <t>Heterodactylus imbricatus</t>
  </si>
  <si>
    <t>Heterodactylus lundii</t>
  </si>
  <si>
    <t>Heterodactylus septentrionalis</t>
  </si>
  <si>
    <t>Acratosaura mentalis</t>
  </si>
  <si>
    <t>Iphisini</t>
  </si>
  <si>
    <t>Acratosaura spinosa</t>
  </si>
  <si>
    <t>lagarto-espinhoso</t>
  </si>
  <si>
    <t>Alexandresaurus camacan</t>
  </si>
  <si>
    <t>calanguinho-do-alexandre</t>
  </si>
  <si>
    <t>Colobosaura modesta</t>
  </si>
  <si>
    <t>lagartinho-de-chão</t>
  </si>
  <si>
    <t>Iphisa elegans elegans</t>
  </si>
  <si>
    <t>Iphisa elegans soinii</t>
  </si>
  <si>
    <t>Iphisa elegans</t>
  </si>
  <si>
    <t>Rondonops biscutatus</t>
  </si>
  <si>
    <t>Stenolepis ridleyi</t>
  </si>
  <si>
    <t>Cercosaura anordosquama</t>
  </si>
  <si>
    <t>Cercosaurinae</t>
  </si>
  <si>
    <t>Cercosaurini</t>
  </si>
  <si>
    <t>Cercosaura argulus</t>
  </si>
  <si>
    <t>Cercosaura bassleri</t>
  </si>
  <si>
    <t>Cercosaura eigenmanni</t>
  </si>
  <si>
    <t>Cercosaura ocellata</t>
  </si>
  <si>
    <t>lagartinho-do-chão</t>
  </si>
  <si>
    <t>Cercosaura olivacea</t>
  </si>
  <si>
    <t>Cercosaura oshaughnessyi</t>
  </si>
  <si>
    <t>Cercosaura parkeri</t>
  </si>
  <si>
    <t>Cercosaura quadrilineata</t>
  </si>
  <si>
    <t>Cercosaura schreibersii</t>
  </si>
  <si>
    <t>Cercosaura schreibersii schreibersii</t>
  </si>
  <si>
    <t>Cercosaura schreibersii albostrigata</t>
  </si>
  <si>
    <t>Neusticurus arekuna</t>
  </si>
  <si>
    <t>Neusticurus bicarinatus</t>
  </si>
  <si>
    <t>Neusticurus medemi</t>
  </si>
  <si>
    <t>Neusticurus racenisi</t>
  </si>
  <si>
    <t>Neusticurus surinamensis</t>
  </si>
  <si>
    <t>Placosoma cipoense</t>
  </si>
  <si>
    <t>Placosoma cordylinum</t>
  </si>
  <si>
    <t>Placosoma cordylinum champsonotus</t>
  </si>
  <si>
    <t>Placosoma glabellum</t>
  </si>
  <si>
    <t>Placosoma limaverdorum</t>
  </si>
  <si>
    <t>Potamites ecpleopus</t>
  </si>
  <si>
    <t>Potamites juruazensis</t>
  </si>
  <si>
    <t>Bachia bresslaui</t>
  </si>
  <si>
    <t>Bachiini</t>
  </si>
  <si>
    <t>lagartinho-sem-patas-do-cerrado</t>
  </si>
  <si>
    <t>Bachia cacerensis</t>
  </si>
  <si>
    <t>Bachia didactyla</t>
  </si>
  <si>
    <t>Bachia dorbignyi</t>
  </si>
  <si>
    <t>Bachia flavescens</t>
  </si>
  <si>
    <t>Bachia geralista</t>
  </si>
  <si>
    <t>Bachia micromela</t>
  </si>
  <si>
    <t>Bachia oxyrhina</t>
  </si>
  <si>
    <t>Bachia panoplia</t>
  </si>
  <si>
    <t>Bachia peruana</t>
  </si>
  <si>
    <t>Bachia psamophila</t>
  </si>
  <si>
    <t>Bachia pyburni</t>
  </si>
  <si>
    <t>Bachia remota</t>
  </si>
  <si>
    <t>Bachia scaea</t>
  </si>
  <si>
    <t>Bachia scolecoides</t>
  </si>
  <si>
    <t>Bachia trisanale</t>
  </si>
  <si>
    <t>Amapasaurus tetradactylus</t>
  </si>
  <si>
    <t>Ecpleopodini</t>
  </si>
  <si>
    <t>Anotosaura collaris</t>
  </si>
  <si>
    <t>Anotosaura vanzolinia</t>
  </si>
  <si>
    <t>Arthrosaura kockii</t>
  </si>
  <si>
    <t>Arthrosaura reticulata</t>
  </si>
  <si>
    <t>Arthrosaura versteegii</t>
  </si>
  <si>
    <t>Colobosauroides carvalhoi</t>
  </si>
  <si>
    <t>Colobosauroides cearensis</t>
  </si>
  <si>
    <t>Dryadosaura nordestina</t>
  </si>
  <si>
    <t>Ecpleopus gaudichaudii</t>
  </si>
  <si>
    <t>Leposoma annectans</t>
  </si>
  <si>
    <t>Leposoma baturitensis</t>
  </si>
  <si>
    <t>Leposoma nanodactylus</t>
  </si>
  <si>
    <t>Leposoma puk</t>
  </si>
  <si>
    <t>Leposoma scincoides</t>
  </si>
  <si>
    <t>Leposoma sinepollex</t>
  </si>
  <si>
    <t>Loxopholis ferreirai</t>
  </si>
  <si>
    <t>Loxopholis guianense</t>
  </si>
  <si>
    <t>Loxopholis osvaldoi</t>
  </si>
  <si>
    <t>Loxopholis percarinatum</t>
  </si>
  <si>
    <t>Loxopholis snethlageae</t>
  </si>
  <si>
    <t>Marinussaurus curupira</t>
  </si>
  <si>
    <t>Rhachisaurus brachylepis</t>
  </si>
  <si>
    <t>Rhachisaurinae</t>
  </si>
  <si>
    <t>Riolama grandis</t>
  </si>
  <si>
    <t>Riolaminae</t>
  </si>
  <si>
    <t>Riolama stellata</t>
  </si>
  <si>
    <t>Ameiva ameiva ameiva</t>
  </si>
  <si>
    <t>Teiidae</t>
  </si>
  <si>
    <t>Teiinae</t>
  </si>
  <si>
    <t>calango-verde</t>
  </si>
  <si>
    <t>Ameiva ameiva</t>
  </si>
  <si>
    <t>Ameiva jacuba</t>
  </si>
  <si>
    <t>Ameiva parecis</t>
  </si>
  <si>
    <t>Ameivula cipoensis</t>
  </si>
  <si>
    <t>Ameivula confusioniba</t>
  </si>
  <si>
    <t>Ameivula jalapensis</t>
  </si>
  <si>
    <t>Ameivula mumbuca</t>
  </si>
  <si>
    <t>Ameivula nativo</t>
  </si>
  <si>
    <t>Ameivula nigrigula</t>
  </si>
  <si>
    <t>Ameivula ocellifera</t>
  </si>
  <si>
    <t>calango-do-campo</t>
  </si>
  <si>
    <t>Ameivula pyrrhogularis</t>
  </si>
  <si>
    <t>Ameivula xacriaba</t>
  </si>
  <si>
    <t>Cnemidophorus cryptus</t>
  </si>
  <si>
    <t>Cnemidophorus gramivagus</t>
  </si>
  <si>
    <t>Cnemidophorus lemniscatus</t>
  </si>
  <si>
    <t>Cnemidophorus lemniscatus lemniscatus</t>
  </si>
  <si>
    <t>Contomastix lacertoides</t>
  </si>
  <si>
    <t>Contomastix vacariensis</t>
  </si>
  <si>
    <t>lagartinho-pintado</t>
  </si>
  <si>
    <t>Glaucomastix abaetensis</t>
  </si>
  <si>
    <t>Glaucomastix cyanura</t>
  </si>
  <si>
    <t>Glaucomastix itabaianensis</t>
  </si>
  <si>
    <t>Glaucomastix littoralis</t>
  </si>
  <si>
    <t>Glaucomastix venetacauda</t>
  </si>
  <si>
    <t>Kentropyx altamazonica</t>
  </si>
  <si>
    <t>Kentropyx calcarata</t>
  </si>
  <si>
    <t>Kentropyx paulensis</t>
  </si>
  <si>
    <t>lagartinho-listrado-do-cerrado</t>
  </si>
  <si>
    <t>Kentropyx pelviceps</t>
  </si>
  <si>
    <t>Kentropyx striata</t>
  </si>
  <si>
    <t>Kentropyx vanzoi</t>
  </si>
  <si>
    <t>Kentropyx viridistriga</t>
  </si>
  <si>
    <t>Teius oculatus</t>
  </si>
  <si>
    <t>lagartixa-verde</t>
  </si>
  <si>
    <t>Teius teyou</t>
  </si>
  <si>
    <t>Crocodilurus amazonicus</t>
  </si>
  <si>
    <t>Tupinambinae</t>
  </si>
  <si>
    <t>Dracaena guianensis</t>
  </si>
  <si>
    <t>Dracaena paraguayensis</t>
  </si>
  <si>
    <t>Salvator duseni</t>
  </si>
  <si>
    <t>Salvator merianae</t>
  </si>
  <si>
    <t>lagarto-teiú</t>
  </si>
  <si>
    <t>Tupinambis cryptus</t>
  </si>
  <si>
    <t>Tupinambis cuzcoensis</t>
  </si>
  <si>
    <t>Tupinambis longilineus</t>
  </si>
  <si>
    <t>Tupinambis matipu</t>
  </si>
  <si>
    <t>Tupinambis palustris</t>
  </si>
  <si>
    <t>Tupinambis quadrilineatus</t>
  </si>
  <si>
    <t>Tupinambis teguixin</t>
  </si>
  <si>
    <t>Amphisbaena absaberi</t>
  </si>
  <si>
    <t>Amphisbaenidae</t>
  </si>
  <si>
    <t>Amphisbaeninae</t>
  </si>
  <si>
    <t>Amphisbaena acangaoba</t>
  </si>
  <si>
    <t>Amphisbaena acrobeles</t>
  </si>
  <si>
    <t>Amphisbaena alba</t>
  </si>
  <si>
    <t>Amphisbaena anaemariae</t>
  </si>
  <si>
    <t>Amphisbaena anomala</t>
  </si>
  <si>
    <t>Amphisbaena arda</t>
  </si>
  <si>
    <t>Amphisbaena arenaria</t>
  </si>
  <si>
    <t>Amphisbaena arenicola</t>
  </si>
  <si>
    <t>Amphisbaena bahiana</t>
  </si>
  <si>
    <t>Amphisbaena bedai</t>
  </si>
  <si>
    <t>Amphisbaena bilabialata</t>
  </si>
  <si>
    <t>Amphisbaena brasiliana</t>
  </si>
  <si>
    <t>Amphisbaena brevis</t>
  </si>
  <si>
    <t>Amphisbaena caetitensis</t>
  </si>
  <si>
    <t>Amphisbaena caiari</t>
  </si>
  <si>
    <t>Amphisbaena camura</t>
  </si>
  <si>
    <t>Amphisbaena carli</t>
  </si>
  <si>
    <t>Amphisbaena carvalhoi</t>
  </si>
  <si>
    <t>Amphisbaena crisae</t>
  </si>
  <si>
    <t>Amphisbaena cuiabana</t>
  </si>
  <si>
    <t>Amphisbaena cunhai</t>
  </si>
  <si>
    <t>Amphisbaena darwinii</t>
  </si>
  <si>
    <t>cobra-cega</t>
  </si>
  <si>
    <t>Amphisbaena dubia</t>
  </si>
  <si>
    <t>Amphisbaena filiformis</t>
  </si>
  <si>
    <t>Amphisbaena frontalis</t>
  </si>
  <si>
    <t>Amphisbaena fuliginosa</t>
  </si>
  <si>
    <t>Amphisbaena fuliginosa amazonica</t>
  </si>
  <si>
    <t>Amphisbaena fuliginosa varia</t>
  </si>
  <si>
    <t>Amphisbaena fuliginosa wiedi</t>
  </si>
  <si>
    <t>Amphisbaena hastata</t>
  </si>
  <si>
    <t>Amphisbaena heathi</t>
  </si>
  <si>
    <t>Amphisbaena hiata</t>
  </si>
  <si>
    <t>Amphisbaena hogei</t>
  </si>
  <si>
    <t>Amphisbaena hoogmoedi</t>
  </si>
  <si>
    <t>Amphisbaena ignatiana</t>
  </si>
  <si>
    <t>Amphisbaena kingii</t>
  </si>
  <si>
    <t>Amphisbaena kiriri</t>
  </si>
  <si>
    <t>Amphisbaena kraoh</t>
  </si>
  <si>
    <t>Amphisbaena leeseri</t>
  </si>
  <si>
    <t>Amphisbaena leucocephala</t>
  </si>
  <si>
    <t>Amphisbaena littoralis</t>
  </si>
  <si>
    <t>Amphisbaena longinqua</t>
  </si>
  <si>
    <t>Amphisbaena lumbricalis</t>
  </si>
  <si>
    <t>Amphisbaena maranhensis</t>
  </si>
  <si>
    <t>Amphisbaena mebengokre</t>
  </si>
  <si>
    <t>Amphisbaena mertensii</t>
  </si>
  <si>
    <t>Amphisbaena metallurga</t>
  </si>
  <si>
    <t>Amphisbaena miringoera</t>
  </si>
  <si>
    <t>Amphisbaena mitchelli</t>
  </si>
  <si>
    <t>Amphisbaena mongoyo</t>
  </si>
  <si>
    <t>Amphisbaena munoai</t>
  </si>
  <si>
    <t>Amphisbaena nana</t>
  </si>
  <si>
    <t>Amphisbaena neglecta</t>
  </si>
  <si>
    <t>Amphisbaena nigricauda</t>
  </si>
  <si>
    <t>Amphisbaena persephone</t>
  </si>
  <si>
    <t>Amphisbaena pretrei</t>
  </si>
  <si>
    <t>Amphisbaena prunicolor</t>
  </si>
  <si>
    <t>Amphisbaena ridleyi</t>
  </si>
  <si>
    <t>Amphisbaena roberti</t>
  </si>
  <si>
    <t>Amphisbaena sanctaeritae</t>
  </si>
  <si>
    <t>cobra-cega-de-Santa-Rita</t>
  </si>
  <si>
    <t>Amphisbaena saxosa</t>
  </si>
  <si>
    <t>Amphisbaena silvestrii</t>
  </si>
  <si>
    <t>Amphisbaena slevini</t>
  </si>
  <si>
    <t>Amphisbaena steindachneri</t>
  </si>
  <si>
    <t>Amphisbaena supernumeraria</t>
  </si>
  <si>
    <t>Amphisbaena talisiae</t>
  </si>
  <si>
    <t>Amphisbaena tiaraju</t>
  </si>
  <si>
    <t>Amphisbaena trachura</t>
  </si>
  <si>
    <t>Amphisbaena tragorrhectes</t>
  </si>
  <si>
    <t>Amphisbaena uroxena</t>
  </si>
  <si>
    <t>Amphisbaena vanzolinii</t>
  </si>
  <si>
    <t>Amphisbaena vermicularis</t>
  </si>
  <si>
    <t>Leposternon cerradensis</t>
  </si>
  <si>
    <t>Leposternon infraorbitale</t>
  </si>
  <si>
    <t>Leposternon kisteumacheri</t>
  </si>
  <si>
    <t>Leposternon maximus</t>
  </si>
  <si>
    <t>Leposternon microcephalum</t>
  </si>
  <si>
    <t>Leposternon mineiro</t>
  </si>
  <si>
    <t>Leposternon octostegum</t>
  </si>
  <si>
    <t>Leposternon polystegum</t>
  </si>
  <si>
    <t>Leposternon scutigerum</t>
  </si>
  <si>
    <t>Leposternon wuchereri</t>
  </si>
  <si>
    <t>Mesobaena rhachicephala</t>
  </si>
  <si>
    <t>Liotyphlops beui</t>
  </si>
  <si>
    <t>Anomalepididae</t>
  </si>
  <si>
    <t>serpentes</t>
  </si>
  <si>
    <t>Liotyphlops caissara</t>
  </si>
  <si>
    <t>Liotyphlops schubarti</t>
  </si>
  <si>
    <t>Liotyphlops sousai</t>
  </si>
  <si>
    <t>Liotyphlops taylori</t>
  </si>
  <si>
    <t>Liotyphlops ternetzii</t>
  </si>
  <si>
    <t>Liotyphlops trefauti</t>
  </si>
  <si>
    <t>Liotyphlops wilderi</t>
  </si>
  <si>
    <t>Typhlophis squamosus</t>
  </si>
  <si>
    <t>Epictia albifrons</t>
  </si>
  <si>
    <t>Leptotyphlopidae</t>
  </si>
  <si>
    <t>Epictinae</t>
  </si>
  <si>
    <t>Epictini</t>
  </si>
  <si>
    <t>Epictia australis</t>
  </si>
  <si>
    <t>Epictia borapeliotes</t>
  </si>
  <si>
    <t>Epictia clinorostris</t>
  </si>
  <si>
    <t>Epictia munoai</t>
  </si>
  <si>
    <t>Epictia striatula</t>
  </si>
  <si>
    <t>Epictia vellardi</t>
  </si>
  <si>
    <t>Habrophallos collaris</t>
  </si>
  <si>
    <t>Siagonodon acutirostris</t>
  </si>
  <si>
    <t>Siagonodon cupinensis</t>
  </si>
  <si>
    <t>Siagonodon septemstriatus</t>
  </si>
  <si>
    <t>Trilepida brasiliensis</t>
  </si>
  <si>
    <t>Trilepida dimidiata</t>
  </si>
  <si>
    <t>Trilepida fuliginosa</t>
  </si>
  <si>
    <t>Trilepida jani</t>
  </si>
  <si>
    <t>Trilepida koppesi</t>
  </si>
  <si>
    <t>Trilepida macrolepis</t>
  </si>
  <si>
    <t>Trilepida salgueiroi</t>
  </si>
  <si>
    <t>Amerotyphlops amoipira</t>
  </si>
  <si>
    <t>Typhlopidae</t>
  </si>
  <si>
    <t>Typhlopinae</t>
  </si>
  <si>
    <t>Amerotyphlops arenensis</t>
  </si>
  <si>
    <t>Amerotyphlops brongersmianus</t>
  </si>
  <si>
    <t>Amerotyphlops minuisquamus</t>
  </si>
  <si>
    <t>Amerotyphlops paucisquamus</t>
  </si>
  <si>
    <t>Amerotyphlops reticulatus</t>
  </si>
  <si>
    <t>Amerotyphlops yonenagae</t>
  </si>
  <si>
    <t>cobra-cega-do-São-Francisco</t>
  </si>
  <si>
    <t>Anilius scytale</t>
  </si>
  <si>
    <t>Aniliidae</t>
  </si>
  <si>
    <t>Tropidophis grapiuna</t>
  </si>
  <si>
    <t>Tropidophiidae</t>
  </si>
  <si>
    <t>Tropidophis paucisquamis</t>
  </si>
  <si>
    <t>Tropidophis preciosus</t>
  </si>
  <si>
    <t>Boa constrictor constrictor</t>
  </si>
  <si>
    <t>Boidae</t>
  </si>
  <si>
    <t>jiboia</t>
  </si>
  <si>
    <t>Boa constrictor</t>
  </si>
  <si>
    <t>Corallus batesii</t>
  </si>
  <si>
    <t>periquitamboia</t>
  </si>
  <si>
    <t>Corallus caninus</t>
  </si>
  <si>
    <t>Corallus cropanii</t>
  </si>
  <si>
    <t>jiboia-amarela</t>
  </si>
  <si>
    <t>Corallus hortulana</t>
  </si>
  <si>
    <t>Epicrates assisi</t>
  </si>
  <si>
    <t>salamanta</t>
  </si>
  <si>
    <t>Epicrates cenchria</t>
  </si>
  <si>
    <t>jiboia-arco-iris, salamanta</t>
  </si>
  <si>
    <t>Epicrates crassus</t>
  </si>
  <si>
    <t>Epicrates maurus</t>
  </si>
  <si>
    <t>Eunectes deschauenseei</t>
  </si>
  <si>
    <t>Eunectes murinus</t>
  </si>
  <si>
    <t>sucuri</t>
  </si>
  <si>
    <t>Eunectes notaeus</t>
  </si>
  <si>
    <t>sucuri-amarela</t>
  </si>
  <si>
    <t>Chironius bicarinatus</t>
  </si>
  <si>
    <t>Colubridae</t>
  </si>
  <si>
    <t>cobra-cipó</t>
  </si>
  <si>
    <t>Chironius brazili</t>
  </si>
  <si>
    <t>Chironius carinatus</t>
  </si>
  <si>
    <t>Chironius diamantina</t>
  </si>
  <si>
    <t>Chironius dixoni</t>
  </si>
  <si>
    <t>Chironius exoletus</t>
  </si>
  <si>
    <t>Chironius flavolineatus</t>
  </si>
  <si>
    <t>Chironius foveatus</t>
  </si>
  <si>
    <t>Chironius fuscus</t>
  </si>
  <si>
    <t>Chironius gouveai</t>
  </si>
  <si>
    <t>Chironius laevicollis</t>
  </si>
  <si>
    <t>Chironius maculoventris</t>
  </si>
  <si>
    <t>Chironius multiventris</t>
  </si>
  <si>
    <t>Chironius quadricarinatus</t>
  </si>
  <si>
    <t>Chironius scurrulus</t>
  </si>
  <si>
    <t>Chironius septentrionalis</t>
  </si>
  <si>
    <t>Dendrophidion atlantica</t>
  </si>
  <si>
    <t>Dendrophidion dendrophis</t>
  </si>
  <si>
    <t>Drymarchon corais</t>
  </si>
  <si>
    <t>Drymobius rhombifer</t>
  </si>
  <si>
    <t>Drymoluber brazili</t>
  </si>
  <si>
    <t>Drymoluber dichrous</t>
  </si>
  <si>
    <t>Leptophis ahaetulla</t>
  </si>
  <si>
    <t>azulão-boia</t>
  </si>
  <si>
    <t>Leptophis dibernardoi</t>
  </si>
  <si>
    <t>Leptophis liocercus</t>
  </si>
  <si>
    <t>Leptophis marginatus</t>
  </si>
  <si>
    <t>Leptophis nigromarginatus</t>
  </si>
  <si>
    <t>Mastigodryas boddaerti</t>
  </si>
  <si>
    <t>Mastigodryas boddaerti boddaerti</t>
  </si>
  <si>
    <t>Mastigodryas moratoi</t>
  </si>
  <si>
    <t>Mastigodryas pleii</t>
  </si>
  <si>
    <t>Oxybelis aeneus</t>
  </si>
  <si>
    <t>bicuda</t>
  </si>
  <si>
    <t>Oxybelis fulgidus</t>
  </si>
  <si>
    <t>Palusophis bifossatus</t>
  </si>
  <si>
    <t>Phrynonax polylepis</t>
  </si>
  <si>
    <t>Rhinobothryum lentiginosum</t>
  </si>
  <si>
    <t>Simophis rhinostoma</t>
  </si>
  <si>
    <t>Spilotes pullatus</t>
  </si>
  <si>
    <t>caninana</t>
  </si>
  <si>
    <t>Spilotes pullatus pullatus</t>
  </si>
  <si>
    <t>Spilotes sulphureus sulphureus</t>
  </si>
  <si>
    <t>Spilotes sulphureus poecilostoma</t>
  </si>
  <si>
    <t>Tantilla boipiranga</t>
  </si>
  <si>
    <t>Tantilla melanocephala</t>
  </si>
  <si>
    <t>cobra-cabeça-preta</t>
  </si>
  <si>
    <t>Atractus aboiporu</t>
  </si>
  <si>
    <t>Dipsadidae</t>
  </si>
  <si>
    <t>Dipsadinae</t>
  </si>
  <si>
    <t>Dipsadini</t>
  </si>
  <si>
    <t>Atractus akerios</t>
  </si>
  <si>
    <t>Atractus albuquerquei</t>
  </si>
  <si>
    <t>cobra-coral</t>
  </si>
  <si>
    <t>Atractus alphonsehogei</t>
  </si>
  <si>
    <t>Atractus altagratiae</t>
  </si>
  <si>
    <t>Atractus badius</t>
  </si>
  <si>
    <t>Atractus boimirim</t>
  </si>
  <si>
    <t>Atractus caete</t>
  </si>
  <si>
    <t>Atractus caxiuana</t>
  </si>
  <si>
    <t>Atractus collaris</t>
  </si>
  <si>
    <t>Atractus dapsilis</t>
  </si>
  <si>
    <t>Atractus edioi</t>
  </si>
  <si>
    <t>Atractus elaps</t>
  </si>
  <si>
    <t>Atractus emmeli</t>
  </si>
  <si>
    <t>Atractus flammigerus</t>
  </si>
  <si>
    <t>Atractus francoi</t>
  </si>
  <si>
    <t>Atractus guentheri</t>
  </si>
  <si>
    <t>Atractus hoogmoedi</t>
  </si>
  <si>
    <t>Atractus insipidus</t>
  </si>
  <si>
    <t>Atractus latifrons</t>
  </si>
  <si>
    <t>Atractus maculatus</t>
  </si>
  <si>
    <t>Atractus major</t>
  </si>
  <si>
    <t>Atractus natans</t>
  </si>
  <si>
    <t>Atractus nawa</t>
  </si>
  <si>
    <t>Atractus pantostictus</t>
  </si>
  <si>
    <t>Atractus paraguayensis</t>
  </si>
  <si>
    <t>cobra-da-terra</t>
  </si>
  <si>
    <t>Atractus poeppigi</t>
  </si>
  <si>
    <t>Atractus potschi</t>
  </si>
  <si>
    <t>Atractus reticulatus</t>
  </si>
  <si>
    <t>cobra-da-terra, cobra-tijolo</t>
  </si>
  <si>
    <t>Atractus riveroi</t>
  </si>
  <si>
    <t>Atractus ronnie</t>
  </si>
  <si>
    <t>Atractus serranus</t>
  </si>
  <si>
    <t>Atractus snethlageae</t>
  </si>
  <si>
    <t>Atractus spinalis</t>
  </si>
  <si>
    <t>Atractus stygius</t>
  </si>
  <si>
    <t>Atractus surucucu</t>
  </si>
  <si>
    <t>Atractus tartarus</t>
  </si>
  <si>
    <t>Atractus thalesdelemai</t>
  </si>
  <si>
    <t>Atractus torquatus</t>
  </si>
  <si>
    <t>Atractus trefauti</t>
  </si>
  <si>
    <t>Atractus trihedrurus</t>
  </si>
  <si>
    <t>coral</t>
  </si>
  <si>
    <t>Atractus trilineatus</t>
  </si>
  <si>
    <t>Atractus zebrinus</t>
  </si>
  <si>
    <t>Atractus zidoki</t>
  </si>
  <si>
    <t>Dipsas albifrons</t>
  </si>
  <si>
    <t>dormideira</t>
  </si>
  <si>
    <t>Dipsas alternans</t>
  </si>
  <si>
    <t>Dipsas bothropoides</t>
  </si>
  <si>
    <t>Dipsas bucephala</t>
  </si>
  <si>
    <t>Dipsas bucephala bucephala</t>
  </si>
  <si>
    <t>Dipsas catesbyi</t>
  </si>
  <si>
    <t>Dipsas copei</t>
  </si>
  <si>
    <t>Dipsas indica</t>
  </si>
  <si>
    <t>papa-lesma</t>
  </si>
  <si>
    <t>Dipsas indica indica</t>
  </si>
  <si>
    <t>Dipsas indica petersi</t>
  </si>
  <si>
    <t>Dipsas lavillai</t>
  </si>
  <si>
    <t>Dipsas mikanii</t>
  </si>
  <si>
    <t>Dipsas mikanii mikanii</t>
  </si>
  <si>
    <t>Dipsas mikanii septentrionalis</t>
  </si>
  <si>
    <t>Dipsas neuwiedi</t>
  </si>
  <si>
    <t>Dipsas pavonina</t>
  </si>
  <si>
    <t>Dipsas sazimai</t>
  </si>
  <si>
    <t>Dipsas turgida</t>
  </si>
  <si>
    <t>Dipsas variegata</t>
  </si>
  <si>
    <t>Dipsas ventrimaculata</t>
  </si>
  <si>
    <t>Ninia hudsoni</t>
  </si>
  <si>
    <t>Sibon nebulatus</t>
  </si>
  <si>
    <t>Imantodes cenchoa</t>
  </si>
  <si>
    <t>Imantodini</t>
  </si>
  <si>
    <t>Imantodes lentiferus</t>
  </si>
  <si>
    <t>Leptodeira annulata</t>
  </si>
  <si>
    <t>serpente-olho-de-gato-anelada</t>
  </si>
  <si>
    <t>Leptodeira ashmeadi</t>
  </si>
  <si>
    <t>Leptodeira pulchriceps</t>
  </si>
  <si>
    <t>Leptodeira tarairiu</t>
  </si>
  <si>
    <t>Amnesteophis melanauchen</t>
  </si>
  <si>
    <t>Xenodontinae</t>
  </si>
  <si>
    <t>Amnesteophiini</t>
  </si>
  <si>
    <t>Caaeteboia amarali</t>
  </si>
  <si>
    <t>Caaeteboiini</t>
  </si>
  <si>
    <t>Caaeteboia gaeli</t>
  </si>
  <si>
    <t>Adelphostigma occipitalis</t>
  </si>
  <si>
    <t>Echinantherini</t>
  </si>
  <si>
    <t>Adelphostigma quadriocellata</t>
  </si>
  <si>
    <t>Amnisiophis amoenus</t>
  </si>
  <si>
    <t>Dibernardia affinis</t>
  </si>
  <si>
    <t>Dibernardia bilineatus</t>
  </si>
  <si>
    <t>Dibernardia persimilis</t>
  </si>
  <si>
    <t>Dibernardia poecilopogon</t>
  </si>
  <si>
    <t>Echinanthera cephalomaculata</t>
  </si>
  <si>
    <t>Echinanthera cephalostriata</t>
  </si>
  <si>
    <t>Echinanthera cyanopleura</t>
  </si>
  <si>
    <t>corredeira-do-mato</t>
  </si>
  <si>
    <t>Echinanthera melanostigma</t>
  </si>
  <si>
    <t>Echinanthera undulata</t>
  </si>
  <si>
    <t>papa-rã</t>
  </si>
  <si>
    <t>Sordellina punctata</t>
  </si>
  <si>
    <t>cobra-d'água</t>
  </si>
  <si>
    <t>Taeniophallus brevirostris</t>
  </si>
  <si>
    <t>Taeniophallus nicagus</t>
  </si>
  <si>
    <t>Apostolepis adhara</t>
  </si>
  <si>
    <t>Elapomorphini</t>
  </si>
  <si>
    <t>Apostolepis albicollaris</t>
  </si>
  <si>
    <t>Apostolepis arenaria</t>
  </si>
  <si>
    <t>cobra-rainha-do-são-francisco</t>
  </si>
  <si>
    <t>Apostolepis assimilis</t>
  </si>
  <si>
    <t>falsa-coral</t>
  </si>
  <si>
    <t>Apostolepis borellii</t>
  </si>
  <si>
    <t>Apostolepis cearensis</t>
  </si>
  <si>
    <t>Apostolepis christineae</t>
  </si>
  <si>
    <t>Apostolepis dimidiata</t>
  </si>
  <si>
    <t>Apostolepis flavotorquata</t>
  </si>
  <si>
    <t>Apostolepis gaboi</t>
  </si>
  <si>
    <t>cobra-rainha-das-dunas</t>
  </si>
  <si>
    <t>Apostolepis goiasensis</t>
  </si>
  <si>
    <t>Apostolepis intermedia</t>
  </si>
  <si>
    <t>Apostolepis kikoi</t>
  </si>
  <si>
    <t>Apostolepis lineata</t>
  </si>
  <si>
    <t>Apostolepis longicaudata</t>
  </si>
  <si>
    <t>Apostolepis nelsonjorgei</t>
  </si>
  <si>
    <t>Apostolepis nigrolineata</t>
  </si>
  <si>
    <t>Apostolepis nigroterminata</t>
  </si>
  <si>
    <t>Apostolepis phillipsi</t>
  </si>
  <si>
    <t>Apostolepis polylepis</t>
  </si>
  <si>
    <t>Apostolepis quinquelineata</t>
  </si>
  <si>
    <t>Apostolepis quirogai</t>
  </si>
  <si>
    <t>Apostolepis rondoni</t>
  </si>
  <si>
    <t>Apostolepis sanctaeritae</t>
  </si>
  <si>
    <t>Apostolepis serrana</t>
  </si>
  <si>
    <t>Apostolepis striata</t>
  </si>
  <si>
    <t>Apostolepis tenuis</t>
  </si>
  <si>
    <t>Apostolepis thalesdelemai</t>
  </si>
  <si>
    <t>Apostolepis vittata</t>
  </si>
  <si>
    <t>Coronelaps lepidus</t>
  </si>
  <si>
    <t>Elapomorphus quinquelineatus</t>
  </si>
  <si>
    <t>Elapomorphus wuchereri</t>
  </si>
  <si>
    <t>Phalotris concolor</t>
  </si>
  <si>
    <t>Phalotris labiomaculatus</t>
  </si>
  <si>
    <t>Phalotris lativittatus</t>
  </si>
  <si>
    <t>Phalotris lemniscatus</t>
  </si>
  <si>
    <t>Phalotris matogrossensis</t>
  </si>
  <si>
    <t>Phalotris mertensi</t>
  </si>
  <si>
    <t>Phalotris multipunctatus</t>
  </si>
  <si>
    <t>fura-terra-da-barriga-pintada</t>
  </si>
  <si>
    <t>Phalotris nasutus</t>
  </si>
  <si>
    <t>fura-terra-nariguda</t>
  </si>
  <si>
    <t>Phalotris reticulatus</t>
  </si>
  <si>
    <t>fura-terra-reticulada</t>
  </si>
  <si>
    <t>Phalotris tricolor</t>
  </si>
  <si>
    <t>Baliodryas steinbachi</t>
  </si>
  <si>
    <t>Eutrachelophiini</t>
  </si>
  <si>
    <t>Eutrachelophis papilio</t>
  </si>
  <si>
    <t>Hydrodynastes bicinctus</t>
  </si>
  <si>
    <t>Hydrodynastini</t>
  </si>
  <si>
    <t>Hydrodynastes gigas</t>
  </si>
  <si>
    <t>surucucu-do-pantanal</t>
  </si>
  <si>
    <t>Helicops acangussu</t>
  </si>
  <si>
    <t>Hydropsini</t>
  </si>
  <si>
    <t>Helicops angulatus</t>
  </si>
  <si>
    <t>Helicops apiaka</t>
  </si>
  <si>
    <t>Helicops boitata</t>
  </si>
  <si>
    <t>Helicops carinicaudus</t>
  </si>
  <si>
    <t>Helicops gomesi</t>
  </si>
  <si>
    <t>Helicops hagmanni</t>
  </si>
  <si>
    <t>Helicops infrataeniatus</t>
  </si>
  <si>
    <t>Helicops leopardinus</t>
  </si>
  <si>
    <t>Helicops modestus</t>
  </si>
  <si>
    <t>Helicops nentur</t>
  </si>
  <si>
    <t>Helicops phantasma</t>
  </si>
  <si>
    <t>Helicops polylepis</t>
  </si>
  <si>
    <t>Helicops tapajonicus</t>
  </si>
  <si>
    <t>Helicops trivittatus</t>
  </si>
  <si>
    <t>Helicops yacu</t>
  </si>
  <si>
    <t>Hydrops caesurus</t>
  </si>
  <si>
    <t>Hydrops martii</t>
  </si>
  <si>
    <t>Hydrops triangularis</t>
  </si>
  <si>
    <t>Pseudoeryx plicatilis</t>
  </si>
  <si>
    <t>Pseudoeryx plicatilis plicatilis</t>
  </si>
  <si>
    <t>Pseudoeryx plicatilis mimeticus</t>
  </si>
  <si>
    <t>Chlorosoma dunupyana</t>
  </si>
  <si>
    <t>Philodryadini</t>
  </si>
  <si>
    <t>Chlorosoma laticeps</t>
  </si>
  <si>
    <t>Chlorosoma viridissimum</t>
  </si>
  <si>
    <t>Ditaxodon taeniatus</t>
  </si>
  <si>
    <t>parelheira-listrada-do-campo</t>
  </si>
  <si>
    <t>MA, SUL, SD</t>
  </si>
  <si>
    <t>Philodryas aestiva</t>
  </si>
  <si>
    <t>cobra-verde</t>
  </si>
  <si>
    <t>Philodryas livida</t>
  </si>
  <si>
    <t>parelheira-do-campo</t>
  </si>
  <si>
    <t>Philodryas mattogrossensis</t>
  </si>
  <si>
    <t>Philodryas nattereri</t>
  </si>
  <si>
    <t>corredeira</t>
  </si>
  <si>
    <t>Philodryas olfersii</t>
  </si>
  <si>
    <t>Philodryas psammophidea</t>
  </si>
  <si>
    <t>Pseudablabes agassizii</t>
  </si>
  <si>
    <t>Pseudablabes arnaldoi</t>
  </si>
  <si>
    <t>Pseudablabes patagoniensis</t>
  </si>
  <si>
    <t>Xenoxybelis argenteus</t>
  </si>
  <si>
    <t>Xenoxybelis boulengeri</t>
  </si>
  <si>
    <t>Boiruna maculata</t>
  </si>
  <si>
    <t>Pseudoboini</t>
  </si>
  <si>
    <t>muçurana</t>
  </si>
  <si>
    <t>Boiruna sertaneja</t>
  </si>
  <si>
    <t>Clelia clelia</t>
  </si>
  <si>
    <t>Clelia hussami</t>
  </si>
  <si>
    <t>Clelia plumbea</t>
  </si>
  <si>
    <t>Drepanoides anomalus</t>
  </si>
  <si>
    <t>Mussurana bicolor</t>
  </si>
  <si>
    <t>Mussurana montana</t>
  </si>
  <si>
    <t>Mussurana quimi</t>
  </si>
  <si>
    <t>Oxyrhopus clathratus</t>
  </si>
  <si>
    <t>Oxyrhopus formosus</t>
  </si>
  <si>
    <t>Oxyrhopus guibei</t>
  </si>
  <si>
    <t>Oxyrhopus melanogenys</t>
  </si>
  <si>
    <t>Oxyrhopus melanogenys melanogenys</t>
  </si>
  <si>
    <t>Oxyrhopus melanogenys orientalis</t>
  </si>
  <si>
    <t>Oxyrhopus occipitalis</t>
  </si>
  <si>
    <t>Oxyrhopus petolarius</t>
  </si>
  <si>
    <t>cobra-preta</t>
  </si>
  <si>
    <t>Oxyrhopus rhombifer</t>
  </si>
  <si>
    <t>Oxyrhopus rhombifer rhombifer</t>
  </si>
  <si>
    <t>Oxyrhopus rhombifer inaequifasciatus</t>
  </si>
  <si>
    <t>Oxyrhopus rhombifer septentrionalis</t>
  </si>
  <si>
    <t>Oxyrhopus trigeminus</t>
  </si>
  <si>
    <t>Oxyrhopus vanidicus</t>
  </si>
  <si>
    <t>Paraphimophis rusticus</t>
  </si>
  <si>
    <t>Phimophis guerini</t>
  </si>
  <si>
    <t>Phimophis guianensis</t>
  </si>
  <si>
    <t>Pseudoboa coronata</t>
  </si>
  <si>
    <t>Pseudoboa haasi</t>
  </si>
  <si>
    <t>falsa-muçurana</t>
  </si>
  <si>
    <t>Pseudoboa martinsi</t>
  </si>
  <si>
    <t>Pseudoboa neuwiedii</t>
  </si>
  <si>
    <t>Pseudoboa nigra</t>
  </si>
  <si>
    <t>Pseudoboa serrana</t>
  </si>
  <si>
    <t>Rhachidelus brazili</t>
  </si>
  <si>
    <t>cobra-espada</t>
  </si>
  <si>
    <t>Rodriguesophis chui</t>
  </si>
  <si>
    <t>Rodriguesophis iglesiasi</t>
  </si>
  <si>
    <t>Rodriguesophis scriptorcibatus</t>
  </si>
  <si>
    <t>Siphlophis cervinus</t>
  </si>
  <si>
    <t>Siphlophis compressus</t>
  </si>
  <si>
    <t>Siphlophis leucocephalus</t>
  </si>
  <si>
    <t>Siphlophis longicaudatus</t>
  </si>
  <si>
    <t>Siphlophis pulcher</t>
  </si>
  <si>
    <t>dorme-dorme</t>
  </si>
  <si>
    <t>Siphlophis worontzowi</t>
  </si>
  <si>
    <t>Psomophis genimaculatus</t>
  </si>
  <si>
    <t>Psomophini</t>
  </si>
  <si>
    <t>Psomophis joberti</t>
  </si>
  <si>
    <t>Psomophis obtusus</t>
  </si>
  <si>
    <t>Calamodontophis paucidens</t>
  </si>
  <si>
    <t>Tachymenini</t>
  </si>
  <si>
    <t>Calamodontophis ronaldoi</t>
  </si>
  <si>
    <t>cobra-espada-do-paraná</t>
  </si>
  <si>
    <t>Dryophylax almae</t>
  </si>
  <si>
    <t>Dryophylax chaquensis</t>
  </si>
  <si>
    <t>Dryophylax hypoconia</t>
  </si>
  <si>
    <t>Dryophylax nattereri</t>
  </si>
  <si>
    <t>Dryophylax phoenix</t>
  </si>
  <si>
    <t>Dryophylax ramonriveroi</t>
  </si>
  <si>
    <t>Gomesophis brasiliensis</t>
  </si>
  <si>
    <t>cobra-do-lodo</t>
  </si>
  <si>
    <t>Mesotes rutilus</t>
  </si>
  <si>
    <t>Mesotes strigatus</t>
  </si>
  <si>
    <t>Ptychophis flavovirgatus</t>
  </si>
  <si>
    <t>Tachymenis ocellata</t>
  </si>
  <si>
    <t>Thamnodynastes longicaudus</t>
  </si>
  <si>
    <t>Thamnodynastes pallidus</t>
  </si>
  <si>
    <t>Thamnodynastes sertanejo</t>
  </si>
  <si>
    <t>Thamnodynastes silvai</t>
  </si>
  <si>
    <t>Tomodon dorsatus</t>
  </si>
  <si>
    <t>Zonateres lanei</t>
  </si>
  <si>
    <t>Tropidodryas serra</t>
  </si>
  <si>
    <t>Tropidodryadini</t>
  </si>
  <si>
    <t>Tropidodryas striaticeps</t>
  </si>
  <si>
    <t>jararaquinha</t>
  </si>
  <si>
    <t>Erythrolamprus aenigma</t>
  </si>
  <si>
    <t>Xenodontini</t>
  </si>
  <si>
    <t>Erythrolamprus aesculapii</t>
  </si>
  <si>
    <t>Erythrolamprus aesculapii venustissimus</t>
  </si>
  <si>
    <t>Erythrolamprus almadensis</t>
  </si>
  <si>
    <t>Erythrolamprus atraventer</t>
  </si>
  <si>
    <t>Erythrolamprus breviceps</t>
  </si>
  <si>
    <t>Erythrolamprus carajasensis</t>
  </si>
  <si>
    <t>Erythrolamprus cobella</t>
  </si>
  <si>
    <t>Erythrolamprus dorsocorallinus</t>
  </si>
  <si>
    <t>Erythrolamprus frenatus</t>
  </si>
  <si>
    <t>Erythrolamprus jaegeri</t>
  </si>
  <si>
    <t>cobra-d'água-verde</t>
  </si>
  <si>
    <t>Erythrolamprus jaegeri jaegeri</t>
  </si>
  <si>
    <t>Erythrolamprus jaegeri coralliventris</t>
  </si>
  <si>
    <t>Erythrolamprus macrosoma</t>
  </si>
  <si>
    <t>Erythrolamprus maryellenae</t>
  </si>
  <si>
    <t>Erythrolamprus miliaris</t>
  </si>
  <si>
    <t>Erythrolamprus miliaris miliaris</t>
  </si>
  <si>
    <t>cobra-dágua</t>
  </si>
  <si>
    <t>Erythrolamprus miliaris amazonicus</t>
  </si>
  <si>
    <t>Erythrolamprus miliaris chrysostomus</t>
  </si>
  <si>
    <t>Erythrolamprus miliaris merremii</t>
  </si>
  <si>
    <t>Erythrolamprus miliaris orinus</t>
  </si>
  <si>
    <t>Erythrolamprus mossoroensis</t>
  </si>
  <si>
    <t>Erythrolamprus oligolepis</t>
  </si>
  <si>
    <t>Erythrolamprus poecilogyrus</t>
  </si>
  <si>
    <t>cobra-de-capim</t>
  </si>
  <si>
    <t>Erythrolamprus poecilogyrus poecilogyrus</t>
  </si>
  <si>
    <t>Erythrolamprus poecilogyrus caesius</t>
  </si>
  <si>
    <t>Erythrolamprus poecilogyrus schotti</t>
  </si>
  <si>
    <t>Erythrolamprus poecilogyrus sublineatus</t>
  </si>
  <si>
    <t>Erythrolamprus pygmaeus</t>
  </si>
  <si>
    <t>Erythrolamprus reginae</t>
  </si>
  <si>
    <t>jabutibóia</t>
  </si>
  <si>
    <t>Erythrolamprus rochai</t>
  </si>
  <si>
    <t>Erythrolamprus semiaureus</t>
  </si>
  <si>
    <t>Erythrolamprus taeniogaster</t>
  </si>
  <si>
    <t>Erythrolamprus trebbaui</t>
  </si>
  <si>
    <t>Erythrolamprus typhlus</t>
  </si>
  <si>
    <t>Erythrolamprus typhlus typhlus</t>
  </si>
  <si>
    <t>Erythrolamprus typhlus brachyurus</t>
  </si>
  <si>
    <t>Erythrolamprus typhlus elaeoides</t>
  </si>
  <si>
    <t>Erythrolamprus viridis</t>
  </si>
  <si>
    <t>Erythrolamprus viridis viridis</t>
  </si>
  <si>
    <t>Erythrolamprus viridis prasinus</t>
  </si>
  <si>
    <t>Lygophis anomalus</t>
  </si>
  <si>
    <t>Lygophis dilepis</t>
  </si>
  <si>
    <t>Lygophis flavifrenatus</t>
  </si>
  <si>
    <t>Lygophis lineatus</t>
  </si>
  <si>
    <t>Lygophis meridionalis</t>
  </si>
  <si>
    <t>Lygophis paucidens</t>
  </si>
  <si>
    <t>Xenodon dorbignyi</t>
  </si>
  <si>
    <t>Xenodon guentheri</t>
  </si>
  <si>
    <t>boipevinha</t>
  </si>
  <si>
    <t>Xenodon histricus</t>
  </si>
  <si>
    <t>Xenodon matogrossensis</t>
  </si>
  <si>
    <t>Xenodon merremii</t>
  </si>
  <si>
    <t>boipeva</t>
  </si>
  <si>
    <t>Xenodon nattereri</t>
  </si>
  <si>
    <t>cobra-nariguda-do-campo</t>
  </si>
  <si>
    <t>Xenodon neuwiedii</t>
  </si>
  <si>
    <t>quiriripitá</t>
  </si>
  <si>
    <t>Xenodon pulcher</t>
  </si>
  <si>
    <t>Xenodon rabdocephalus</t>
  </si>
  <si>
    <t>Xenodon rabdocephalus rabdocephalus</t>
  </si>
  <si>
    <t>Xenodon severus</t>
  </si>
  <si>
    <t>Xenodon werneri</t>
  </si>
  <si>
    <t>Xenopholis scalaris</t>
  </si>
  <si>
    <t>Xenopholis undulatus</t>
  </si>
  <si>
    <t>Xenopholis werdingorum</t>
  </si>
  <si>
    <t>Cercophis auratus</t>
  </si>
  <si>
    <t>Lioheterophis iheringi</t>
  </si>
  <si>
    <t>Leptomicrurus collaris</t>
  </si>
  <si>
    <t>Elapidae</t>
  </si>
  <si>
    <t>Elapinae</t>
  </si>
  <si>
    <t>Guiana Francesa, Suriname, Guiana, leste da Venezuela (Bolivar) e Brasil (Roraima, Amapá, Amazonas, Pará)</t>
  </si>
  <si>
    <t>Leptomicrurus narduccii</t>
  </si>
  <si>
    <t>Sul da Colômbia, leste do Equador, norte e leste do Peru, noroeste do Brasil (Amazonas, Acre) e noroeste da Bolívia.</t>
  </si>
  <si>
    <t>Leptomicrurus scutiventris</t>
  </si>
  <si>
    <t>Micrurus albicinctus</t>
  </si>
  <si>
    <t>coral-verdadeira</t>
  </si>
  <si>
    <t>Micrurus altirostris</t>
  </si>
  <si>
    <t>Micrurus annellatus</t>
  </si>
  <si>
    <t>Micrurus averyi</t>
  </si>
  <si>
    <t>Micrurus boicora</t>
  </si>
  <si>
    <t>Micrurus bolivianus</t>
  </si>
  <si>
    <t>Micrurus brasiliensis</t>
  </si>
  <si>
    <t>Micrurus carvalhoi</t>
  </si>
  <si>
    <t>Micrurus corallinus</t>
  </si>
  <si>
    <t>Micrurus decoratus</t>
  </si>
  <si>
    <t>Micrurus diana</t>
  </si>
  <si>
    <t>Micrurus diutius</t>
  </si>
  <si>
    <t>Micrurus filiformis</t>
  </si>
  <si>
    <t>Micrurus frontalis</t>
  </si>
  <si>
    <t>Micrurus hemprichii</t>
  </si>
  <si>
    <t>Micrurus ibiboboca</t>
  </si>
  <si>
    <t>Micrurus isozonus</t>
  </si>
  <si>
    <t>Micrurus langsdorffi</t>
  </si>
  <si>
    <t>Micrurus lemniscatus</t>
  </si>
  <si>
    <t>Micrurus mipartitus</t>
  </si>
  <si>
    <t>Micrurus nattereri</t>
  </si>
  <si>
    <t>Micrurus obscurus</t>
  </si>
  <si>
    <t>Micrurus ortoni</t>
  </si>
  <si>
    <t>Micrurus pacaraimae</t>
  </si>
  <si>
    <t>Micrurus paraensis</t>
  </si>
  <si>
    <t>Micrurus potyguara</t>
  </si>
  <si>
    <t>Micrurus psyches</t>
  </si>
  <si>
    <t>Micrurus putumayensis</t>
  </si>
  <si>
    <t>Micrurus pyrrhocryptus</t>
  </si>
  <si>
    <t>Micrurus remotus</t>
  </si>
  <si>
    <t>Micrurus silviae Di</t>
  </si>
  <si>
    <t>Micrurus spixii</t>
  </si>
  <si>
    <t>Micrurus surinamensis</t>
  </si>
  <si>
    <t>Micrurus tikuna</t>
  </si>
  <si>
    <t>Micrurus tricolor</t>
  </si>
  <si>
    <t>Bothrocophias hyoprora</t>
  </si>
  <si>
    <t>Viperidae</t>
  </si>
  <si>
    <t>Crotalinae</t>
  </si>
  <si>
    <t>jararaca-nariguda</t>
  </si>
  <si>
    <t>Bothrocophias microphthalmus</t>
  </si>
  <si>
    <t>Bothrops alcatraz</t>
  </si>
  <si>
    <t>jararaca-de-alcatrazes</t>
  </si>
  <si>
    <t>Bothrops alternatus</t>
  </si>
  <si>
    <t>urutu-cruzeiro</t>
  </si>
  <si>
    <t>Bothrops atrox</t>
  </si>
  <si>
    <t>jararaca-da-amazônia</t>
  </si>
  <si>
    <t>Bothrops bilineatus</t>
  </si>
  <si>
    <t>jararaca-verde</t>
  </si>
  <si>
    <t>Bothrops bilineatus bilineatus</t>
  </si>
  <si>
    <t>Bothrops bilineatus smaragdinus</t>
  </si>
  <si>
    <t>Bothrops brazili</t>
  </si>
  <si>
    <t>Bothrops cotiara</t>
  </si>
  <si>
    <t>cotiara</t>
  </si>
  <si>
    <t>Bothrops diporus</t>
  </si>
  <si>
    <t>jararaca-pintada-do-sul</t>
  </si>
  <si>
    <t>Bothrops erythromelas</t>
  </si>
  <si>
    <t>Bothrops fonsecai</t>
  </si>
  <si>
    <t>Bothrops germanoi</t>
  </si>
  <si>
    <t>Bothrops insularis</t>
  </si>
  <si>
    <t>jararaca-ilhoa</t>
  </si>
  <si>
    <t>Bothrops itapetiningae</t>
  </si>
  <si>
    <t>jararaquinha-do-campo</t>
  </si>
  <si>
    <t>Bothrops jabrensis</t>
  </si>
  <si>
    <t>Bothrops jararaca</t>
  </si>
  <si>
    <t>jararaca</t>
  </si>
  <si>
    <t>Bothrops jararacussu</t>
  </si>
  <si>
    <t>jararacuçu</t>
  </si>
  <si>
    <t>Bothrops leucurus</t>
  </si>
  <si>
    <t>Bothrops lutzi</t>
  </si>
  <si>
    <t>Bothrops marajoensis</t>
  </si>
  <si>
    <t>Bothrops marmoratus</t>
  </si>
  <si>
    <t>Bothrops mattogrossensis</t>
  </si>
  <si>
    <t>jararaca-pintada</t>
  </si>
  <si>
    <t>Bothrops moojeni</t>
  </si>
  <si>
    <t>caiçaca</t>
  </si>
  <si>
    <t>Bothrops muriciensis</t>
  </si>
  <si>
    <t>Bothrops neuwiedi</t>
  </si>
  <si>
    <t>Bothrops oligobalius</t>
  </si>
  <si>
    <t>Bothrops otavioi</t>
  </si>
  <si>
    <t>jararaca-da-ilha-da-vitória</t>
  </si>
  <si>
    <t>Bothrops pauloensis</t>
  </si>
  <si>
    <t>Bothrops pirajai</t>
  </si>
  <si>
    <t>Bothrops pubescens</t>
  </si>
  <si>
    <t>Bothrops sazimai</t>
  </si>
  <si>
    <t>Bothrops taeniatus</t>
  </si>
  <si>
    <t>Crotalus durissus</t>
  </si>
  <si>
    <t>cascavel</t>
  </si>
  <si>
    <t>Crotalus durissus durissus</t>
  </si>
  <si>
    <t>Crotalus durissus marajoensis</t>
  </si>
  <si>
    <t>Crotalus durissus ruruima</t>
  </si>
  <si>
    <t>Crotalus durissus terrificus</t>
  </si>
  <si>
    <t>Lachesis muta</t>
  </si>
  <si>
    <t>Caretta caretta</t>
  </si>
  <si>
    <t>TESTUDINES</t>
  </si>
  <si>
    <t>Cheloniidae</t>
  </si>
  <si>
    <t>Carettinae</t>
  </si>
  <si>
    <t>tartaruga-cabeçuda</t>
  </si>
  <si>
    <t>PS / IN</t>
  </si>
  <si>
    <t>Mar</t>
  </si>
  <si>
    <t>tartaturuas/cagados</t>
  </si>
  <si>
    <t>Eretmochelys imbricata</t>
  </si>
  <si>
    <t>tartaruga-de-pente</t>
  </si>
  <si>
    <t>Lepidochelys olivacea</t>
  </si>
  <si>
    <t>tartaruga-oliva</t>
  </si>
  <si>
    <t>Chelonia mydas</t>
  </si>
  <si>
    <t>Cheloniinae</t>
  </si>
  <si>
    <t>tartaruga-verde</t>
  </si>
  <si>
    <t>Ag</t>
  </si>
  <si>
    <t>Dermochelys coriacea</t>
  </si>
  <si>
    <t>Dermochelyidae</t>
  </si>
  <si>
    <t>tartaruga-de-couro</t>
  </si>
  <si>
    <t>PS</t>
  </si>
  <si>
    <t>Kinosternon scorpioides scorpioides</t>
  </si>
  <si>
    <t>Kinosternidae</t>
  </si>
  <si>
    <t>Kinosterninae</t>
  </si>
  <si>
    <t>muçuã</t>
  </si>
  <si>
    <t>Trachemys adiutrix</t>
  </si>
  <si>
    <t>Emydidae</t>
  </si>
  <si>
    <t>Deirochelyinae</t>
  </si>
  <si>
    <t>cágado-brasileiro</t>
  </si>
  <si>
    <t>Trachemys dorbigni</t>
  </si>
  <si>
    <t>tigre-d'água</t>
  </si>
  <si>
    <t>Rhinoclemmys punctularia punctularia</t>
  </si>
  <si>
    <t>Geoemydidae</t>
  </si>
  <si>
    <t>Rhinoclemmydinae</t>
  </si>
  <si>
    <t>Chelonoidis carbonarius</t>
  </si>
  <si>
    <t>Testudinidae</t>
  </si>
  <si>
    <t>Testudininae</t>
  </si>
  <si>
    <t>jabuti-piranga</t>
  </si>
  <si>
    <t>Chelonoidis denticulatus</t>
  </si>
  <si>
    <t>jabuti-tinga</t>
  </si>
  <si>
    <t>Acanthochelys macrocephala</t>
  </si>
  <si>
    <t>Chelidae</t>
  </si>
  <si>
    <t>Chelinae</t>
  </si>
  <si>
    <t>tartaruga-do-pantanal</t>
  </si>
  <si>
    <t>Acanthochelys radiolata</t>
  </si>
  <si>
    <t>tartaruga-radiolada-do-pantanal</t>
  </si>
  <si>
    <t>LR/nt</t>
  </si>
  <si>
    <t>Acanthochelys spixii</t>
  </si>
  <si>
    <t>tartaruga-de-pescoço-preto-do-pantanal</t>
  </si>
  <si>
    <t>Chelus fimbriata</t>
  </si>
  <si>
    <t>mata-mata</t>
  </si>
  <si>
    <t>Chelus orinocensis</t>
  </si>
  <si>
    <t>Mesoclemmys gibba</t>
  </si>
  <si>
    <t>cágado-de-poças-da-floresta</t>
  </si>
  <si>
    <t>Mesoclemmys jurutiensis</t>
  </si>
  <si>
    <t>Mesoclemmys nasuta</t>
  </si>
  <si>
    <t xml:space="preserve">cágado-da-cabeça-de-sapo-comum </t>
  </si>
  <si>
    <t>Mesoclemmys perplexa</t>
  </si>
  <si>
    <t>cágado</t>
  </si>
  <si>
    <t>Mesoclemmys raniceps</t>
  </si>
  <si>
    <t>cabeça-de-sapo-preta-forrada</t>
  </si>
  <si>
    <t>Mesoclemmys sabiniparaensis</t>
  </si>
  <si>
    <t>Mesoclemmys tuberculata</t>
  </si>
  <si>
    <t>cágado-do-nordeste</t>
  </si>
  <si>
    <t>Mesoclemmys vanderhaegei</t>
  </si>
  <si>
    <t>cágado-do-sol</t>
  </si>
  <si>
    <t>Mesoclemmys wermuthi</t>
  </si>
  <si>
    <t>Phrynops geoffroanus</t>
  </si>
  <si>
    <t>cágado-de-barbicha</t>
  </si>
  <si>
    <t>Phrynops hilarii</t>
  </si>
  <si>
    <t>cágado-cinza</t>
  </si>
  <si>
    <t>Phrynops tuberosus</t>
  </si>
  <si>
    <t>Phrynops williamsi</t>
  </si>
  <si>
    <t>cágado-rajado</t>
  </si>
  <si>
    <t>Platemys platycephala platyce</t>
  </si>
  <si>
    <t>Platemys platycephala melanonota</t>
  </si>
  <si>
    <t>Ranacephala hogei</t>
  </si>
  <si>
    <t>Rhinemys rufipes</t>
  </si>
  <si>
    <t>cágado-vermelho</t>
  </si>
  <si>
    <t>Hydromedusa maximiliani</t>
  </si>
  <si>
    <t>Hydromedusinae</t>
  </si>
  <si>
    <t>cágado-da-serra</t>
  </si>
  <si>
    <t>Hydromedusa tectifera</t>
  </si>
  <si>
    <t>cágado-pescoço-de-cobra</t>
  </si>
  <si>
    <t>Podocnemis erythrocephala</t>
  </si>
  <si>
    <t>Podocnemididae</t>
  </si>
  <si>
    <t>Podocnemidinae</t>
  </si>
  <si>
    <t>tartaruga-irapuca</t>
  </si>
  <si>
    <t>Podocnemis expansa</t>
  </si>
  <si>
    <t>tartaruga-da-amazônia</t>
  </si>
  <si>
    <t>Podocnemis sextuberculata</t>
  </si>
  <si>
    <t>pitiú</t>
  </si>
  <si>
    <t>Podocnemis unifilis</t>
  </si>
  <si>
    <t>tracajá</t>
  </si>
  <si>
    <t>Peltocephalus dumerilianus</t>
  </si>
  <si>
    <t>Peltocephalinae</t>
  </si>
  <si>
    <t>tartaruga-de-cabeça-grande-do-amazonas</t>
  </si>
  <si>
    <t>XX</t>
  </si>
  <si>
    <t>Allophryne sp.</t>
  </si>
  <si>
    <t>Limnomedusa sp.</t>
  </si>
  <si>
    <t>Allobates sp.</t>
  </si>
  <si>
    <t>Anomaloglossus sp.</t>
  </si>
  <si>
    <t>Brachycephalus sp.</t>
  </si>
  <si>
    <t>Ischnocnema sp.</t>
  </si>
  <si>
    <t>Amazophrynella sp.</t>
  </si>
  <si>
    <t>Atelopus sp.</t>
  </si>
  <si>
    <t>Dendrophryniscus sp.</t>
  </si>
  <si>
    <t>Frostius sp.</t>
  </si>
  <si>
    <t>Melanophryniscus sp.</t>
  </si>
  <si>
    <t>Oreophrynella sp.</t>
  </si>
  <si>
    <t>Rhaebo sp.</t>
  </si>
  <si>
    <t>Rhinella sp.</t>
  </si>
  <si>
    <t>Cochranella sp.</t>
  </si>
  <si>
    <t>Teratohyla sp.</t>
  </si>
  <si>
    <t>Vitreorana sp.</t>
  </si>
  <si>
    <t>Hyalinobatrachium sp.</t>
  </si>
  <si>
    <t>Ceratophrys sp.</t>
  </si>
  <si>
    <t>Lepidobatrachus sp.</t>
  </si>
  <si>
    <t>Ceuthomantis sp.</t>
  </si>
  <si>
    <t>Pristimantis sp.</t>
  </si>
  <si>
    <t>Haddadus sp.</t>
  </si>
  <si>
    <t>Strabomantis sp.</t>
  </si>
  <si>
    <t>Bahius sp.</t>
  </si>
  <si>
    <t>Barycholos sp.</t>
  </si>
  <si>
    <t>Euparkerella sp.</t>
  </si>
  <si>
    <t>Holoaden sp.</t>
  </si>
  <si>
    <t>Noblella sp.</t>
  </si>
  <si>
    <t>Oreobates sp.</t>
  </si>
  <si>
    <t>Cycloramphus sp.</t>
  </si>
  <si>
    <t>Thoropa sp.</t>
  </si>
  <si>
    <t>Ameerega sp.</t>
  </si>
  <si>
    <t>Adelphobates sp.</t>
  </si>
  <si>
    <t>Dendrobates sp.</t>
  </si>
  <si>
    <t>Ranitomeya sp.</t>
  </si>
  <si>
    <t>Hyloxalus sp.</t>
  </si>
  <si>
    <t>Eleutherodactylus sp.</t>
  </si>
  <si>
    <t>Adelophryne sp.</t>
  </si>
  <si>
    <t>Phyzelaphryne sp.</t>
  </si>
  <si>
    <t>Alainia sp.</t>
  </si>
  <si>
    <t>Eotheca sp.</t>
  </si>
  <si>
    <t>Fritziana sp.</t>
  </si>
  <si>
    <t>Hemiphractus sp.</t>
  </si>
  <si>
    <t>Stefania sp.</t>
  </si>
  <si>
    <t>Hyla sp.</t>
  </si>
  <si>
    <t>Aplastodiscus sp.</t>
  </si>
  <si>
    <t>Boana sp.</t>
  </si>
  <si>
    <t>Bokermannohyla sp.</t>
  </si>
  <si>
    <t>Dendropsophus sp.</t>
  </si>
  <si>
    <t>Xenohyla sp.</t>
  </si>
  <si>
    <t>Corythomantis sp.</t>
  </si>
  <si>
    <t>Dryaderces sp.</t>
  </si>
  <si>
    <t>Itapotihyla sp.</t>
  </si>
  <si>
    <t>Nyctimantis sp.</t>
  </si>
  <si>
    <t>Osteocephalus sp.</t>
  </si>
  <si>
    <t>Phyllodytes sp.</t>
  </si>
  <si>
    <t>Tepuihyla sp.</t>
  </si>
  <si>
    <t>Trachycephalus sp.</t>
  </si>
  <si>
    <t>Lysapsus sp.</t>
  </si>
  <si>
    <t>Pseudis sp.</t>
  </si>
  <si>
    <t>Scarthyla sp.</t>
  </si>
  <si>
    <t>Gabohyla sp.</t>
  </si>
  <si>
    <t>Scinax sp.</t>
  </si>
  <si>
    <t>Sphaenorhynchus sp.</t>
  </si>
  <si>
    <t>Crossodactylus sp.</t>
  </si>
  <si>
    <t>Hylodes sp.</t>
  </si>
  <si>
    <t>Megaelosia sp.</t>
  </si>
  <si>
    <t>Edalorhina sp.</t>
  </si>
  <si>
    <t>Engystomops sp.</t>
  </si>
  <si>
    <t>Physalaemus sp.</t>
  </si>
  <si>
    <t>Pleurodema sp.</t>
  </si>
  <si>
    <t>Pseudopaludicola sp.</t>
  </si>
  <si>
    <t>Adenomera sp.</t>
  </si>
  <si>
    <t>Hydrolaetare sp.</t>
  </si>
  <si>
    <t>Leptodactylus sp.</t>
  </si>
  <si>
    <t>Lithodytes sp.</t>
  </si>
  <si>
    <t>Crossodactylodes sp.</t>
  </si>
  <si>
    <t>Paratelmatobius sp.</t>
  </si>
  <si>
    <t>Rupirana sp.</t>
  </si>
  <si>
    <t>Scythrophrys sp.</t>
  </si>
  <si>
    <t>Adelastes sp.</t>
  </si>
  <si>
    <t>Arcovomer sp.</t>
  </si>
  <si>
    <t>Chiasmocleis sp.</t>
  </si>
  <si>
    <t>Ctenophryne sp.</t>
  </si>
  <si>
    <t>Dasypops sp.</t>
  </si>
  <si>
    <t>Dermatonotus sp.</t>
  </si>
  <si>
    <t>Elachistocleis sp.</t>
  </si>
  <si>
    <t>Hamptophryne sp.</t>
  </si>
  <si>
    <t>Myersiella sp.</t>
  </si>
  <si>
    <t>Relictocleis sp.</t>
  </si>
  <si>
    <t>Stereocyclops sp.</t>
  </si>
  <si>
    <t>Otophryne sp.</t>
  </si>
  <si>
    <t>Synapturanus sp.</t>
  </si>
  <si>
    <t>Macrogenioglottus sp.</t>
  </si>
  <si>
    <t>Odontophrynus sp.</t>
  </si>
  <si>
    <t>Proceratophrys sp.</t>
  </si>
  <si>
    <t>Callimedusa sp.</t>
  </si>
  <si>
    <t>Cruziohyla sp.</t>
  </si>
  <si>
    <t>Hylomantis sp.</t>
  </si>
  <si>
    <t>Phasmahyla sp.</t>
  </si>
  <si>
    <t>Phrynomedusa sp.</t>
  </si>
  <si>
    <t>Phyllomedusa sp.</t>
  </si>
  <si>
    <t>Pithecopus sp.</t>
  </si>
  <si>
    <t>Pipa sp.</t>
  </si>
  <si>
    <t>Aquarana sp.</t>
  </si>
  <si>
    <t>Lithobates sp.</t>
  </si>
  <si>
    <t>Bolitoglossa sp.</t>
  </si>
  <si>
    <t>Caecilia sp.</t>
  </si>
  <si>
    <t>Oscaecilia sp.</t>
  </si>
  <si>
    <t>Rhinatrema sp.</t>
  </si>
  <si>
    <t>Brasilotyphlus sp.</t>
  </si>
  <si>
    <t>Luetkenotyphlus sp.</t>
  </si>
  <si>
    <t>Microcaecilia sp.</t>
  </si>
  <si>
    <t>Mimosiphonops sp.</t>
  </si>
  <si>
    <t>Siphonops sp.</t>
  </si>
  <si>
    <t>Atretochoana sp.</t>
  </si>
  <si>
    <t>Chthonerpeton sp.</t>
  </si>
  <si>
    <t>Nectocaecilia sp.</t>
  </si>
  <si>
    <t>Potomotyphlus sp.</t>
  </si>
  <si>
    <t>Typhlonectes sp.</t>
  </si>
  <si>
    <t>Censo auditivo</t>
  </si>
  <si>
    <t>Hoop-trap</t>
  </si>
  <si>
    <t>Monitoramento de fauna - Herpetofauna registros</t>
  </si>
  <si>
    <t>PR_livro_vermelho_2004</t>
  </si>
  <si>
    <t>PR-LivroVermelho_2004</t>
  </si>
  <si>
    <t>Livro Vermelho 2004</t>
  </si>
  <si>
    <t>Livro_Vermelho_204</t>
  </si>
  <si>
    <t>PCH Canoas</t>
  </si>
  <si>
    <t>FT01</t>
  </si>
  <si>
    <t>FT02</t>
  </si>
  <si>
    <t>FT03</t>
  </si>
  <si>
    <t>FT04</t>
  </si>
  <si>
    <t xml:space="preserve"> 27°26'40.45"S</t>
  </si>
  <si>
    <t xml:space="preserve"> 27°26'22.21"S</t>
  </si>
  <si>
    <t xml:space="preserve"> 27°28'26.44"S</t>
  </si>
  <si>
    <t xml:space="preserve"> 27°28'59.50"S</t>
  </si>
  <si>
    <t xml:space="preserve"> 50°40'4.85"O</t>
  </si>
  <si>
    <t xml:space="preserve"> 50°40'50.24"O</t>
  </si>
  <si>
    <t xml:space="preserve"> 50°40'12.74"O</t>
  </si>
  <si>
    <t xml:space="preserve"> 50°40'18.59"O</t>
  </si>
  <si>
    <t>Pitfall</t>
  </si>
  <si>
    <t>Encontro ocasional</t>
  </si>
  <si>
    <t>Bacia do Rio Canoas</t>
  </si>
  <si>
    <t>Leptodacylus plaumanni</t>
  </si>
  <si>
    <t>Leptodacylus luctator</t>
  </si>
  <si>
    <t>Dendropsophus nahdeneri</t>
  </si>
  <si>
    <t>Ischnocnema henseli</t>
  </si>
  <si>
    <t>Tayane Azevedo</t>
  </si>
  <si>
    <t>Tarik Kardush</t>
  </si>
  <si>
    <t>Próximo ao FT01</t>
  </si>
  <si>
    <t>Acesso ao FT02</t>
  </si>
  <si>
    <t>Acesso ao FT03</t>
  </si>
  <si>
    <t>Procura Livre</t>
  </si>
  <si>
    <t>N.A</t>
  </si>
  <si>
    <t>Água</t>
  </si>
  <si>
    <t>Superfície da água</t>
  </si>
  <si>
    <t>Arbóreo</t>
  </si>
  <si>
    <t>18h00min</t>
  </si>
  <si>
    <t>18h30min</t>
  </si>
  <si>
    <t>19h20min</t>
  </si>
  <si>
    <t>19h50min</t>
  </si>
  <si>
    <t>19h10min</t>
  </si>
  <si>
    <t>19h40min</t>
  </si>
  <si>
    <t>TimePhoto_20230805_181726_Dendropsophus_minutus; TimePhoto_20230805_181757_Dendropsophus_minutus</t>
  </si>
  <si>
    <t>TimePhoto_20230805_182528_Dendropsophus_minutus</t>
  </si>
  <si>
    <t>TimePhoto_20230805_182344_Leptodactylus_luctator; TimePhoto_20230805_182348_Leptodactylus_luctator</t>
  </si>
  <si>
    <t>TimePhoto_20230805_183228_Dendropsophus_nahdeneri até TimePhoto_20230805_183928_Dendropsophus_nahdeneri</t>
  </si>
  <si>
    <t>TimePhoto_20230805_184505_Dendropsophus_nahdeneri; TimePhoto_20230805_184530_Dendropsophus_nahdeneri; TimePhoto_20230805_184540_Dendropsophus_nahdeneri</t>
  </si>
  <si>
    <t>TimePhoto_20230805_190551_Sphaenorhynchus_surdus</t>
  </si>
  <si>
    <t>TimePhoto_20230805_190103_Leptodactylus_luctator</t>
  </si>
  <si>
    <t>TimePhoto_20230805_190139_Leptodactylus_luctator</t>
  </si>
  <si>
    <t>TimePhoto_20230805_194843_Boana_bischoffi até TimePhoto_20230805_195227_Boana_bischoffi</t>
  </si>
  <si>
    <t>TimePhoto_20230806_182454_Dendropsophus_minutus; TimePhoto_20230806_182505_Dendropsophus_minutus</t>
  </si>
  <si>
    <t>TimePhoto_20230806_183259_Dendropsophus_minutus</t>
  </si>
  <si>
    <t>TimePhoto_20230806_191100_Rhinella_icterica; TimePhoto_20230806_191115_Rhinella_icterica</t>
  </si>
  <si>
    <t>TimePhoto_20230806_192621_Boana_bischoffi; TimePhoto_20230806_192643_Boana_bischoffi</t>
  </si>
  <si>
    <t>TimePhoto_20230806_192738_Boana_bischoffi</t>
  </si>
  <si>
    <t>TimePhoto_20230806_193234_Boana_bischoffi; TimePhoto_20230806_193237_Boana_bischoffi; TimePhoto_20230806_193337_Boana_bischoffi</t>
  </si>
  <si>
    <t>TimePhoto_20230806_192219_Leptodactylus_luctator; TimePhoto_20230806_192236_Leptodactylus_luctator; TimePhoto_20230806_192323_Leptodactylus_luctator; TimePhoto_20230806_192335_Leptodactylus_luctator</t>
  </si>
  <si>
    <t>TimePhoto_20230807_105704_Physalaemus_gracilis; TimePhoto_20230807_105720_Physalaemus_gracilis; TimePhoto_20230807_105937_Physalaemus_gracilis</t>
  </si>
  <si>
    <t>TimePhoto_20230807_110157_Physalaemus_gracilis; TimePhoto_20230807_110204_Physalaemus_gracilis; TimePhoto_20230807_110216_Physalaemus_gracilis; TimePhoto_20230807_110222_Physalaemus_gracilis</t>
  </si>
  <si>
    <t>TimePhoto_20230807_113636_Physalaemus_gracilis até TimePhoto_20230807_114334_Physalaemus_gracilis</t>
  </si>
  <si>
    <t>TimePhoto_20230808_094454_Physalaemus_lateristriga até TimePhoto_20230808_094646_Physalaemus_lateristriga</t>
  </si>
  <si>
    <t>TimePhoto_20230808_121506; TimePhoto_20230808_121619_Physalaemus_aff_spiniger; TimePhoto_20230808_121747_Physalaemus_aff_spiniger; TimePhoto_20230808_121837_Physalaemus_aff_spiniger</t>
  </si>
  <si>
    <t>IMG-20230806-WA0001_Physalaemus_lateristriga; IMG-20230806-WA0002_Physalaemus_lateristriga</t>
  </si>
  <si>
    <t>Observado pela equipe de mastofauna</t>
  </si>
  <si>
    <t>Curitibanos</t>
  </si>
  <si>
    <t>Giuliano Martinazzo</t>
  </si>
  <si>
    <t>Busca ativa</t>
  </si>
  <si>
    <t>Ponto de escuta</t>
  </si>
  <si>
    <t>rã-touro</t>
  </si>
  <si>
    <t>alterado</t>
  </si>
  <si>
    <t>lagunar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</si>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</sst>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[$-F800]dddd\,\ mmmm\ dd\,\ yyyy"/>
    <numFmt numFmtId="166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</font>
    <font>
      <i/>
      <sz val="10"/>
      <name val="Verdana"/>
    </font>
    <font>
      <sz val="10"/>
      <name val="Verdana"/>
    </font>
    <font>
      <sz val="10"/>
      <color rgb="FF0033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00CC5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 wrapText="1"/>
      <protection locked="0"/>
    </xf>
    <xf numFmtId="165" fontId="11" fillId="7" borderId="0" xfId="0" applyNumberFormat="1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2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7" borderId="0" xfId="0" applyFont="1" applyFill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horizontal="center" vertical="center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14" fontId="15" fillId="0" borderId="0" xfId="0" applyNumberFormat="1" applyFont="1" applyAlignment="1" applyProtection="1">
      <alignment horizontal="center" vertical="center"/>
      <protection locked="0"/>
    </xf>
    <xf numFmtId="20" fontId="15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66" fontId="15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3" xr:uid="{00000000-0005-0000-0000-000002000000}"/>
    <cellStyle name="Vírgula 2" xfId="2" xr:uid="{00000000-0005-0000-0000-000003000000}"/>
    <cellStyle name="Vírgula 2 2" xfId="4" xr:uid="{00000000-0005-0000-0000-000004000000}"/>
  </cellStyles>
  <dxfs count="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25" formatCode="hh:mm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indexed="64"/>
          <bgColor rgb="FF70AD4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70AD47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135733</xdr:colOff>
      <xdr:row>0</xdr:row>
      <xdr:rowOff>103821</xdr:rowOff>
    </xdr:from>
    <xdr:to>
      <xdr:col>12</xdr:col>
      <xdr:colOff>838154</xdr:colOff>
      <xdr:row>1</xdr:row>
      <xdr:rowOff>325755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0558" y="103821"/>
          <a:ext cx="702421" cy="62579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447681</xdr:colOff>
      <xdr:row>0</xdr:row>
      <xdr:rowOff>95248</xdr:rowOff>
    </xdr:from>
    <xdr:to>
      <xdr:col>1</xdr:col>
      <xdr:colOff>1350543</xdr:colOff>
      <xdr:row>1</xdr:row>
      <xdr:rowOff>289485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721" y="95248"/>
          <a:ext cx="897147" cy="57523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0</xdr:colOff>
      <xdr:row>2</xdr:row>
      <xdr:rowOff>125732</xdr:rowOff>
    </xdr:from>
    <xdr:to>
      <xdr:col>15</xdr:col>
      <xdr:colOff>179071</xdr:colOff>
      <xdr:row>2</xdr:row>
      <xdr:rowOff>662941</xdr:rowOff>
    </xdr:to>
    <xdr:grpSp>
      <xdr:nvGrpSpPr>
        <xdr:cNvPr id="4" name="Agrupar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0" y="944882"/>
          <a:ext cx="10723246" cy="537209"/>
          <a:chOff x="317500" y="793750"/>
          <a:chExt cx="9734549" cy="581584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27/09/2023 </a:t>
            </a:r>
          </a:p>
        </xdr:txBody>
      </xdr: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113250" y="1127125"/>
            <a:ext cx="7938799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Fonte</a:t>
            </a:r>
            <a:r>
              <a:rPr lang="pt-BR" sz="10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utilizada para o preenchiemnto dos dados da aba "Base de dados"</a:t>
            </a:r>
            <a:endParaRPr lang="pt-BR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</xdr:row>
      <xdr:rowOff>131445</xdr:rowOff>
    </xdr:from>
    <xdr:to>
      <xdr:col>12</xdr:col>
      <xdr:colOff>1714500</xdr:colOff>
      <xdr:row>2</xdr:row>
      <xdr:rowOff>1076868</xdr:rowOff>
    </xdr:to>
    <xdr:grpSp>
      <xdr:nvGrpSpPr>
        <xdr:cNvPr id="16" name="Agrupar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886778" y="1095851"/>
          <a:ext cx="15901035" cy="945423"/>
          <a:chOff x="317500" y="793750"/>
          <a:chExt cx="9734549" cy="871997"/>
        </a:xfrm>
      </xdr:grpSpPr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317500" y="793750"/>
            <a:ext cx="746743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Projeto: </a:t>
            </a:r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989301" y="793750"/>
            <a:ext cx="2633374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PCH Canoas</a:t>
            </a:r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57060" y="793750"/>
            <a:ext cx="839669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Responsável:</a:t>
            </a:r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 txBox="1"/>
        </xdr:nvSpPr>
        <xdr:spPr>
          <a:xfrm>
            <a:off x="4708523" y="793750"/>
            <a:ext cx="2305052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Bruno Fachin</a:t>
            </a:r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7168994" y="793750"/>
            <a:ext cx="1397518" cy="23315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Data de atualização:</a:t>
            </a:r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 txBox="1"/>
        </xdr:nvSpPr>
        <xdr:spPr>
          <a:xfrm>
            <a:off x="8599776" y="793750"/>
            <a:ext cx="1440000" cy="248209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19/10/2023 </a:t>
            </a: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 txBox="1"/>
        </xdr:nvSpPr>
        <xdr:spPr>
          <a:xfrm>
            <a:off x="317500" y="1127125"/>
            <a:ext cx="1869486" cy="2482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Objetivos e justificativas: </a:t>
            </a:r>
          </a:p>
        </xdr:txBody>
      </xdr:sp>
      <xdr:sp macro="" textlink="" fLocksText="0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/>
        </xdr:nvSpPr>
        <xdr:spPr>
          <a:xfrm>
            <a:off x="2113250" y="1127124"/>
            <a:ext cx="7938799" cy="538623"/>
          </a:xfrm>
          <a:prstGeom prst="rect">
            <a:avLst/>
          </a:prstGeom>
          <a:noFill/>
          <a:ln>
            <a:solidFill>
              <a:schemeClr val="tx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pt-BR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Planilha para preenchimento de banco de dados (BD) de monitoramento de fauna. Antes do preenchimento sempre ler a aba "Apoio" pois estamos sempre a atualizando. Idealmente os registros precisam ser a nível de espécie. Ou em casos excepcionais de dúvidas, utilizar no máximo a classificação em gênero e justificar em "Obs." o porque não foi possível a identificação.</a:t>
            </a:r>
          </a:p>
        </xdr:txBody>
      </xdr:sp>
    </xdr:grpSp>
    <xdr:clientData fLocksWithSheet="0"/>
  </xdr:twoCellAnchor>
  <xdr:twoCellAnchor editAs="oneCell">
    <xdr:from>
      <xdr:col>12</xdr:col>
      <xdr:colOff>438833</xdr:colOff>
      <xdr:row>0</xdr:row>
      <xdr:rowOff>47331</xdr:rowOff>
    </xdr:from>
    <xdr:to>
      <xdr:col>12</xdr:col>
      <xdr:colOff>1389017</xdr:colOff>
      <xdr:row>1</xdr:row>
      <xdr:rowOff>421982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3558" y="47331"/>
          <a:ext cx="953994" cy="812801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0</xdr:row>
      <xdr:rowOff>367392</xdr:rowOff>
    </xdr:from>
    <xdr:to>
      <xdr:col>2</xdr:col>
      <xdr:colOff>1120532</xdr:colOff>
      <xdr:row>1</xdr:row>
      <xdr:rowOff>449033</xdr:rowOff>
    </xdr:to>
    <xdr:pic>
      <xdr:nvPicPr>
        <xdr:cNvPr id="12" name="Imagem 11" descr="Logotipo&#10;&#10;Descrição gerada automaticament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55" b="17742"/>
        <a:stretch/>
      </xdr:blipFill>
      <xdr:spPr bwMode="auto">
        <a:xfrm>
          <a:off x="993321" y="367392"/>
          <a:ext cx="2004997" cy="5170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mpreendimento" displayName="empreendimento" ref="A2:A3" totalsRowShown="0" headerRowDxfId="192" dataDxfId="190" headerRowBorderDxfId="191">
  <autoFilter ref="A2:A3" xr:uid="{00000000-0009-0000-0100-000003000000}"/>
  <tableColumns count="1">
    <tableColumn id="1" xr3:uid="{00000000-0010-0000-0000-000001000000}" name="empreendimento" dataDxfId="18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9000000}" name="periodo" displayName="periodo" ref="M2:M5" totalsRowShown="0" headerRowDxfId="156" dataDxfId="154" headerRowBorderDxfId="155">
  <autoFilter ref="M2:M5" xr:uid="{00000000-0009-0000-0100-00002D000000}"/>
  <tableColumns count="1">
    <tableColumn id="1" xr3:uid="{00000000-0010-0000-0900-000001000000}" name="periodo" dataDxfId="153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A000000}" name="bioma" displayName="bioma" ref="N2:N4" totalsRowShown="0" headerRowDxfId="152" dataDxfId="150" headerRowBorderDxfId="151">
  <autoFilter ref="N2:N4" xr:uid="{00000000-0009-0000-0100-00002E000000}"/>
  <tableColumns count="1">
    <tableColumn id="1" xr3:uid="{00000000-0010-0000-0A00-000001000000}" name="bioma" dataDxfId="149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B000000}" name="ambiente" displayName="ambiente" ref="O2:O15" totalsRowShown="0" headerRowDxfId="148" dataDxfId="146" headerRowBorderDxfId="147">
  <autoFilter ref="O2:O15" xr:uid="{00000000-0009-0000-0100-00002F000000}"/>
  <tableColumns count="1">
    <tableColumn id="1" xr3:uid="{00000000-0010-0000-0B00-000001000000}" name="ambiente" dataDxfId="14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C000000}" name="clima" displayName="clima" ref="P2:P4" totalsRowShown="0" headerRowDxfId="144" dataDxfId="142" headerRowBorderDxfId="143">
  <autoFilter ref="P2:P4" xr:uid="{00000000-0009-0000-0100-000030000000}"/>
  <tableColumns count="1">
    <tableColumn id="1" xr3:uid="{00000000-0010-0000-0C00-000001000000}" name="clima" dataDxfId="141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D000000}" name="estacao" displayName="estacao" ref="Q2:Q6" totalsRowShown="0" headerRowDxfId="140" dataDxfId="138" headerRowBorderDxfId="139">
  <autoFilter ref="Q2:Q6" xr:uid="{00000000-0009-0000-0100-000031000000}"/>
  <tableColumns count="1">
    <tableColumn id="1" xr3:uid="{00000000-0010-0000-0D00-000001000000}" name="estacao" dataDxfId="137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E000000}" name="condicoes" displayName="condicoes" ref="R2:R9" totalsRowShown="0" headerRowDxfId="136" dataDxfId="134" headerRowBorderDxfId="135">
  <autoFilter ref="R2:R9" xr:uid="{00000000-0009-0000-0100-000032000000}"/>
  <tableColumns count="1">
    <tableColumn id="1" xr3:uid="{00000000-0010-0000-0E00-000001000000}" name="condicoes" dataDxfId="133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F000000}" name="captura" displayName="captura" ref="S2:S4" totalsRowShown="0" headerRowDxfId="132" dataDxfId="130" headerRowBorderDxfId="131">
  <autoFilter ref="S2:S4" xr:uid="{00000000-0009-0000-0100-000033000000}"/>
  <tableColumns count="1">
    <tableColumn id="1" xr3:uid="{00000000-0010-0000-0F00-000001000000}" name="captura" dataDxfId="129"/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10000000}" name="coleta" displayName="coleta" ref="T2:T4" totalsRowShown="0" headerRowDxfId="128" dataDxfId="126" headerRowBorderDxfId="127">
  <autoFilter ref="T2:T4" xr:uid="{00000000-0009-0000-0100-000034000000}"/>
  <tableColumns count="1">
    <tableColumn id="1" xr3:uid="{00000000-0010-0000-1000-000001000000}" name="coleta" dataDxfId="125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11000000}" name="sazonalidade" displayName="sazonalidade" ref="U2:U4" totalsRowShown="0" headerRowDxfId="124" dataDxfId="122" headerRowBorderDxfId="123">
  <autoFilter ref="U2:U4" xr:uid="{00000000-0009-0000-0100-000035000000}"/>
  <tableColumns count="1">
    <tableColumn id="1" xr3:uid="{00000000-0010-0000-1100-000001000000}" name="sazonalidade" dataDxfId="121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12000000}" name="fase" displayName="fase" ref="V2:V5" totalsRowShown="0" headerRowDxfId="120" dataDxfId="118" headerRowBorderDxfId="119">
  <autoFilter ref="V2:V5" xr:uid="{00000000-0009-0000-0100-000036000000}"/>
  <tableColumns count="1">
    <tableColumn id="1" xr3:uid="{00000000-0010-0000-1200-000001000000}" name="fase" dataDxfId="11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1000000}" name="campanhas" displayName="campanhas" ref="G2:G62" totalsRowShown="0" headerRowDxfId="188" dataDxfId="186" headerRowBorderDxfId="187">
  <autoFilter ref="G2:G62" xr:uid="{00000000-0009-0000-0100-000024000000}"/>
  <tableColumns count="1">
    <tableColumn id="1" xr3:uid="{00000000-0010-0000-0100-000001000000}" name="campanhas" dataDxfId="185"/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13000000}" name="estudo" displayName="estudo" ref="W2:W4" totalsRowShown="0" headerRowDxfId="116" dataDxfId="114" headerRowBorderDxfId="115">
  <autoFilter ref="W2:W4" xr:uid="{00000000-0009-0000-0100-000037000000}"/>
  <tableColumns count="1">
    <tableColumn id="1" xr3:uid="{00000000-0010-0000-1300-000001000000}" name="estudo" dataDxfId="113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14000000}" name="bacia" displayName="bacia" ref="X2:X3" totalsRowShown="0" headerRowDxfId="112" dataDxfId="110" headerRowBorderDxfId="111">
  <autoFilter ref="X2:X3" xr:uid="{00000000-0009-0000-0100-000038000000}"/>
  <tableColumns count="1">
    <tableColumn id="1" xr3:uid="{00000000-0010-0000-1400-000001000000}" name="bacia" dataDxfId="109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15000000}" name="fitofisionomia" displayName="fitofisionomia" ref="Y2:Y4" totalsRowShown="0" headerRowDxfId="108" dataDxfId="106" headerRowBorderDxfId="107">
  <autoFilter ref="Y2:Y4" xr:uid="{00000000-0009-0000-0100-000039000000}"/>
  <tableColumns count="1">
    <tableColumn id="1" xr3:uid="{00000000-0010-0000-1500-000001000000}" name="fitofisionomia" dataDxfId="105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16000000}" name="grupo" displayName="grupo" ref="Z2:Z7" totalsRowShown="0" headerRowDxfId="104" dataDxfId="102" headerRowBorderDxfId="103">
  <autoFilter ref="Z2:Z7" xr:uid="{00000000-0009-0000-0100-00003A000000}"/>
  <tableColumns count="1">
    <tableColumn id="1" xr3:uid="{00000000-0010-0000-1600-000001000000}" name="grupo" dataDxfId="101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17000000}" name="tipo" displayName="tipo" ref="AA2:AA3" totalsRowShown="0" headerRowDxfId="100" dataDxfId="98" headerRowBorderDxfId="99">
  <autoFilter ref="AA2:AA3" xr:uid="{00000000-0009-0000-0100-00003B000000}"/>
  <tableColumns count="1">
    <tableColumn id="1" xr3:uid="{00000000-0010-0000-1700-000001000000}" name="tipo" dataDxfId="97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18000000}" name="met_iat" displayName="met_iat" ref="AB2:AB4" totalsRowShown="0" headerRowDxfId="96" dataDxfId="94" headerRowBorderDxfId="95">
  <autoFilter ref="AB2:AB4" xr:uid="{00000000-0009-0000-0100-00003C000000}"/>
  <tableColumns count="1">
    <tableColumn id="1" xr3:uid="{00000000-0010-0000-1800-000001000000}" name="met_iat" dataDxfId="93"/>
  </tableColumns>
  <tableStyleInfo name="TableStyleMedium4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9000000}" name="numeracao" displayName="numeracao" ref="AC2:AC28" totalsRowShown="0" headerRowDxfId="92" dataDxfId="90" headerRowBorderDxfId="91">
  <autoFilter ref="AC2:AC28" xr:uid="{00000000-0009-0000-0100-00003D000000}"/>
  <tableColumns count="1">
    <tableColumn id="1" xr3:uid="{00000000-0010-0000-1900-000001000000}" name="numeracao" dataDxfId="89"/>
  </tableColumns>
  <tableStyleInfo name="TableStyleMedium4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A000000}" name="responsaveis" displayName="responsaveis" ref="F2:F3" totalsRowShown="0" headerRowDxfId="88" dataDxfId="86" headerRowBorderDxfId="87">
  <autoFilter ref="F2:F3" xr:uid="{00000000-0009-0000-0100-00003F000000}"/>
  <tableColumns count="1">
    <tableColumn id="1" xr3:uid="{00000000-0010-0000-1A00-000001000000}" name="responsaveis" dataDxfId="85"/>
  </tableColumns>
  <tableStyleInfo name="TableStyleMedium4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B000000}" name="coord_lat" displayName="coord_lat" ref="D2:D6" totalsRowShown="0" headerRowDxfId="84" dataDxfId="82" headerRowBorderDxfId="83">
  <autoFilter ref="D2:D6" xr:uid="{00000000-0009-0000-0100-000040000000}"/>
  <tableColumns count="1">
    <tableColumn id="1" xr3:uid="{00000000-0010-0000-1B00-000001000000}" name="coord_lat" dataDxfId="81"/>
  </tableColumns>
  <tableStyleInfo name="TableStyleMedium4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C000000}" name="coord_long" displayName="coord_long" ref="E2:E6" totalsRowShown="0" headerRowDxfId="80" dataDxfId="78" headerRowBorderDxfId="79">
  <autoFilter ref="E2:E6" xr:uid="{00000000-0009-0000-0100-000041000000}"/>
  <tableColumns count="1">
    <tableColumn id="1" xr3:uid="{00000000-0010-0000-1C00-000001000000}" name="coord_long" dataDxfId="7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2000000}" name="ano" displayName="ano" ref="H2:H11" totalsRowShown="0" headerRowDxfId="184" dataDxfId="182" headerRowBorderDxfId="183">
  <autoFilter ref="H2:H11" xr:uid="{00000000-0009-0000-0100-000025000000}"/>
  <tableColumns count="1">
    <tableColumn id="1" xr3:uid="{00000000-0010-0000-0200-000001000000}" name="ano" dataDxfId="181"/>
  </tableColumns>
  <tableStyleInfo name="TableStyleMedium4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D000000}" name="marcacao" displayName="marcacao" ref="AD2:AD7" totalsRowShown="0" headerRowDxfId="76" dataDxfId="74" headerRowBorderDxfId="75">
  <autoFilter ref="AD2:AD7" xr:uid="{00000000-0009-0000-0100-000001000000}"/>
  <tableColumns count="1">
    <tableColumn id="1" xr3:uid="{00000000-0010-0000-1D00-000001000000}" name="marcacao" dataDxfId="73"/>
  </tableColumns>
  <tableStyleInfo name="TableStyleMedium4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E000000}" name="reprodutivo" displayName="reprodutivo" ref="AE2:AE7" totalsRowShown="0" headerRowDxfId="72" dataDxfId="70" headerRowBorderDxfId="71">
  <autoFilter ref="AE2:AE7" xr:uid="{00000000-0009-0000-0100-000004000000}"/>
  <tableColumns count="1">
    <tableColumn id="1" xr3:uid="{00000000-0010-0000-1E00-000001000000}" name="reprodutivo" dataDxfId="69"/>
  </tableColumns>
  <tableStyleInfo name="TableStyleMedium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F000000}" name="tab_herpeto" displayName="tab_herpeto" ref="B4:BP498" totalsRowShown="0" headerRowDxfId="68" dataDxfId="67">
  <autoFilter ref="B4:BP498" xr:uid="{00000000-0009-0000-0100-000002000000}"/>
  <tableColumns count="67">
    <tableColumn id="1" xr3:uid="{00000000-0010-0000-1F00-000001000000}" name="Sequência" dataDxfId="66"/>
    <tableColumn id="35" xr3:uid="{00000000-0010-0000-1F00-000023000000}" name="Empreendimento" dataDxfId="65"/>
    <tableColumn id="4" xr3:uid="{00000000-0010-0000-1F00-000004000000}" name="Responsável" dataDxfId="64"/>
    <tableColumn id="95" xr3:uid="{00000000-0010-0000-1F00-00005F000000}" name="Campanha" dataDxfId="63"/>
    <tableColumn id="34" xr3:uid="{00000000-0010-0000-1F00-000022000000}" name="Data" dataDxfId="62"/>
    <tableColumn id="11" xr3:uid="{00000000-0010-0000-1F00-00000B000000}" name="Unid. Amostral" dataDxfId="61"/>
    <tableColumn id="10" xr3:uid="{00000000-0010-0000-1F00-00000A000000}" name="Área de influência" dataDxfId="60"/>
    <tableColumn id="14" xr3:uid="{00000000-0010-0000-1F00-00000E000000}" name="Estação" dataDxfId="59"/>
    <tableColumn id="33" xr3:uid="{00000000-0010-0000-1F00-000021000000}" name="Método" dataDxfId="58"/>
    <tableColumn id="29" xr3:uid="{00000000-0010-0000-1F00-00001D000000}" name="Espécie*" dataDxfId="57"/>
    <tableColumn id="30" xr3:uid="{00000000-0010-0000-1F00-00001E000000}" name="Nome***" dataDxfId="56">
      <calculatedColumnFormula>IFERROR(VLOOKUP(tab_herpeto[[#This Row],[Espécie*]],'Base de dados'!B:Z,7,),0)</calculatedColumnFormula>
    </tableColumn>
    <tableColumn id="32" xr3:uid="{00000000-0010-0000-1F00-000020000000}" name="ID Marcação*" dataDxfId="55"/>
    <tableColumn id="18" xr3:uid="{00000000-0010-0000-1F00-000012000000}" name="Captura ?" dataDxfId="54"/>
    <tableColumn id="19" xr3:uid="{00000000-0010-0000-1F00-000013000000}" name="Coleta ?" dataDxfId="53"/>
    <tableColumn id="20" xr3:uid="{00000000-0010-0000-1F00-000014000000}" name="Tipo do registro" dataDxfId="52"/>
    <tableColumn id="21" xr3:uid="{00000000-0010-0000-1F00-000015000000}" name="Tipo de ambiente" dataDxfId="51"/>
    <tableColumn id="22" xr3:uid="{00000000-0010-0000-1F00-000016000000}" name="Estrato" dataDxfId="50"/>
    <tableColumn id="23" xr3:uid="{00000000-0010-0000-1F00-000017000000}" name="Período do dia" dataDxfId="49"/>
    <tableColumn id="24" xr3:uid="{00000000-0010-0000-1F00-000018000000}" name="Hora de início do método" dataDxfId="48"/>
    <tableColumn id="25" xr3:uid="{00000000-0010-0000-1F00-000019000000}" name="Hora de término do método" dataDxfId="47"/>
    <tableColumn id="26" xr3:uid="{00000000-0010-0000-1F00-00001A000000}" name="Nº da foto" dataDxfId="46"/>
    <tableColumn id="27" xr3:uid="{00000000-0010-0000-1F00-00001B000000}" name="Condições climáticas" dataDxfId="45"/>
    <tableColumn id="36" xr3:uid="{00000000-0010-0000-1F00-000024000000}" name="Nº do Tombo" dataDxfId="44"/>
    <tableColumn id="28" xr3:uid="{00000000-0010-0000-1F00-00001C000000}" name="Observações" dataDxfId="43"/>
    <tableColumn id="67" xr3:uid="{00000000-0010-0000-1F00-000043000000}" name="Data*" dataDxfId="42">
      <calculatedColumnFormula>tab_herpeto[[#This Row],[Data]]</calculatedColumnFormula>
    </tableColumn>
    <tableColumn id="68" xr3:uid="{00000000-0010-0000-1F00-000044000000}" name="Empreendimento*" dataDxfId="41">
      <calculatedColumnFormula>tab_herpeto[[#This Row],[Empreendimento]]</calculatedColumnFormula>
    </tableColumn>
    <tableColumn id="70" xr3:uid="{00000000-0010-0000-1F00-000046000000}" name="Sazonalidade*" dataDxfId="40"/>
    <tableColumn id="71" xr3:uid="{00000000-0010-0000-1F00-000047000000}" name="Fase*" dataDxfId="39"/>
    <tableColumn id="72" xr3:uid="{00000000-0010-0000-1F00-000048000000}" name="Estudo*" dataDxfId="38"/>
    <tableColumn id="75" xr3:uid="{00000000-0010-0000-1F00-00004B000000}" name="Bacia*" dataDxfId="37"/>
    <tableColumn id="87" xr3:uid="{00000000-0010-0000-1F00-000057000000}" name="Fitofisionomia*" dataDxfId="36"/>
    <tableColumn id="91" xr3:uid="{00000000-0010-0000-1F00-00005B000000}" name="Município*" dataDxfId="35"/>
    <tableColumn id="92" xr3:uid="{00000000-0010-0000-1F00-00005C000000}" name="Grupo*" dataDxfId="34"/>
    <tableColumn id="2" xr3:uid="{00000000-0010-0000-1F00-000002000000}" name="Espécie*2" dataDxfId="33">
      <calculatedColumnFormula>tab_herpeto[[#This Row],[Espécie*]]</calculatedColumnFormula>
    </tableColumn>
    <tableColumn id="47" xr3:uid="{00000000-0010-0000-1F00-00002F000000}" name="Nome*3" dataDxfId="32">
      <calculatedColumnFormula>IFERROR(VLOOKUP(tab_herpeto[[#This Row],[Espécie*2]],'Base de dados'!B:Z,7,),0)</calculatedColumnFormula>
    </tableColumn>
    <tableColumn id="5" xr3:uid="{00000000-0010-0000-1F00-000005000000}" name="Nativa/Exótica*" dataDxfId="31">
      <calculatedColumnFormula>IFERROR(VLOOKUP(tab_herpeto[[#This Row],[Espécie*2]],'Base de dados'!B:Z,13,),0)</calculatedColumnFormula>
    </tableColumn>
    <tableColumn id="94" xr3:uid="{00000000-0010-0000-1F00-00005E000000}" name="Tipo*" dataDxfId="30"/>
    <tableColumn id="96" xr3:uid="{00000000-0010-0000-1F00-000060000000}" name="lat_grau_min_seg*" dataDxfId="29"/>
    <tableColumn id="97" xr3:uid="{00000000-0010-0000-1F00-000061000000}" name="long_grau_min_seg*" dataDxfId="28"/>
    <tableColumn id="100" xr3:uid="{00000000-0010-0000-1F00-000064000000}" name="Portaria_148_2022*" dataDxfId="27">
      <calculatedColumnFormula>IFERROR(VLOOKUP(tab_herpeto[[#This Row],[Espécie*2]],'Base de dados'!B:Z,22,),0)</calculatedColumnFormula>
    </tableColumn>
    <tableColumn id="99" xr3:uid="{00000000-0010-0000-1F00-000063000000}" name="Livro_Vermelho_204" dataDxfId="26">
      <calculatedColumnFormula>IFERROR(VLOOKUP(tab_herpeto[[#This Row],[Espécie*2]],'Base de dados'!B:Z,23,),0)</calculatedColumnFormula>
    </tableColumn>
    <tableColumn id="98" xr3:uid="{00000000-0010-0000-1F00-000062000000}" name="IUCN*" dataDxfId="25">
      <calculatedColumnFormula>IFERROR(VLOOKUP(tab_herpeto[[#This Row],[Espécie*2]],'Base de dados'!B:Z,21,),0)</calculatedColumnFormula>
    </tableColumn>
    <tableColumn id="101" xr3:uid="{00000000-0010-0000-1F00-000065000000}" name="Campanha_2*" dataDxfId="24">
      <calculatedColumnFormula>tab_herpeto[[#This Row],[Campanha]]</calculatedColumnFormula>
    </tableColumn>
    <tableColumn id="102" xr3:uid="{00000000-0010-0000-1F00-000066000000}" name="Método IAT*" dataDxfId="23"/>
    <tableColumn id="104" xr3:uid="{00000000-0010-0000-1F00-000068000000}" name="Método2" dataDxfId="22">
      <calculatedColumnFormula>tab_herpeto[[#This Row],[Método]]</calculatedColumnFormula>
    </tableColumn>
    <tableColumn id="105" xr3:uid="{00000000-0010-0000-1F00-000069000000}" name="ID Marcação*3" dataDxfId="21">
      <calculatedColumnFormula>tab_herpeto[[#This Row],[ID Marcação*]]</calculatedColumnFormula>
    </tableColumn>
    <tableColumn id="106" xr3:uid="{00000000-0010-0000-1F00-00006A000000}" name="Nº Tombo*" dataDxfId="20">
      <calculatedColumnFormula>tab_herpeto[[#This Row],[Nº do Tombo]]</calculatedColumnFormula>
    </tableColumn>
    <tableColumn id="15" xr3:uid="{00000000-0010-0000-1F00-00000F000000}" name="Status ocorrência" dataDxfId="19">
      <calculatedColumnFormula>IFERROR(VLOOKUP(tab_herpeto[[#This Row],[Espécie*2]],'Base de dados'!B:Z,11,),0)</calculatedColumnFormula>
    </tableColumn>
    <tableColumn id="52" xr3:uid="{00000000-0010-0000-1F00-000034000000}" name="Ordem" dataDxfId="18">
      <calculatedColumnFormula>IFERROR(VLOOKUP(tab_herpeto[[#This Row],[Espécie*2]],'Base de dados'!B:Z,3,),0)</calculatedColumnFormula>
    </tableColumn>
    <tableColumn id="53" xr3:uid="{00000000-0010-0000-1F00-000035000000}" name="Família" dataDxfId="17">
      <calculatedColumnFormula>IFERROR(VLOOKUP(tab_herpeto[[#This Row],[Espécie*2]],'Base de dados'!B:Z,4,),0)</calculatedColumnFormula>
    </tableColumn>
    <tableColumn id="54" xr3:uid="{00000000-0010-0000-1F00-000036000000}" name="Subfamília" dataDxfId="16">
      <calculatedColumnFormula>IFERROR(VLOOKUP(tab_herpeto[[#This Row],[Espécie*2]],'Base de dados'!B:Z,5,),0)</calculatedColumnFormula>
    </tableColumn>
    <tableColumn id="6" xr3:uid="{00000000-0010-0000-1F00-000006000000}" name="Tribo" dataDxfId="15">
      <calculatedColumnFormula>IFERROR(VLOOKUP(tab_herpeto[[#This Row],[Espécie*2]],'Base de dados'!B:Z,6,),0)</calculatedColumnFormula>
    </tableColumn>
    <tableColumn id="56" xr3:uid="{00000000-0010-0000-1F00-000038000000}" name="Guilda" dataDxfId="14">
      <calculatedColumnFormula>IFERROR(VLOOKUP(tab_herpeto[[#This Row],[Espécie*2]],'Base de dados'!B:Z,8,),0)</calculatedColumnFormula>
    </tableColumn>
    <tableColumn id="57" xr3:uid="{00000000-0010-0000-1F00-000039000000}" name="Hábito" dataDxfId="13">
      <calculatedColumnFormula>IFERROR(VLOOKUP(tab_herpeto[[#This Row],[Espécie*2]],'Base de dados'!B:Z,9,),0)</calculatedColumnFormula>
    </tableColumn>
    <tableColumn id="58" xr3:uid="{00000000-0010-0000-1F00-00003A000000}" name="Habitat" dataDxfId="12">
      <calculatedColumnFormula>IFERROR(VLOOKUP(tab_herpeto[[#This Row],[Espécie*2]],'Base de dados'!B:Z,10,),0)</calculatedColumnFormula>
    </tableColumn>
    <tableColumn id="42" xr3:uid="{00000000-0010-0000-1F00-00002A000000}" name="Endemismo bioma" dataDxfId="11">
      <calculatedColumnFormula>IFERROR(VLOOKUP(tab_herpeto[[#This Row],[Espécie*2]],'Base de dados'!B:Z,12,),0)</calculatedColumnFormula>
    </tableColumn>
    <tableColumn id="43" xr3:uid="{00000000-0010-0000-1F00-00002B000000}" name="Ocorrência" dataDxfId="10">
      <calculatedColumnFormula>IFERROR(VLOOKUP(tab_herpeto[[#This Row],[Espécie*2]],'Base de dados'!B:Z,14,),0)</calculatedColumnFormula>
    </tableColumn>
    <tableColumn id="7" xr3:uid="{00000000-0010-0000-1F00-000007000000}" name="Ocorrência Paraná" dataDxfId="9">
      <calculatedColumnFormula>IFERROR(VLOOKUP(tab_herpeto[[#This Row],[Espécie*2]],'Base de dados'!B:Z,15,),0)</calculatedColumnFormula>
    </tableColumn>
    <tableColumn id="45" xr3:uid="{00000000-0010-0000-1F00-00002D000000}" name="Sensibilidade" dataDxfId="8">
      <calculatedColumnFormula>IFERROR(VLOOKUP(tab_herpeto[[#This Row],[Espécie*2]],'Base de dados'!B:Z,16,),0)</calculatedColumnFormula>
    </tableColumn>
    <tableColumn id="46" xr3:uid="{00000000-0010-0000-1F00-00002E000000}" name="Cinegética" dataDxfId="7">
      <calculatedColumnFormula>IFERROR(VLOOKUP(tab_herpeto[[#This Row],[Espécie*2]],'Base de dados'!B:Z,17,),0)</calculatedColumnFormula>
    </tableColumn>
    <tableColumn id="48" xr3:uid="{00000000-0010-0000-1F00-000030000000}" name="Rara" dataDxfId="6">
      <calculatedColumnFormula>IFERROR(VLOOKUP(tab_herpeto[[#This Row],[Espécie*2]],'Base de dados'!B:Z,18,),0)</calculatedColumnFormula>
    </tableColumn>
    <tableColumn id="49" xr3:uid="{00000000-0010-0000-1F00-000031000000}" name="PAN" dataDxfId="5">
      <calculatedColumnFormula>IFERROR(VLOOKUP(tab_herpeto[[#This Row],[Espécie*2]],'Base de dados'!B:Z,19,),0)</calculatedColumnFormula>
    </tableColumn>
    <tableColumn id="50" xr3:uid="{00000000-0010-0000-1F00-000032000000}" name="CITES" dataDxfId="4">
      <calculatedColumnFormula>IFERROR(VLOOKUP(tab_herpeto[[#This Row],[Espécie*2]],'Base de dados'!B:Z,20,),0)</calculatedColumnFormula>
    </tableColumn>
    <tableColumn id="39" xr3:uid="{00000000-0010-0000-1F00-000027000000}" name="SC _CONSEMA_002_2011" dataDxfId="3">
      <calculatedColumnFormula>IFERROR(VLOOKUP(tab_herpeto[[#This Row],[Espécie*2]],'Base de dados'!B:Z,24),0)</calculatedColumnFormula>
    </tableColumn>
    <tableColumn id="40" xr3:uid="{00000000-0010-0000-1F00-000028000000}" name="SP_DEC_60133_2014" dataDxfId="2">
      <calculatedColumnFormula>IFERROR(VLOOKUP(tab_herpeto[[#This Row],[Espécie*2]],'Base de dados'!B:Z,25,),0)</calculatedColumnFormula>
    </tableColumn>
    <tableColumn id="13" xr3:uid="{00000000-0010-0000-1F00-00000D000000}" name="Sequência taxonômica" dataDxfId="1">
      <calculatedColumnFormula>IFERROR(VLOOKUP(tab_herpeto[[#This Row],[Espécie*2]],'Base de dados'!B:Z,2),0)</calculatedColumnFormula>
    </tableColumn>
    <tableColumn id="8" xr3:uid="{00000000-0010-0000-1F00-000008000000}" name="Ripícola" dataDxfId="0">
      <calculatedColumnFormula>IFERROR(VLOOKUP(tab_herpeto[[#This Row],[Espécie*2]],'Base de dados'!B:AA,26),0)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3000000}" name="influencia" displayName="influencia" ref="I2:I6" totalsRowShown="0" headerRowDxfId="180" dataDxfId="178" headerRowBorderDxfId="179">
  <autoFilter ref="I2:I6" xr:uid="{00000000-0009-0000-0100-000026000000}"/>
  <tableColumns count="1">
    <tableColumn id="1" xr3:uid="{00000000-0010-0000-0300-000001000000}" name="influencia" dataDxfId="17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4000000}" name="ua" displayName="ua" ref="B2:B6" totalsRowShown="0" headerRowDxfId="176" dataDxfId="174" headerRowBorderDxfId="175">
  <autoFilter ref="B2:B6" xr:uid="{00000000-0009-0000-0100-000027000000}"/>
  <tableColumns count="1">
    <tableColumn id="1" xr3:uid="{00000000-0010-0000-0400-000001000000}" name="ua" dataDxfId="17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5000000}" name="ua_nome" displayName="ua_nome" ref="C2:C5" totalsRowShown="0" headerRowDxfId="172" dataDxfId="170" headerRowBorderDxfId="171">
  <autoFilter ref="C2:C5" xr:uid="{00000000-0009-0000-0100-000028000000}"/>
  <tableColumns count="1">
    <tableColumn id="1" xr3:uid="{00000000-0010-0000-0500-000001000000}" name="ua_nome" dataDxfId="169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6000000}" name="metodo" displayName="metodo" ref="J2:J7" totalsRowShown="0" headerRowDxfId="168" dataDxfId="166" headerRowBorderDxfId="167">
  <autoFilter ref="J2:J7" xr:uid="{00000000-0009-0000-0100-000029000000}"/>
  <tableColumns count="1">
    <tableColumn id="1" xr3:uid="{00000000-0010-0000-0600-000001000000}" name="metodo" dataDxfId="165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7000000}" name="registro" displayName="registro" ref="K2:K8" totalsRowShown="0" headerRowDxfId="164" dataDxfId="162" headerRowBorderDxfId="163">
  <autoFilter ref="K2:K8" xr:uid="{00000000-0009-0000-0100-00002A000000}"/>
  <tableColumns count="1">
    <tableColumn id="1" xr3:uid="{00000000-0010-0000-0700-000001000000}" name="registro" dataDxfId="161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8000000}" name="estrato" displayName="estrato" ref="L2:L10" totalsRowShown="0" headerRowDxfId="160" dataDxfId="158" headerRowBorderDxfId="159">
  <autoFilter ref="L2:L10" xr:uid="{00000000-0009-0000-0100-00002B000000}"/>
  <tableColumns count="1">
    <tableColumn id="1" xr3:uid="{00000000-0010-0000-0800-000001000000}" name="estrato" dataDxfId="15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workbookViewId="0">
      <selection activeCell="K11" sqref="K11:K12"/>
    </sheetView>
  </sheetViews>
  <sheetFormatPr defaultRowHeight="15" x14ac:dyDescent="0.25"/>
  <cols>
    <col min="1" max="1" width="5.7109375" customWidth="1"/>
    <col min="2" max="2" width="23.7109375" customWidth="1"/>
    <col min="12" max="12" width="17.5703125" customWidth="1"/>
    <col min="13" max="13" width="16.28515625" customWidth="1"/>
  </cols>
  <sheetData>
    <row r="1" spans="2:17" s="1" customFormat="1" ht="32.25" customHeight="1" x14ac:dyDescent="0.25">
      <c r="B1" s="56"/>
      <c r="C1" s="56"/>
      <c r="D1" s="57" t="s">
        <v>232</v>
      </c>
      <c r="E1" s="57"/>
      <c r="F1" s="57"/>
      <c r="G1" s="57"/>
      <c r="H1" s="57"/>
      <c r="I1" s="57"/>
      <c r="J1" s="57"/>
      <c r="K1" s="4" t="s">
        <v>233</v>
      </c>
      <c r="L1" s="4" t="s">
        <v>235</v>
      </c>
      <c r="M1" s="58"/>
      <c r="Q1" s="14"/>
    </row>
    <row r="2" spans="2:17" s="1" customFormat="1" ht="32.25" customHeight="1" x14ac:dyDescent="0.25">
      <c r="B2" s="56"/>
      <c r="C2" s="56"/>
      <c r="D2" s="57" t="s">
        <v>320</v>
      </c>
      <c r="E2" s="57"/>
      <c r="F2" s="57"/>
      <c r="G2" s="57"/>
      <c r="H2" s="57"/>
      <c r="I2" s="57"/>
      <c r="J2" s="57"/>
      <c r="K2" s="4" t="s">
        <v>234</v>
      </c>
      <c r="L2" s="15" t="s">
        <v>301</v>
      </c>
      <c r="M2" s="59"/>
      <c r="Q2" s="14"/>
    </row>
    <row r="3" spans="2:17" s="1" customFormat="1" ht="66.75" customHeight="1" x14ac:dyDescent="0.3">
      <c r="L3" s="16"/>
      <c r="M3" s="16"/>
      <c r="Q3" s="14"/>
    </row>
    <row r="4" spans="2:17" ht="18" customHeight="1" x14ac:dyDescent="0.25">
      <c r="B4" s="17" t="s">
        <v>108</v>
      </c>
      <c r="C4" t="s">
        <v>221</v>
      </c>
    </row>
    <row r="5" spans="2:17" ht="18" customHeight="1" x14ac:dyDescent="0.3">
      <c r="B5" s="18" t="s">
        <v>96</v>
      </c>
      <c r="C5" t="s">
        <v>316</v>
      </c>
    </row>
    <row r="6" spans="2:17" ht="18" customHeight="1" x14ac:dyDescent="0.25">
      <c r="B6" s="18" t="s">
        <v>87</v>
      </c>
      <c r="C6" t="s">
        <v>221</v>
      </c>
    </row>
    <row r="7" spans="2:17" ht="18" customHeight="1" x14ac:dyDescent="0.3">
      <c r="B7" s="18" t="s">
        <v>92</v>
      </c>
      <c r="C7" t="s">
        <v>316</v>
      </c>
    </row>
    <row r="8" spans="2:17" ht="18" customHeight="1" x14ac:dyDescent="0.3">
      <c r="B8" s="18" t="s">
        <v>93</v>
      </c>
      <c r="C8" t="s">
        <v>316</v>
      </c>
    </row>
    <row r="9" spans="2:17" ht="18" customHeight="1" x14ac:dyDescent="0.3">
      <c r="B9" s="18" t="s">
        <v>94</v>
      </c>
      <c r="C9" t="s">
        <v>316</v>
      </c>
    </row>
    <row r="10" spans="2:17" ht="18" customHeight="1" x14ac:dyDescent="0.3">
      <c r="B10" s="18" t="s">
        <v>95</v>
      </c>
      <c r="C10" t="s">
        <v>316</v>
      </c>
    </row>
    <row r="11" spans="2:17" ht="18" customHeight="1" x14ac:dyDescent="0.3">
      <c r="B11" s="18" t="s">
        <v>97</v>
      </c>
      <c r="C11" t="s">
        <v>316</v>
      </c>
    </row>
    <row r="12" spans="2:17" ht="18" customHeight="1" x14ac:dyDescent="0.3">
      <c r="B12" s="19" t="s">
        <v>98</v>
      </c>
      <c r="C12" t="s">
        <v>317</v>
      </c>
    </row>
    <row r="13" spans="2:17" ht="18" customHeight="1" x14ac:dyDescent="0.3">
      <c r="B13" s="19" t="s">
        <v>99</v>
      </c>
      <c r="C13" t="s">
        <v>317</v>
      </c>
    </row>
    <row r="14" spans="2:17" ht="18" customHeight="1" x14ac:dyDescent="0.3">
      <c r="B14" s="19" t="s">
        <v>100</v>
      </c>
      <c r="C14" t="s">
        <v>317</v>
      </c>
    </row>
    <row r="15" spans="2:17" ht="18" customHeight="1" x14ac:dyDescent="0.3">
      <c r="B15" s="19" t="s">
        <v>101</v>
      </c>
      <c r="C15" t="s">
        <v>317</v>
      </c>
    </row>
    <row r="16" spans="2:17" ht="18" customHeight="1" x14ac:dyDescent="0.25">
      <c r="B16" s="19" t="s">
        <v>172</v>
      </c>
      <c r="C16" t="s">
        <v>318</v>
      </c>
    </row>
    <row r="17" spans="2:3" ht="18" customHeight="1" x14ac:dyDescent="0.25">
      <c r="B17" s="19" t="s">
        <v>213</v>
      </c>
      <c r="C17" t="s">
        <v>316</v>
      </c>
    </row>
    <row r="18" spans="2:3" ht="18" customHeight="1" x14ac:dyDescent="0.3">
      <c r="B18" s="20" t="s">
        <v>197</v>
      </c>
      <c r="C18" t="s">
        <v>317</v>
      </c>
    </row>
    <row r="19" spans="2:3" ht="18" customHeight="1" x14ac:dyDescent="0.25">
      <c r="B19" s="20" t="s">
        <v>198</v>
      </c>
      <c r="C19" t="s">
        <v>317</v>
      </c>
    </row>
    <row r="20" spans="2:3" ht="18" customHeight="1" x14ac:dyDescent="0.25">
      <c r="B20" s="21" t="s">
        <v>102</v>
      </c>
      <c r="C20" t="s">
        <v>317</v>
      </c>
    </row>
    <row r="21" spans="2:3" ht="18" customHeight="1" x14ac:dyDescent="0.25">
      <c r="B21" s="21" t="s">
        <v>103</v>
      </c>
      <c r="C21" t="s">
        <v>319</v>
      </c>
    </row>
    <row r="22" spans="2:3" ht="18" customHeight="1" x14ac:dyDescent="0.25">
      <c r="B22" s="21" t="s">
        <v>104</v>
      </c>
      <c r="C22" t="s">
        <v>319</v>
      </c>
    </row>
    <row r="23" spans="2:3" ht="18" customHeight="1" x14ac:dyDescent="0.25">
      <c r="B23" s="22" t="s">
        <v>1</v>
      </c>
      <c r="C23">
        <v>2023</v>
      </c>
    </row>
    <row r="24" spans="2:3" ht="18" customHeight="1" x14ac:dyDescent="0.25">
      <c r="B24" s="23" t="s">
        <v>0</v>
      </c>
    </row>
    <row r="25" spans="2:3" ht="18" customHeight="1" x14ac:dyDescent="0.25">
      <c r="B25" s="23" t="s">
        <v>91</v>
      </c>
      <c r="C25" t="s">
        <v>222</v>
      </c>
    </row>
    <row r="26" spans="2:3" ht="18" customHeight="1" x14ac:dyDescent="0.25">
      <c r="B26" s="22" t="s">
        <v>105</v>
      </c>
      <c r="C26" t="s">
        <v>223</v>
      </c>
    </row>
    <row r="27" spans="2:3" ht="18" customHeight="1" x14ac:dyDescent="0.25">
      <c r="B27" s="23" t="s">
        <v>3068</v>
      </c>
      <c r="C27" t="s">
        <v>3069</v>
      </c>
    </row>
    <row r="28" spans="2:3" ht="18" customHeight="1" x14ac:dyDescent="0.25">
      <c r="B28" s="23" t="s">
        <v>106</v>
      </c>
      <c r="C28" t="s">
        <v>31</v>
      </c>
    </row>
    <row r="29" spans="2:3" ht="18" customHeight="1" x14ac:dyDescent="0.25">
      <c r="B29" s="23" t="s">
        <v>107</v>
      </c>
      <c r="C29" t="s">
        <v>224</v>
      </c>
    </row>
    <row r="30" spans="2:3" x14ac:dyDescent="0.25">
      <c r="B30" s="44" t="s">
        <v>303</v>
      </c>
      <c r="C30" t="s">
        <v>307</v>
      </c>
    </row>
    <row r="31" spans="2:3" x14ac:dyDescent="0.25">
      <c r="B31" s="44" t="s">
        <v>304</v>
      </c>
      <c r="C31" t="s">
        <v>308</v>
      </c>
    </row>
    <row r="32" spans="2:3" x14ac:dyDescent="0.25">
      <c r="B32" s="44" t="s">
        <v>305</v>
      </c>
      <c r="C32" t="s">
        <v>307</v>
      </c>
    </row>
    <row r="33" spans="2:3" x14ac:dyDescent="0.25">
      <c r="B33" s="44" t="s">
        <v>309</v>
      </c>
      <c r="C33" t="s">
        <v>310</v>
      </c>
    </row>
  </sheetData>
  <mergeCells count="4">
    <mergeCell ref="B1:C2"/>
    <mergeCell ref="D1:J1"/>
    <mergeCell ref="M1:M2"/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38"/>
  <sheetViews>
    <sheetView zoomScale="85" zoomScaleNormal="85" workbookViewId="0">
      <pane ySplit="1" topLeftCell="A1136" activePane="bottomLeft" state="frozen"/>
      <selection activeCell="F1" sqref="F1"/>
      <selection pane="bottomLeft" activeCell="H1151" sqref="H1151"/>
    </sheetView>
  </sheetViews>
  <sheetFormatPr defaultColWidth="9.140625" defaultRowHeight="12.75" x14ac:dyDescent="0.25"/>
  <cols>
    <col min="1" max="1" width="16.85546875" style="1" customWidth="1"/>
    <col min="2" max="2" width="31.7109375" style="1" customWidth="1"/>
    <col min="3" max="7" width="16.85546875" style="1" customWidth="1"/>
    <col min="8" max="8" width="31.7109375" style="1" customWidth="1"/>
    <col min="9" max="14" width="16.85546875" style="1" customWidth="1"/>
    <col min="15" max="15" width="66.85546875" style="1" customWidth="1"/>
    <col min="16" max="19" width="16.85546875" style="13" customWidth="1"/>
    <col min="20" max="28" width="16.85546875" style="1" customWidth="1"/>
    <col min="29" max="16384" width="9.140625" style="1"/>
  </cols>
  <sheetData>
    <row r="1" spans="1:30" ht="38.25" x14ac:dyDescent="0.25">
      <c r="A1" s="5" t="s">
        <v>108</v>
      </c>
      <c r="B1" s="6" t="s">
        <v>96</v>
      </c>
      <c r="C1" s="6" t="s">
        <v>87</v>
      </c>
      <c r="D1" s="6" t="s">
        <v>92</v>
      </c>
      <c r="E1" s="6" t="s">
        <v>93</v>
      </c>
      <c r="F1" s="6" t="s">
        <v>94</v>
      </c>
      <c r="G1" s="6" t="s">
        <v>95</v>
      </c>
      <c r="H1" s="6" t="s">
        <v>97</v>
      </c>
      <c r="I1" s="7" t="s">
        <v>98</v>
      </c>
      <c r="J1" s="7" t="s">
        <v>99</v>
      </c>
      <c r="K1" s="7" t="s">
        <v>100</v>
      </c>
      <c r="L1" s="7" t="s">
        <v>101</v>
      </c>
      <c r="M1" s="7" t="s">
        <v>172</v>
      </c>
      <c r="N1" s="7" t="s">
        <v>213</v>
      </c>
      <c r="O1" s="8" t="s">
        <v>197</v>
      </c>
      <c r="P1" s="8" t="s">
        <v>198</v>
      </c>
      <c r="Q1" s="9" t="s">
        <v>102</v>
      </c>
      <c r="R1" s="9" t="s">
        <v>103</v>
      </c>
      <c r="S1" s="9" t="s">
        <v>104</v>
      </c>
      <c r="T1" s="10" t="s">
        <v>1</v>
      </c>
      <c r="U1" s="11" t="s">
        <v>0</v>
      </c>
      <c r="V1" s="11" t="s">
        <v>91</v>
      </c>
      <c r="W1" s="10" t="s">
        <v>105</v>
      </c>
      <c r="X1" s="11" t="s">
        <v>3067</v>
      </c>
      <c r="Y1" s="11" t="s">
        <v>106</v>
      </c>
      <c r="Z1" s="12" t="s">
        <v>107</v>
      </c>
      <c r="AA1" s="41" t="s">
        <v>303</v>
      </c>
      <c r="AB1" s="41" t="s">
        <v>304</v>
      </c>
      <c r="AC1" s="41" t="s">
        <v>305</v>
      </c>
      <c r="AD1" s="41" t="s">
        <v>306</v>
      </c>
    </row>
    <row r="2" spans="1:30" ht="14.45" x14ac:dyDescent="0.3">
      <c r="A2">
        <v>1</v>
      </c>
      <c r="B2" t="s">
        <v>321</v>
      </c>
      <c r="C2">
        <v>1</v>
      </c>
      <c r="D2" t="s">
        <v>322</v>
      </c>
      <c r="E2" t="s">
        <v>323</v>
      </c>
      <c r="F2"/>
      <c r="G2"/>
      <c r="H2" t="s">
        <v>3</v>
      </c>
      <c r="I2" t="s">
        <v>3</v>
      </c>
      <c r="J2" t="s">
        <v>3</v>
      </c>
      <c r="K2" t="s">
        <v>3</v>
      </c>
      <c r="L2" t="s">
        <v>3</v>
      </c>
      <c r="M2">
        <v>1</v>
      </c>
      <c r="N2" t="s">
        <v>3</v>
      </c>
      <c r="O2" t="s">
        <v>3</v>
      </c>
      <c r="P2"/>
      <c r="Q2">
        <v>0</v>
      </c>
      <c r="R2"/>
      <c r="S2"/>
      <c r="T2" t="s">
        <v>3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/>
      <c r="AB2" t="s">
        <v>324</v>
      </c>
      <c r="AC2" t="s">
        <v>3</v>
      </c>
    </row>
    <row r="3" spans="1:30" ht="14.45" x14ac:dyDescent="0.3">
      <c r="A3">
        <v>2</v>
      </c>
      <c r="B3" t="s">
        <v>325</v>
      </c>
      <c r="C3">
        <v>2</v>
      </c>
      <c r="D3" t="s">
        <v>322</v>
      </c>
      <c r="E3" t="s">
        <v>323</v>
      </c>
      <c r="F3"/>
      <c r="G3"/>
      <c r="H3" t="s">
        <v>3</v>
      </c>
      <c r="I3" t="s">
        <v>3</v>
      </c>
      <c r="J3" t="s">
        <v>3</v>
      </c>
      <c r="K3" t="s">
        <v>3</v>
      </c>
      <c r="L3" t="s">
        <v>3</v>
      </c>
      <c r="M3" t="s">
        <v>3</v>
      </c>
      <c r="N3" t="s">
        <v>3</v>
      </c>
      <c r="O3" t="s">
        <v>3</v>
      </c>
      <c r="P3"/>
      <c r="Q3">
        <v>0</v>
      </c>
      <c r="R3"/>
      <c r="S3"/>
      <c r="T3" t="s">
        <v>3</v>
      </c>
      <c r="U3" t="s">
        <v>3</v>
      </c>
      <c r="V3" t="s">
        <v>3</v>
      </c>
      <c r="W3" t="s">
        <v>3</v>
      </c>
      <c r="X3" t="s">
        <v>3</v>
      </c>
      <c r="Y3" t="s">
        <v>3</v>
      </c>
      <c r="Z3" t="s">
        <v>3</v>
      </c>
      <c r="AA3"/>
      <c r="AB3" t="s">
        <v>324</v>
      </c>
      <c r="AC3" t="s">
        <v>3</v>
      </c>
    </row>
    <row r="4" spans="1:30" ht="14.45" x14ac:dyDescent="0.3">
      <c r="A4">
        <v>3</v>
      </c>
      <c r="B4" t="s">
        <v>326</v>
      </c>
      <c r="C4">
        <v>3</v>
      </c>
      <c r="D4" t="s">
        <v>322</v>
      </c>
      <c r="E4" t="s">
        <v>323</v>
      </c>
      <c r="F4"/>
      <c r="G4"/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/>
      <c r="Q4">
        <v>0</v>
      </c>
      <c r="R4"/>
      <c r="S4"/>
      <c r="T4" t="s">
        <v>3</v>
      </c>
      <c r="U4" t="s">
        <v>3</v>
      </c>
      <c r="V4" t="s">
        <v>2</v>
      </c>
      <c r="W4" t="s">
        <v>3</v>
      </c>
      <c r="X4" t="s">
        <v>3</v>
      </c>
      <c r="Y4" t="s">
        <v>3</v>
      </c>
      <c r="Z4" t="s">
        <v>3</v>
      </c>
      <c r="AA4"/>
      <c r="AB4" t="s">
        <v>324</v>
      </c>
      <c r="AC4" t="s">
        <v>3</v>
      </c>
    </row>
    <row r="5" spans="1:30" ht="15" x14ac:dyDescent="0.25">
      <c r="A5">
        <v>4</v>
      </c>
      <c r="B5" t="s">
        <v>327</v>
      </c>
      <c r="C5">
        <v>4</v>
      </c>
      <c r="D5" t="s">
        <v>322</v>
      </c>
      <c r="E5" t="s">
        <v>328</v>
      </c>
      <c r="F5"/>
      <c r="G5"/>
      <c r="H5" t="s">
        <v>329</v>
      </c>
      <c r="I5" t="s">
        <v>3</v>
      </c>
      <c r="J5" t="s">
        <v>330</v>
      </c>
      <c r="K5" t="s">
        <v>331</v>
      </c>
      <c r="L5" t="s">
        <v>311</v>
      </c>
      <c r="M5" t="s">
        <v>3</v>
      </c>
      <c r="N5" t="s">
        <v>3</v>
      </c>
      <c r="O5" t="s">
        <v>29</v>
      </c>
      <c r="P5"/>
      <c r="Q5">
        <v>0</v>
      </c>
      <c r="R5"/>
      <c r="S5"/>
      <c r="T5" t="s">
        <v>3</v>
      </c>
      <c r="U5" t="s">
        <v>3</v>
      </c>
      <c r="V5" t="s">
        <v>2</v>
      </c>
      <c r="W5" t="s">
        <v>3</v>
      </c>
      <c r="X5" t="s">
        <v>9</v>
      </c>
      <c r="Y5" t="s">
        <v>13</v>
      </c>
      <c r="Z5" t="s">
        <v>3</v>
      </c>
      <c r="AA5"/>
      <c r="AB5" t="s">
        <v>324</v>
      </c>
      <c r="AC5" t="s">
        <v>3</v>
      </c>
    </row>
    <row r="6" spans="1:30" ht="14.45" x14ac:dyDescent="0.3">
      <c r="A6">
        <v>5</v>
      </c>
      <c r="B6" t="s">
        <v>332</v>
      </c>
      <c r="C6">
        <v>5</v>
      </c>
      <c r="D6" t="s">
        <v>322</v>
      </c>
      <c r="E6" t="s">
        <v>333</v>
      </c>
      <c r="F6" t="s">
        <v>334</v>
      </c>
      <c r="G6"/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 t="s">
        <v>3</v>
      </c>
      <c r="O6" t="s">
        <v>3</v>
      </c>
      <c r="P6"/>
      <c r="Q6">
        <v>0</v>
      </c>
      <c r="R6"/>
      <c r="S6"/>
      <c r="T6" t="s">
        <v>3</v>
      </c>
      <c r="U6" t="s">
        <v>3</v>
      </c>
      <c r="V6" t="s">
        <v>21</v>
      </c>
      <c r="W6" t="s">
        <v>3</v>
      </c>
      <c r="X6" t="s">
        <v>3</v>
      </c>
      <c r="Y6" t="s">
        <v>3</v>
      </c>
      <c r="Z6" t="s">
        <v>3</v>
      </c>
      <c r="AA6"/>
      <c r="AB6" t="s">
        <v>324</v>
      </c>
      <c r="AC6" t="s">
        <v>3</v>
      </c>
    </row>
    <row r="7" spans="1:30" ht="14.45" x14ac:dyDescent="0.3">
      <c r="A7">
        <v>6</v>
      </c>
      <c r="B7" t="s">
        <v>335</v>
      </c>
      <c r="C7">
        <v>6</v>
      </c>
      <c r="D7" t="s">
        <v>322</v>
      </c>
      <c r="E7" t="s">
        <v>333</v>
      </c>
      <c r="F7" t="s">
        <v>334</v>
      </c>
      <c r="G7"/>
      <c r="H7" t="s">
        <v>3</v>
      </c>
      <c r="I7" t="s">
        <v>3</v>
      </c>
      <c r="J7" t="s">
        <v>3</v>
      </c>
      <c r="K7" t="s">
        <v>3</v>
      </c>
      <c r="L7" t="s">
        <v>3</v>
      </c>
      <c r="M7" t="s">
        <v>3</v>
      </c>
      <c r="N7" t="s">
        <v>3</v>
      </c>
      <c r="O7" t="s">
        <v>3</v>
      </c>
      <c r="P7"/>
      <c r="Q7">
        <v>0</v>
      </c>
      <c r="R7"/>
      <c r="S7"/>
      <c r="T7" t="s">
        <v>3</v>
      </c>
      <c r="U7" t="s">
        <v>3</v>
      </c>
      <c r="V7" t="s">
        <v>2</v>
      </c>
      <c r="W7" t="s">
        <v>3</v>
      </c>
      <c r="X7" t="s">
        <v>3</v>
      </c>
      <c r="Y7" t="s">
        <v>3</v>
      </c>
      <c r="Z7" t="s">
        <v>3</v>
      </c>
      <c r="AA7"/>
      <c r="AB7" t="s">
        <v>324</v>
      </c>
      <c r="AC7" t="s">
        <v>3</v>
      </c>
    </row>
    <row r="8" spans="1:30" ht="14.45" x14ac:dyDescent="0.3">
      <c r="A8">
        <v>7</v>
      </c>
      <c r="B8" t="s">
        <v>336</v>
      </c>
      <c r="C8">
        <v>7</v>
      </c>
      <c r="D8" t="s">
        <v>322</v>
      </c>
      <c r="E8" t="s">
        <v>333</v>
      </c>
      <c r="F8" t="s">
        <v>334</v>
      </c>
      <c r="G8"/>
      <c r="H8" t="s">
        <v>3</v>
      </c>
      <c r="I8" t="s">
        <v>3</v>
      </c>
      <c r="J8" t="s">
        <v>3</v>
      </c>
      <c r="K8" t="s">
        <v>3</v>
      </c>
      <c r="L8" t="s">
        <v>3</v>
      </c>
      <c r="M8" t="s">
        <v>3</v>
      </c>
      <c r="N8" t="s">
        <v>3</v>
      </c>
      <c r="O8" t="s">
        <v>3</v>
      </c>
      <c r="P8"/>
      <c r="Q8">
        <v>0</v>
      </c>
      <c r="R8"/>
      <c r="S8"/>
      <c r="T8" t="s">
        <v>3</v>
      </c>
      <c r="U8" t="s">
        <v>3</v>
      </c>
      <c r="V8" t="s">
        <v>21</v>
      </c>
      <c r="W8" t="s">
        <v>3</v>
      </c>
      <c r="X8" t="s">
        <v>3</v>
      </c>
      <c r="Y8" t="s">
        <v>3</v>
      </c>
      <c r="Z8" t="s">
        <v>3</v>
      </c>
      <c r="AA8"/>
      <c r="AB8" t="s">
        <v>324</v>
      </c>
      <c r="AC8" t="s">
        <v>3</v>
      </c>
    </row>
    <row r="9" spans="1:30" ht="14.45" x14ac:dyDescent="0.3">
      <c r="A9">
        <v>8</v>
      </c>
      <c r="B9" t="s">
        <v>337</v>
      </c>
      <c r="C9">
        <v>8</v>
      </c>
      <c r="D9" t="s">
        <v>322</v>
      </c>
      <c r="E9" t="s">
        <v>333</v>
      </c>
      <c r="F9" t="s">
        <v>334</v>
      </c>
      <c r="G9"/>
      <c r="H9" t="s">
        <v>3</v>
      </c>
      <c r="I9">
        <v>0</v>
      </c>
      <c r="J9">
        <v>0</v>
      </c>
      <c r="K9">
        <v>0</v>
      </c>
      <c r="L9">
        <v>0</v>
      </c>
      <c r="M9" t="s">
        <v>3</v>
      </c>
      <c r="N9" t="s">
        <v>3</v>
      </c>
      <c r="O9">
        <v>0</v>
      </c>
      <c r="P9"/>
      <c r="Q9">
        <v>0</v>
      </c>
      <c r="R9"/>
      <c r="S9"/>
      <c r="T9">
        <v>0</v>
      </c>
      <c r="U9">
        <v>0</v>
      </c>
      <c r="V9" t="s">
        <v>3</v>
      </c>
      <c r="W9" t="s">
        <v>3</v>
      </c>
      <c r="X9" t="s">
        <v>3</v>
      </c>
      <c r="Y9">
        <v>0</v>
      </c>
      <c r="Z9">
        <v>0</v>
      </c>
      <c r="AA9"/>
      <c r="AB9" t="s">
        <v>324</v>
      </c>
      <c r="AC9" t="s">
        <v>3</v>
      </c>
    </row>
    <row r="10" spans="1:30" ht="14.45" x14ac:dyDescent="0.3">
      <c r="A10">
        <v>9</v>
      </c>
      <c r="B10" t="s">
        <v>338</v>
      </c>
      <c r="C10">
        <v>9</v>
      </c>
      <c r="D10" t="s">
        <v>322</v>
      </c>
      <c r="E10" t="s">
        <v>333</v>
      </c>
      <c r="F10" t="s">
        <v>334</v>
      </c>
      <c r="G10"/>
      <c r="H10" t="s">
        <v>3</v>
      </c>
      <c r="I10" t="s">
        <v>3</v>
      </c>
      <c r="J10" t="s">
        <v>3</v>
      </c>
      <c r="K10" t="s">
        <v>3</v>
      </c>
      <c r="L10" t="s">
        <v>3</v>
      </c>
      <c r="M10" t="s">
        <v>3</v>
      </c>
      <c r="N10" t="s">
        <v>3</v>
      </c>
      <c r="O10" t="s">
        <v>3</v>
      </c>
      <c r="P10"/>
      <c r="Q10">
        <v>0</v>
      </c>
      <c r="R10"/>
      <c r="S10"/>
      <c r="T10" t="s">
        <v>3</v>
      </c>
      <c r="U10" t="s">
        <v>3</v>
      </c>
      <c r="V10" t="s">
        <v>3</v>
      </c>
      <c r="W10" t="s">
        <v>3</v>
      </c>
      <c r="X10" t="s">
        <v>3</v>
      </c>
      <c r="Y10" t="s">
        <v>3</v>
      </c>
      <c r="Z10" t="s">
        <v>3</v>
      </c>
      <c r="AA10"/>
      <c r="AB10" t="s">
        <v>324</v>
      </c>
      <c r="AC10" t="s">
        <v>3</v>
      </c>
    </row>
    <row r="11" spans="1:30" ht="14.45" x14ac:dyDescent="0.3">
      <c r="A11">
        <v>10</v>
      </c>
      <c r="B11" t="s">
        <v>339</v>
      </c>
      <c r="C11">
        <v>10</v>
      </c>
      <c r="D11" t="s">
        <v>322</v>
      </c>
      <c r="E11" t="s">
        <v>333</v>
      </c>
      <c r="F11" t="s">
        <v>334</v>
      </c>
      <c r="G11"/>
      <c r="H11" t="s">
        <v>3</v>
      </c>
      <c r="I11" t="s">
        <v>3</v>
      </c>
      <c r="J11" t="s">
        <v>3</v>
      </c>
      <c r="K11" t="s">
        <v>3</v>
      </c>
      <c r="L11" t="s">
        <v>3</v>
      </c>
      <c r="M11" t="s">
        <v>3</v>
      </c>
      <c r="N11" t="s">
        <v>3</v>
      </c>
      <c r="O11" t="s">
        <v>3</v>
      </c>
      <c r="P11"/>
      <c r="Q11">
        <v>0</v>
      </c>
      <c r="R11"/>
      <c r="S11"/>
      <c r="T11" t="s">
        <v>3</v>
      </c>
      <c r="U11" t="s">
        <v>3</v>
      </c>
      <c r="V11" t="s">
        <v>21</v>
      </c>
      <c r="W11" t="s">
        <v>3</v>
      </c>
      <c r="X11" t="s">
        <v>3</v>
      </c>
      <c r="Y11" t="s">
        <v>3</v>
      </c>
      <c r="Z11" t="s">
        <v>3</v>
      </c>
      <c r="AA11"/>
      <c r="AB11" t="s">
        <v>324</v>
      </c>
      <c r="AC11" t="s">
        <v>3</v>
      </c>
    </row>
    <row r="12" spans="1:30" ht="14.45" x14ac:dyDescent="0.3">
      <c r="A12">
        <v>11</v>
      </c>
      <c r="B12" t="s">
        <v>340</v>
      </c>
      <c r="C12">
        <v>11</v>
      </c>
      <c r="D12" t="s">
        <v>322</v>
      </c>
      <c r="E12" t="s">
        <v>333</v>
      </c>
      <c r="F12" t="s">
        <v>334</v>
      </c>
      <c r="G12"/>
      <c r="H12" t="s">
        <v>3</v>
      </c>
      <c r="I12" t="s">
        <v>3</v>
      </c>
      <c r="J12" t="s">
        <v>3</v>
      </c>
      <c r="K12" t="s">
        <v>3</v>
      </c>
      <c r="L12" t="s">
        <v>3</v>
      </c>
      <c r="M12" t="s">
        <v>3</v>
      </c>
      <c r="N12" t="s">
        <v>3</v>
      </c>
      <c r="O12" t="s">
        <v>3</v>
      </c>
      <c r="P12"/>
      <c r="Q12">
        <v>0</v>
      </c>
      <c r="R12"/>
      <c r="S12"/>
      <c r="T12" t="s">
        <v>3</v>
      </c>
      <c r="U12" t="s">
        <v>3</v>
      </c>
      <c r="V12" t="s">
        <v>2</v>
      </c>
      <c r="W12" t="s">
        <v>3</v>
      </c>
      <c r="X12" t="s">
        <v>3</v>
      </c>
      <c r="Y12" t="s">
        <v>3</v>
      </c>
      <c r="Z12" t="s">
        <v>3</v>
      </c>
      <c r="AA12"/>
      <c r="AB12" t="s">
        <v>324</v>
      </c>
      <c r="AC12" t="s">
        <v>3</v>
      </c>
    </row>
    <row r="13" spans="1:30" ht="14.45" x14ac:dyDescent="0.3">
      <c r="A13">
        <v>12</v>
      </c>
      <c r="B13" t="s">
        <v>341</v>
      </c>
      <c r="C13">
        <v>12</v>
      </c>
      <c r="D13" t="s">
        <v>322</v>
      </c>
      <c r="E13" t="s">
        <v>333</v>
      </c>
      <c r="F13" t="s">
        <v>334</v>
      </c>
      <c r="G13"/>
      <c r="H13" t="s">
        <v>3</v>
      </c>
      <c r="I13" t="s">
        <v>3</v>
      </c>
      <c r="J13" t="s">
        <v>3</v>
      </c>
      <c r="K13" t="s">
        <v>3</v>
      </c>
      <c r="L13" t="s">
        <v>3</v>
      </c>
      <c r="M13" t="s">
        <v>3</v>
      </c>
      <c r="N13" t="s">
        <v>3</v>
      </c>
      <c r="O13" t="s">
        <v>3</v>
      </c>
      <c r="P13"/>
      <c r="Q13">
        <v>0</v>
      </c>
      <c r="R13"/>
      <c r="S13"/>
      <c r="T13" t="s">
        <v>3</v>
      </c>
      <c r="U13" t="s">
        <v>7</v>
      </c>
      <c r="V13" t="s">
        <v>2</v>
      </c>
      <c r="W13" t="s">
        <v>3</v>
      </c>
      <c r="X13" t="s">
        <v>3</v>
      </c>
      <c r="Y13" t="s">
        <v>3</v>
      </c>
      <c r="Z13" t="s">
        <v>3</v>
      </c>
      <c r="AA13"/>
      <c r="AB13" t="s">
        <v>324</v>
      </c>
      <c r="AC13" t="s">
        <v>3</v>
      </c>
    </row>
    <row r="14" spans="1:30" ht="14.45" x14ac:dyDescent="0.3">
      <c r="A14">
        <v>13</v>
      </c>
      <c r="B14" t="s">
        <v>342</v>
      </c>
      <c r="C14">
        <v>13</v>
      </c>
      <c r="D14" t="s">
        <v>322</v>
      </c>
      <c r="E14" t="s">
        <v>333</v>
      </c>
      <c r="F14" t="s">
        <v>334</v>
      </c>
      <c r="G14"/>
      <c r="H14" t="s">
        <v>3</v>
      </c>
      <c r="I14" t="s">
        <v>3</v>
      </c>
      <c r="J14" t="s">
        <v>3</v>
      </c>
      <c r="K14" t="s">
        <v>3</v>
      </c>
      <c r="L14" t="s">
        <v>3</v>
      </c>
      <c r="M14" t="s">
        <v>3</v>
      </c>
      <c r="N14" t="s">
        <v>3</v>
      </c>
      <c r="O14" t="s">
        <v>3</v>
      </c>
      <c r="P14"/>
      <c r="Q14">
        <v>0</v>
      </c>
      <c r="R14"/>
      <c r="S14"/>
      <c r="T14" t="s">
        <v>3</v>
      </c>
      <c r="U14" t="s">
        <v>3</v>
      </c>
      <c r="V14" t="s">
        <v>3</v>
      </c>
      <c r="W14" t="s">
        <v>3</v>
      </c>
      <c r="X14" t="s">
        <v>3</v>
      </c>
      <c r="Y14" t="s">
        <v>3</v>
      </c>
      <c r="Z14" t="s">
        <v>3</v>
      </c>
      <c r="AA14"/>
      <c r="AB14" t="s">
        <v>324</v>
      </c>
      <c r="AC14" t="s">
        <v>3</v>
      </c>
    </row>
    <row r="15" spans="1:30" ht="14.45" x14ac:dyDescent="0.3">
      <c r="A15">
        <v>14</v>
      </c>
      <c r="B15" t="s">
        <v>343</v>
      </c>
      <c r="C15">
        <v>14</v>
      </c>
      <c r="D15" t="s">
        <v>322</v>
      </c>
      <c r="E15" t="s">
        <v>333</v>
      </c>
      <c r="F15" t="s">
        <v>334</v>
      </c>
      <c r="G15"/>
      <c r="H15" t="s">
        <v>3</v>
      </c>
      <c r="I15" t="s">
        <v>3</v>
      </c>
      <c r="J15" t="s">
        <v>3</v>
      </c>
      <c r="K15" t="s">
        <v>3</v>
      </c>
      <c r="L15" t="s">
        <v>3</v>
      </c>
      <c r="M15" t="s">
        <v>3</v>
      </c>
      <c r="N15" t="s">
        <v>3</v>
      </c>
      <c r="O15" t="s">
        <v>3</v>
      </c>
      <c r="P15"/>
      <c r="Q15">
        <v>0</v>
      </c>
      <c r="R15"/>
      <c r="S15"/>
      <c r="T15" t="s">
        <v>3</v>
      </c>
      <c r="U15" t="s">
        <v>3</v>
      </c>
      <c r="V15" t="s">
        <v>21</v>
      </c>
      <c r="W15" t="s">
        <v>3</v>
      </c>
      <c r="X15" t="s">
        <v>3</v>
      </c>
      <c r="Y15" t="s">
        <v>3</v>
      </c>
      <c r="Z15" t="s">
        <v>3</v>
      </c>
      <c r="AA15"/>
      <c r="AB15" t="s">
        <v>324</v>
      </c>
      <c r="AC15" t="s">
        <v>3</v>
      </c>
    </row>
    <row r="16" spans="1:30" ht="14.45" x14ac:dyDescent="0.3">
      <c r="A16">
        <v>15</v>
      </c>
      <c r="B16" t="s">
        <v>344</v>
      </c>
      <c r="C16">
        <v>15</v>
      </c>
      <c r="D16" t="s">
        <v>322</v>
      </c>
      <c r="E16" t="s">
        <v>333</v>
      </c>
      <c r="F16" t="s">
        <v>334</v>
      </c>
      <c r="G16"/>
      <c r="H16" t="s">
        <v>3</v>
      </c>
      <c r="I16" t="s">
        <v>3</v>
      </c>
      <c r="J16" t="s">
        <v>3</v>
      </c>
      <c r="K16" t="s">
        <v>3</v>
      </c>
      <c r="L16" t="s">
        <v>3</v>
      </c>
      <c r="M16" t="s">
        <v>3</v>
      </c>
      <c r="N16" t="s">
        <v>3</v>
      </c>
      <c r="O16" t="s">
        <v>3</v>
      </c>
      <c r="P16"/>
      <c r="Q16">
        <v>0</v>
      </c>
      <c r="R16"/>
      <c r="S16"/>
      <c r="T16" t="s">
        <v>3</v>
      </c>
      <c r="U16" t="s">
        <v>3</v>
      </c>
      <c r="V16" t="s">
        <v>21</v>
      </c>
      <c r="W16" t="s">
        <v>3</v>
      </c>
      <c r="X16" t="s">
        <v>3</v>
      </c>
      <c r="Y16" t="s">
        <v>3</v>
      </c>
      <c r="Z16" t="s">
        <v>3</v>
      </c>
      <c r="AA16"/>
      <c r="AB16" t="s">
        <v>324</v>
      </c>
      <c r="AC16" t="s">
        <v>3</v>
      </c>
    </row>
    <row r="17" spans="1:29" ht="14.45" x14ac:dyDescent="0.3">
      <c r="A17">
        <v>16</v>
      </c>
      <c r="B17" t="s">
        <v>345</v>
      </c>
      <c r="C17">
        <v>16</v>
      </c>
      <c r="D17" t="s">
        <v>322</v>
      </c>
      <c r="E17" t="s">
        <v>333</v>
      </c>
      <c r="F17" t="s">
        <v>334</v>
      </c>
      <c r="G17"/>
      <c r="H17" t="s">
        <v>3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  <c r="N17" t="s">
        <v>3</v>
      </c>
      <c r="O17" t="s">
        <v>3</v>
      </c>
      <c r="P17"/>
      <c r="Q17">
        <v>0</v>
      </c>
      <c r="R17"/>
      <c r="S17"/>
      <c r="T17" t="s">
        <v>3</v>
      </c>
      <c r="U17" t="s">
        <v>3</v>
      </c>
      <c r="V17" t="s">
        <v>21</v>
      </c>
      <c r="W17" t="s">
        <v>3</v>
      </c>
      <c r="X17" t="s">
        <v>3</v>
      </c>
      <c r="Y17" t="s">
        <v>3</v>
      </c>
      <c r="Z17" t="s">
        <v>3</v>
      </c>
      <c r="AA17"/>
      <c r="AB17" t="s">
        <v>324</v>
      </c>
      <c r="AC17" t="s">
        <v>3</v>
      </c>
    </row>
    <row r="18" spans="1:29" ht="14.45" x14ac:dyDescent="0.3">
      <c r="A18">
        <v>17</v>
      </c>
      <c r="B18" t="s">
        <v>346</v>
      </c>
      <c r="C18">
        <v>17</v>
      </c>
      <c r="D18" t="s">
        <v>322</v>
      </c>
      <c r="E18" t="s">
        <v>333</v>
      </c>
      <c r="F18" t="s">
        <v>334</v>
      </c>
      <c r="G18"/>
      <c r="H18" t="s">
        <v>3</v>
      </c>
      <c r="I18" t="s">
        <v>3</v>
      </c>
      <c r="J18" t="s">
        <v>3</v>
      </c>
      <c r="K18" t="s">
        <v>3</v>
      </c>
      <c r="L18" t="s">
        <v>3</v>
      </c>
      <c r="M18" t="s">
        <v>3</v>
      </c>
      <c r="N18" t="s">
        <v>3</v>
      </c>
      <c r="O18" t="s">
        <v>3</v>
      </c>
      <c r="P18"/>
      <c r="Q18">
        <v>0</v>
      </c>
      <c r="R18"/>
      <c r="S18"/>
      <c r="T18" t="s">
        <v>3</v>
      </c>
      <c r="U18" t="s">
        <v>3</v>
      </c>
      <c r="V18" t="s">
        <v>3</v>
      </c>
      <c r="W18" t="s">
        <v>3</v>
      </c>
      <c r="X18" t="s">
        <v>3</v>
      </c>
      <c r="Y18" t="s">
        <v>3</v>
      </c>
      <c r="Z18" t="s">
        <v>3</v>
      </c>
      <c r="AA18"/>
      <c r="AB18" t="s">
        <v>324</v>
      </c>
      <c r="AC18" t="s">
        <v>3</v>
      </c>
    </row>
    <row r="19" spans="1:29" ht="14.45" x14ac:dyDescent="0.3">
      <c r="A19">
        <v>18</v>
      </c>
      <c r="B19" t="s">
        <v>347</v>
      </c>
      <c r="C19">
        <v>18</v>
      </c>
      <c r="D19" t="s">
        <v>322</v>
      </c>
      <c r="E19" t="s">
        <v>333</v>
      </c>
      <c r="F19" t="s">
        <v>334</v>
      </c>
      <c r="G19"/>
      <c r="H19" t="s">
        <v>3</v>
      </c>
      <c r="I19" t="s">
        <v>3</v>
      </c>
      <c r="J19" t="s">
        <v>3</v>
      </c>
      <c r="K19" t="s">
        <v>3</v>
      </c>
      <c r="L19" t="s">
        <v>3</v>
      </c>
      <c r="M19" t="s">
        <v>3</v>
      </c>
      <c r="N19" t="s">
        <v>3</v>
      </c>
      <c r="O19" t="s">
        <v>3</v>
      </c>
      <c r="P19"/>
      <c r="Q19">
        <v>0</v>
      </c>
      <c r="R19"/>
      <c r="S19"/>
      <c r="T19" t="s">
        <v>3</v>
      </c>
      <c r="U19" t="s">
        <v>7</v>
      </c>
      <c r="V19" t="s">
        <v>3</v>
      </c>
      <c r="W19" t="s">
        <v>3</v>
      </c>
      <c r="X19" t="s">
        <v>3</v>
      </c>
      <c r="Y19" t="s">
        <v>3</v>
      </c>
      <c r="Z19" t="s">
        <v>3</v>
      </c>
      <c r="AA19"/>
      <c r="AB19" t="s">
        <v>324</v>
      </c>
      <c r="AC19" t="s">
        <v>3</v>
      </c>
    </row>
    <row r="20" spans="1:29" ht="14.45" x14ac:dyDescent="0.3">
      <c r="A20">
        <v>19</v>
      </c>
      <c r="B20" t="s">
        <v>348</v>
      </c>
      <c r="C20">
        <v>19</v>
      </c>
      <c r="D20" t="s">
        <v>322</v>
      </c>
      <c r="E20" t="s">
        <v>333</v>
      </c>
      <c r="F20" t="s">
        <v>334</v>
      </c>
      <c r="G20"/>
      <c r="H20" t="s">
        <v>3</v>
      </c>
      <c r="I20" t="s">
        <v>3</v>
      </c>
      <c r="J20" t="s">
        <v>3</v>
      </c>
      <c r="K20" t="s">
        <v>3</v>
      </c>
      <c r="L20" t="s">
        <v>3</v>
      </c>
      <c r="M20" t="s">
        <v>3</v>
      </c>
      <c r="N20" t="s">
        <v>3</v>
      </c>
      <c r="O20" t="s">
        <v>3</v>
      </c>
      <c r="P20"/>
      <c r="Q20">
        <v>0</v>
      </c>
      <c r="R20"/>
      <c r="S20"/>
      <c r="T20" t="s">
        <v>3</v>
      </c>
      <c r="U20" t="s">
        <v>3</v>
      </c>
      <c r="V20" t="s">
        <v>2</v>
      </c>
      <c r="W20" t="s">
        <v>3</v>
      </c>
      <c r="X20" t="s">
        <v>3</v>
      </c>
      <c r="Y20" t="s">
        <v>3</v>
      </c>
      <c r="Z20" t="s">
        <v>3</v>
      </c>
      <c r="AA20"/>
      <c r="AB20" t="s">
        <v>324</v>
      </c>
      <c r="AC20" t="s">
        <v>3</v>
      </c>
    </row>
    <row r="21" spans="1:29" ht="14.45" x14ac:dyDescent="0.3">
      <c r="A21">
        <v>20</v>
      </c>
      <c r="B21" t="s">
        <v>349</v>
      </c>
      <c r="C21">
        <v>20</v>
      </c>
      <c r="D21" t="s">
        <v>322</v>
      </c>
      <c r="E21" t="s">
        <v>333</v>
      </c>
      <c r="F21" t="s">
        <v>334</v>
      </c>
      <c r="G21"/>
      <c r="H21" t="s">
        <v>3</v>
      </c>
      <c r="I21" t="s">
        <v>3</v>
      </c>
      <c r="J21" t="s">
        <v>3</v>
      </c>
      <c r="K21" t="s">
        <v>3</v>
      </c>
      <c r="L21" t="s">
        <v>3</v>
      </c>
      <c r="M21" t="s">
        <v>3</v>
      </c>
      <c r="N21" t="s">
        <v>3</v>
      </c>
      <c r="O21" t="s">
        <v>3</v>
      </c>
      <c r="P21"/>
      <c r="Q21">
        <v>0</v>
      </c>
      <c r="R21"/>
      <c r="S21"/>
      <c r="T21" t="s">
        <v>3</v>
      </c>
      <c r="U21" t="s">
        <v>3</v>
      </c>
      <c r="V21" t="s">
        <v>3</v>
      </c>
      <c r="W21" t="s">
        <v>3</v>
      </c>
      <c r="X21" t="s">
        <v>3</v>
      </c>
      <c r="Y21" t="s">
        <v>3</v>
      </c>
      <c r="Z21" t="s">
        <v>3</v>
      </c>
      <c r="AA21"/>
      <c r="AB21" t="s">
        <v>324</v>
      </c>
      <c r="AC21" t="s">
        <v>3</v>
      </c>
    </row>
    <row r="22" spans="1:29" ht="14.45" x14ac:dyDescent="0.3">
      <c r="A22">
        <v>21</v>
      </c>
      <c r="B22" t="s">
        <v>350</v>
      </c>
      <c r="C22">
        <v>21</v>
      </c>
      <c r="D22" t="s">
        <v>322</v>
      </c>
      <c r="E22" t="s">
        <v>333</v>
      </c>
      <c r="F22" t="s">
        <v>334</v>
      </c>
      <c r="G22"/>
      <c r="H22" t="s">
        <v>3</v>
      </c>
      <c r="I22" t="s">
        <v>3</v>
      </c>
      <c r="J22" t="s">
        <v>3</v>
      </c>
      <c r="K22" t="s">
        <v>3</v>
      </c>
      <c r="L22" t="s">
        <v>3</v>
      </c>
      <c r="M22" t="s">
        <v>3</v>
      </c>
      <c r="N22" t="s">
        <v>3</v>
      </c>
      <c r="O22" t="s">
        <v>3</v>
      </c>
      <c r="P22"/>
      <c r="Q22">
        <v>0</v>
      </c>
      <c r="R22"/>
      <c r="S22"/>
      <c r="T22" t="s">
        <v>3</v>
      </c>
      <c r="U22" t="s">
        <v>3</v>
      </c>
      <c r="V22" t="s">
        <v>2</v>
      </c>
      <c r="W22" t="s">
        <v>3</v>
      </c>
      <c r="X22" t="s">
        <v>3</v>
      </c>
      <c r="Y22" t="s">
        <v>3</v>
      </c>
      <c r="Z22" t="s">
        <v>3</v>
      </c>
      <c r="AA22"/>
      <c r="AB22" t="s">
        <v>324</v>
      </c>
      <c r="AC22" t="s">
        <v>3</v>
      </c>
    </row>
    <row r="23" spans="1:29" ht="14.45" x14ac:dyDescent="0.3">
      <c r="A23">
        <v>22</v>
      </c>
      <c r="B23" t="s">
        <v>351</v>
      </c>
      <c r="C23">
        <v>22</v>
      </c>
      <c r="D23" t="s">
        <v>322</v>
      </c>
      <c r="E23" t="s">
        <v>333</v>
      </c>
      <c r="F23" t="s">
        <v>334</v>
      </c>
      <c r="G23"/>
      <c r="H23" t="s">
        <v>3</v>
      </c>
      <c r="I23" t="s">
        <v>3</v>
      </c>
      <c r="J23" t="s">
        <v>3</v>
      </c>
      <c r="K23" t="s">
        <v>3</v>
      </c>
      <c r="L23" t="s">
        <v>3</v>
      </c>
      <c r="M23" t="s">
        <v>3</v>
      </c>
      <c r="N23" t="s">
        <v>3</v>
      </c>
      <c r="O23" t="s">
        <v>3</v>
      </c>
      <c r="P23"/>
      <c r="Q23">
        <v>0</v>
      </c>
      <c r="R23"/>
      <c r="S23"/>
      <c r="T23" t="s">
        <v>3</v>
      </c>
      <c r="U23" t="s">
        <v>3</v>
      </c>
      <c r="V23" t="s">
        <v>21</v>
      </c>
      <c r="W23" t="s">
        <v>3</v>
      </c>
      <c r="X23" t="s">
        <v>3</v>
      </c>
      <c r="Y23" t="s">
        <v>3</v>
      </c>
      <c r="Z23" t="s">
        <v>3</v>
      </c>
      <c r="AA23"/>
      <c r="AB23" t="s">
        <v>324</v>
      </c>
      <c r="AC23" t="s">
        <v>3</v>
      </c>
    </row>
    <row r="24" spans="1:29" ht="14.45" x14ac:dyDescent="0.3">
      <c r="A24">
        <v>23</v>
      </c>
      <c r="B24" t="s">
        <v>352</v>
      </c>
      <c r="C24">
        <v>23</v>
      </c>
      <c r="D24" t="s">
        <v>322</v>
      </c>
      <c r="E24" t="s">
        <v>333</v>
      </c>
      <c r="F24" t="s">
        <v>334</v>
      </c>
      <c r="G24"/>
      <c r="H24" t="s">
        <v>3</v>
      </c>
      <c r="I24" t="s">
        <v>3</v>
      </c>
      <c r="J24" t="s">
        <v>3</v>
      </c>
      <c r="K24" t="s">
        <v>3</v>
      </c>
      <c r="L24" t="s">
        <v>3</v>
      </c>
      <c r="M24" t="s">
        <v>3</v>
      </c>
      <c r="N24" t="s">
        <v>3</v>
      </c>
      <c r="O24" t="s">
        <v>3</v>
      </c>
      <c r="P24"/>
      <c r="Q24">
        <v>0</v>
      </c>
      <c r="R24"/>
      <c r="S24"/>
      <c r="T24" t="s">
        <v>3</v>
      </c>
      <c r="U24" t="s">
        <v>7</v>
      </c>
      <c r="V24" t="s">
        <v>2</v>
      </c>
      <c r="W24" t="s">
        <v>3</v>
      </c>
      <c r="X24" t="s">
        <v>3</v>
      </c>
      <c r="Y24" t="s">
        <v>3</v>
      </c>
      <c r="Z24" t="s">
        <v>3</v>
      </c>
      <c r="AA24"/>
      <c r="AB24" t="s">
        <v>324</v>
      </c>
      <c r="AC24" t="s">
        <v>3</v>
      </c>
    </row>
    <row r="25" spans="1:29" ht="14.45" x14ac:dyDescent="0.3">
      <c r="A25">
        <v>24</v>
      </c>
      <c r="B25" t="s">
        <v>353</v>
      </c>
      <c r="C25">
        <v>24</v>
      </c>
      <c r="D25" t="s">
        <v>322</v>
      </c>
      <c r="E25" t="s">
        <v>333</v>
      </c>
      <c r="F25" t="s">
        <v>334</v>
      </c>
      <c r="G25"/>
      <c r="H25" t="s">
        <v>3</v>
      </c>
      <c r="I25" t="s">
        <v>3</v>
      </c>
      <c r="J25" t="s">
        <v>3</v>
      </c>
      <c r="K25" t="s">
        <v>3</v>
      </c>
      <c r="L25" t="s">
        <v>3</v>
      </c>
      <c r="M25" t="s">
        <v>3</v>
      </c>
      <c r="N25" t="s">
        <v>3</v>
      </c>
      <c r="O25" t="s">
        <v>3</v>
      </c>
      <c r="P25"/>
      <c r="Q25">
        <v>0</v>
      </c>
      <c r="R25"/>
      <c r="S25"/>
      <c r="T25" t="s">
        <v>3</v>
      </c>
      <c r="U25" t="s">
        <v>3</v>
      </c>
      <c r="V25" t="s">
        <v>21</v>
      </c>
      <c r="W25" t="s">
        <v>3</v>
      </c>
      <c r="X25" t="s">
        <v>3</v>
      </c>
      <c r="Y25" t="s">
        <v>3</v>
      </c>
      <c r="Z25" t="s">
        <v>3</v>
      </c>
      <c r="AA25"/>
      <c r="AB25" t="s">
        <v>324</v>
      </c>
      <c r="AC25" t="s">
        <v>3</v>
      </c>
    </row>
    <row r="26" spans="1:29" ht="14.45" x14ac:dyDescent="0.3">
      <c r="A26">
        <v>25</v>
      </c>
      <c r="B26" t="s">
        <v>354</v>
      </c>
      <c r="C26">
        <v>25</v>
      </c>
      <c r="D26" t="s">
        <v>322</v>
      </c>
      <c r="E26" t="s">
        <v>333</v>
      </c>
      <c r="F26" t="s">
        <v>334</v>
      </c>
      <c r="G26"/>
      <c r="H26" t="s">
        <v>3</v>
      </c>
      <c r="I26">
        <v>0</v>
      </c>
      <c r="J26">
        <v>0</v>
      </c>
      <c r="K26">
        <v>0</v>
      </c>
      <c r="L26">
        <v>0</v>
      </c>
      <c r="M26" t="s">
        <v>3</v>
      </c>
      <c r="N26" t="s">
        <v>3</v>
      </c>
      <c r="O26">
        <v>0</v>
      </c>
      <c r="P26"/>
      <c r="Q26">
        <v>0</v>
      </c>
      <c r="R26"/>
      <c r="S26"/>
      <c r="T26">
        <v>0</v>
      </c>
      <c r="U26">
        <v>0</v>
      </c>
      <c r="V26" t="s">
        <v>3</v>
      </c>
      <c r="W26" t="s">
        <v>3</v>
      </c>
      <c r="X26" t="s">
        <v>3</v>
      </c>
      <c r="Y26">
        <v>0</v>
      </c>
      <c r="Z26">
        <v>0</v>
      </c>
      <c r="AA26"/>
      <c r="AB26" t="s">
        <v>324</v>
      </c>
      <c r="AC26" t="s">
        <v>3</v>
      </c>
    </row>
    <row r="27" spans="1:29" ht="14.45" x14ac:dyDescent="0.3">
      <c r="A27">
        <v>26</v>
      </c>
      <c r="B27" t="s">
        <v>355</v>
      </c>
      <c r="C27">
        <v>26</v>
      </c>
      <c r="D27" t="s">
        <v>322</v>
      </c>
      <c r="E27" t="s">
        <v>333</v>
      </c>
      <c r="F27" t="s">
        <v>334</v>
      </c>
      <c r="G27"/>
      <c r="H27" t="s">
        <v>356</v>
      </c>
      <c r="I27" t="s">
        <v>3</v>
      </c>
      <c r="J27" t="s">
        <v>357</v>
      </c>
      <c r="K27" t="s">
        <v>331</v>
      </c>
      <c r="L27" t="s">
        <v>16</v>
      </c>
      <c r="M27">
        <v>1</v>
      </c>
      <c r="N27" t="s">
        <v>3</v>
      </c>
      <c r="O27" t="s">
        <v>358</v>
      </c>
      <c r="P27"/>
      <c r="Q27">
        <v>0</v>
      </c>
      <c r="R27"/>
      <c r="S27"/>
      <c r="T27" t="s">
        <v>359</v>
      </c>
      <c r="U27" t="s">
        <v>3</v>
      </c>
      <c r="V27" t="s">
        <v>10</v>
      </c>
      <c r="W27" t="s">
        <v>3</v>
      </c>
      <c r="X27" t="s">
        <v>3</v>
      </c>
      <c r="Y27" t="s">
        <v>3</v>
      </c>
      <c r="Z27" t="s">
        <v>3</v>
      </c>
      <c r="AA27"/>
      <c r="AB27" t="s">
        <v>324</v>
      </c>
      <c r="AC27" t="s">
        <v>3</v>
      </c>
    </row>
    <row r="28" spans="1:29" ht="14.45" x14ac:dyDescent="0.3">
      <c r="A28">
        <v>27</v>
      </c>
      <c r="B28" t="s">
        <v>360</v>
      </c>
      <c r="C28">
        <v>27</v>
      </c>
      <c r="D28" t="s">
        <v>322</v>
      </c>
      <c r="E28" t="s">
        <v>333</v>
      </c>
      <c r="F28" t="s">
        <v>334</v>
      </c>
      <c r="G28"/>
      <c r="H28" t="s">
        <v>3</v>
      </c>
      <c r="I28">
        <v>0</v>
      </c>
      <c r="J28">
        <v>0</v>
      </c>
      <c r="K28">
        <v>0</v>
      </c>
      <c r="L28">
        <v>0</v>
      </c>
      <c r="M28" t="s">
        <v>3</v>
      </c>
      <c r="N28" t="s">
        <v>3</v>
      </c>
      <c r="O28">
        <v>0</v>
      </c>
      <c r="P28"/>
      <c r="Q28">
        <v>0</v>
      </c>
      <c r="R28"/>
      <c r="S28"/>
      <c r="T28">
        <v>0</v>
      </c>
      <c r="U28">
        <v>0</v>
      </c>
      <c r="V28" t="s">
        <v>3</v>
      </c>
      <c r="W28" t="s">
        <v>3</v>
      </c>
      <c r="X28" t="s">
        <v>3</v>
      </c>
      <c r="Y28">
        <v>0</v>
      </c>
      <c r="Z28">
        <v>0</v>
      </c>
      <c r="AA28"/>
      <c r="AB28" t="s">
        <v>324</v>
      </c>
      <c r="AC28" t="s">
        <v>3</v>
      </c>
    </row>
    <row r="29" spans="1:29" ht="14.45" x14ac:dyDescent="0.3">
      <c r="A29">
        <v>28</v>
      </c>
      <c r="B29" t="s">
        <v>361</v>
      </c>
      <c r="C29">
        <v>28</v>
      </c>
      <c r="D29" t="s">
        <v>322</v>
      </c>
      <c r="E29" t="s">
        <v>333</v>
      </c>
      <c r="F29" t="s">
        <v>334</v>
      </c>
      <c r="G29"/>
      <c r="H29" t="s">
        <v>3</v>
      </c>
      <c r="I29" t="s">
        <v>3</v>
      </c>
      <c r="J29" t="s">
        <v>3</v>
      </c>
      <c r="K29" t="s">
        <v>3</v>
      </c>
      <c r="L29" t="s">
        <v>3</v>
      </c>
      <c r="M29" t="s">
        <v>3</v>
      </c>
      <c r="N29" t="s">
        <v>3</v>
      </c>
      <c r="O29" t="s">
        <v>3</v>
      </c>
      <c r="P29"/>
      <c r="Q29">
        <v>0</v>
      </c>
      <c r="R29"/>
      <c r="S29"/>
      <c r="T29" t="s">
        <v>3</v>
      </c>
      <c r="U29" t="s">
        <v>3</v>
      </c>
      <c r="V29" t="s">
        <v>8</v>
      </c>
      <c r="W29" t="s">
        <v>3</v>
      </c>
      <c r="X29" t="s">
        <v>3</v>
      </c>
      <c r="Y29" t="s">
        <v>3</v>
      </c>
      <c r="Z29" t="s">
        <v>3</v>
      </c>
      <c r="AA29"/>
      <c r="AB29" t="s">
        <v>324</v>
      </c>
      <c r="AC29" t="s">
        <v>3</v>
      </c>
    </row>
    <row r="30" spans="1:29" ht="14.45" x14ac:dyDescent="0.3">
      <c r="A30">
        <v>29</v>
      </c>
      <c r="B30" t="s">
        <v>362</v>
      </c>
      <c r="C30">
        <v>29</v>
      </c>
      <c r="D30" t="s">
        <v>322</v>
      </c>
      <c r="E30" t="s">
        <v>333</v>
      </c>
      <c r="F30" t="s">
        <v>334</v>
      </c>
      <c r="G30"/>
      <c r="H30" t="s">
        <v>3</v>
      </c>
      <c r="I30" t="s">
        <v>3</v>
      </c>
      <c r="J30" t="s">
        <v>3</v>
      </c>
      <c r="K30" t="s">
        <v>3</v>
      </c>
      <c r="L30" t="s">
        <v>3</v>
      </c>
      <c r="M30" t="s">
        <v>3</v>
      </c>
      <c r="N30" t="s">
        <v>3</v>
      </c>
      <c r="O30" t="s">
        <v>3</v>
      </c>
      <c r="P30"/>
      <c r="Q30">
        <v>0</v>
      </c>
      <c r="R30"/>
      <c r="S30"/>
      <c r="T30" t="s">
        <v>3</v>
      </c>
      <c r="U30" t="s">
        <v>3</v>
      </c>
      <c r="V30" t="s">
        <v>10</v>
      </c>
      <c r="W30" t="s">
        <v>3</v>
      </c>
      <c r="X30" t="s">
        <v>3</v>
      </c>
      <c r="Y30" t="s">
        <v>3</v>
      </c>
      <c r="Z30" t="s">
        <v>3</v>
      </c>
      <c r="AA30"/>
      <c r="AB30" t="s">
        <v>324</v>
      </c>
      <c r="AC30" t="s">
        <v>3</v>
      </c>
    </row>
    <row r="31" spans="1:29" ht="14.45" x14ac:dyDescent="0.3">
      <c r="A31">
        <v>30</v>
      </c>
      <c r="B31" t="s">
        <v>363</v>
      </c>
      <c r="C31">
        <v>30</v>
      </c>
      <c r="D31" t="s">
        <v>322</v>
      </c>
      <c r="E31" t="s">
        <v>333</v>
      </c>
      <c r="F31" t="s">
        <v>334</v>
      </c>
      <c r="G31"/>
      <c r="H31" t="s">
        <v>3</v>
      </c>
      <c r="I31" t="s">
        <v>3</v>
      </c>
      <c r="J31" t="s">
        <v>3</v>
      </c>
      <c r="K31" t="s">
        <v>3</v>
      </c>
      <c r="L31" t="s">
        <v>3</v>
      </c>
      <c r="M31" t="s">
        <v>3</v>
      </c>
      <c r="N31" t="s">
        <v>3</v>
      </c>
      <c r="O31" t="s">
        <v>3</v>
      </c>
      <c r="P31"/>
      <c r="Q31">
        <v>0</v>
      </c>
      <c r="R31"/>
      <c r="S31"/>
      <c r="T31" t="s">
        <v>3</v>
      </c>
      <c r="U31" t="s">
        <v>3</v>
      </c>
      <c r="V31" t="s">
        <v>21</v>
      </c>
      <c r="W31" t="s">
        <v>3</v>
      </c>
      <c r="X31" t="s">
        <v>3</v>
      </c>
      <c r="Y31" t="s">
        <v>3</v>
      </c>
      <c r="Z31" t="s">
        <v>3</v>
      </c>
      <c r="AA31"/>
      <c r="AB31" t="s">
        <v>324</v>
      </c>
      <c r="AC31" t="s">
        <v>3</v>
      </c>
    </row>
    <row r="32" spans="1:29" ht="14.45" x14ac:dyDescent="0.3">
      <c r="A32">
        <v>31</v>
      </c>
      <c r="B32" t="s">
        <v>364</v>
      </c>
      <c r="C32">
        <v>31</v>
      </c>
      <c r="D32" t="s">
        <v>322</v>
      </c>
      <c r="E32" t="s">
        <v>333</v>
      </c>
      <c r="F32" t="s">
        <v>334</v>
      </c>
      <c r="G32"/>
      <c r="H32" t="s">
        <v>3</v>
      </c>
      <c r="I32" t="s">
        <v>3</v>
      </c>
      <c r="J32" t="s">
        <v>3</v>
      </c>
      <c r="K32" t="s">
        <v>3</v>
      </c>
      <c r="L32" t="s">
        <v>3</v>
      </c>
      <c r="M32" t="s">
        <v>3</v>
      </c>
      <c r="N32" t="s">
        <v>3</v>
      </c>
      <c r="O32" t="s">
        <v>3</v>
      </c>
      <c r="P32"/>
      <c r="Q32">
        <v>0</v>
      </c>
      <c r="R32"/>
      <c r="S32"/>
      <c r="T32" t="s">
        <v>3</v>
      </c>
      <c r="U32" t="s">
        <v>3</v>
      </c>
      <c r="V32" t="s">
        <v>3</v>
      </c>
      <c r="W32" t="s">
        <v>3</v>
      </c>
      <c r="X32" t="s">
        <v>3</v>
      </c>
      <c r="Y32" t="s">
        <v>3</v>
      </c>
      <c r="Z32" t="s">
        <v>3</v>
      </c>
      <c r="AA32"/>
      <c r="AB32" t="s">
        <v>324</v>
      </c>
      <c r="AC32" t="s">
        <v>3</v>
      </c>
    </row>
    <row r="33" spans="1:29" ht="14.45" x14ac:dyDescent="0.3">
      <c r="A33">
        <v>32</v>
      </c>
      <c r="B33" t="s">
        <v>365</v>
      </c>
      <c r="C33">
        <v>32</v>
      </c>
      <c r="D33" t="s">
        <v>322</v>
      </c>
      <c r="E33" t="s">
        <v>333</v>
      </c>
      <c r="F33" t="s">
        <v>334</v>
      </c>
      <c r="G33"/>
      <c r="H33" t="s">
        <v>3</v>
      </c>
      <c r="I33" t="s">
        <v>3</v>
      </c>
      <c r="J33" t="s">
        <v>3</v>
      </c>
      <c r="K33" t="s">
        <v>3</v>
      </c>
      <c r="L33" t="s">
        <v>3</v>
      </c>
      <c r="M33" t="s">
        <v>3</v>
      </c>
      <c r="N33" t="s">
        <v>3</v>
      </c>
      <c r="O33" t="s">
        <v>3</v>
      </c>
      <c r="P33"/>
      <c r="Q33">
        <v>0</v>
      </c>
      <c r="R33"/>
      <c r="S33"/>
      <c r="T33" t="s">
        <v>3</v>
      </c>
      <c r="U33" t="s">
        <v>3</v>
      </c>
      <c r="V33" t="s">
        <v>3</v>
      </c>
      <c r="W33" t="s">
        <v>3</v>
      </c>
      <c r="X33" t="s">
        <v>3</v>
      </c>
      <c r="Y33" t="s">
        <v>3</v>
      </c>
      <c r="Z33" t="s">
        <v>3</v>
      </c>
      <c r="AA33"/>
      <c r="AB33" t="s">
        <v>324</v>
      </c>
      <c r="AC33" t="s">
        <v>3</v>
      </c>
    </row>
    <row r="34" spans="1:29" ht="14.45" x14ac:dyDescent="0.3">
      <c r="A34">
        <v>33</v>
      </c>
      <c r="B34" t="s">
        <v>366</v>
      </c>
      <c r="C34">
        <v>33</v>
      </c>
      <c r="D34" t="s">
        <v>322</v>
      </c>
      <c r="E34" t="s">
        <v>333</v>
      </c>
      <c r="F34" t="s">
        <v>334</v>
      </c>
      <c r="G34"/>
      <c r="H34" t="s">
        <v>3</v>
      </c>
      <c r="I34" t="s">
        <v>3</v>
      </c>
      <c r="J34" t="s">
        <v>3</v>
      </c>
      <c r="K34" t="s">
        <v>3</v>
      </c>
      <c r="L34" t="s">
        <v>3</v>
      </c>
      <c r="M34" t="s">
        <v>3</v>
      </c>
      <c r="N34" t="s">
        <v>3</v>
      </c>
      <c r="O34" t="s">
        <v>3</v>
      </c>
      <c r="P34"/>
      <c r="Q34">
        <v>0</v>
      </c>
      <c r="R34"/>
      <c r="S34"/>
      <c r="T34" t="s">
        <v>3</v>
      </c>
      <c r="U34" t="s">
        <v>3</v>
      </c>
      <c r="V34" t="s">
        <v>2</v>
      </c>
      <c r="W34" t="s">
        <v>3</v>
      </c>
      <c r="X34" t="s">
        <v>3</v>
      </c>
      <c r="Y34" t="s">
        <v>3</v>
      </c>
      <c r="Z34" t="s">
        <v>3</v>
      </c>
      <c r="AA34"/>
      <c r="AB34" t="s">
        <v>324</v>
      </c>
      <c r="AC34" t="s">
        <v>3</v>
      </c>
    </row>
    <row r="35" spans="1:29" ht="14.45" x14ac:dyDescent="0.3">
      <c r="A35">
        <v>34</v>
      </c>
      <c r="B35" t="s">
        <v>367</v>
      </c>
      <c r="C35">
        <v>34</v>
      </c>
      <c r="D35" t="s">
        <v>322</v>
      </c>
      <c r="E35" t="s">
        <v>333</v>
      </c>
      <c r="F35" t="s">
        <v>334</v>
      </c>
      <c r="G35"/>
      <c r="H35" t="s">
        <v>3</v>
      </c>
      <c r="I35" t="s">
        <v>3</v>
      </c>
      <c r="J35" t="s">
        <v>3</v>
      </c>
      <c r="K35" t="s">
        <v>3</v>
      </c>
      <c r="L35" t="s">
        <v>3</v>
      </c>
      <c r="M35" t="s">
        <v>3</v>
      </c>
      <c r="N35" t="s">
        <v>3</v>
      </c>
      <c r="O35" t="s">
        <v>3</v>
      </c>
      <c r="P35"/>
      <c r="Q35">
        <v>0</v>
      </c>
      <c r="R35"/>
      <c r="S35"/>
      <c r="T35" t="s">
        <v>3</v>
      </c>
      <c r="U35" t="s">
        <v>3</v>
      </c>
      <c r="V35" t="s">
        <v>2</v>
      </c>
      <c r="W35" t="s">
        <v>3</v>
      </c>
      <c r="X35" t="s">
        <v>3</v>
      </c>
      <c r="Y35" t="s">
        <v>3</v>
      </c>
      <c r="Z35" t="s">
        <v>3</v>
      </c>
      <c r="AA35"/>
      <c r="AB35" t="s">
        <v>324</v>
      </c>
      <c r="AC35" t="s">
        <v>3</v>
      </c>
    </row>
    <row r="36" spans="1:29" ht="15" x14ac:dyDescent="0.25">
      <c r="A36">
        <v>35</v>
      </c>
      <c r="B36" t="s">
        <v>368</v>
      </c>
      <c r="C36">
        <v>35</v>
      </c>
      <c r="D36" t="s">
        <v>322</v>
      </c>
      <c r="E36" t="s">
        <v>333</v>
      </c>
      <c r="F36" t="s">
        <v>334</v>
      </c>
      <c r="G36"/>
      <c r="H36" t="s">
        <v>3</v>
      </c>
      <c r="I36">
        <v>0</v>
      </c>
      <c r="J36">
        <v>0</v>
      </c>
      <c r="K36">
        <v>0</v>
      </c>
      <c r="L36">
        <v>0</v>
      </c>
      <c r="M36" t="s">
        <v>3</v>
      </c>
      <c r="N36" t="s">
        <v>3</v>
      </c>
      <c r="O36">
        <v>0</v>
      </c>
      <c r="P36"/>
      <c r="Q36">
        <v>0</v>
      </c>
      <c r="R36"/>
      <c r="S36"/>
      <c r="T36">
        <v>0</v>
      </c>
      <c r="U36">
        <v>0</v>
      </c>
      <c r="V36" t="s">
        <v>3</v>
      </c>
      <c r="W36" t="s">
        <v>3</v>
      </c>
      <c r="X36" t="s">
        <v>3</v>
      </c>
      <c r="Y36">
        <v>0</v>
      </c>
      <c r="Z36">
        <v>0</v>
      </c>
      <c r="AA36"/>
      <c r="AB36" t="s">
        <v>324</v>
      </c>
      <c r="AC36" t="s">
        <v>3</v>
      </c>
    </row>
    <row r="37" spans="1:29" ht="15" x14ac:dyDescent="0.25">
      <c r="A37">
        <v>36</v>
      </c>
      <c r="B37" t="s">
        <v>369</v>
      </c>
      <c r="C37">
        <v>36</v>
      </c>
      <c r="D37" t="s">
        <v>322</v>
      </c>
      <c r="E37" t="s">
        <v>333</v>
      </c>
      <c r="F37" t="s">
        <v>370</v>
      </c>
      <c r="G37"/>
      <c r="H37" t="s">
        <v>3</v>
      </c>
      <c r="I37" t="s">
        <v>3</v>
      </c>
      <c r="J37" t="s">
        <v>3</v>
      </c>
      <c r="K37" t="s">
        <v>3</v>
      </c>
      <c r="L37" t="s">
        <v>3</v>
      </c>
      <c r="M37" t="s">
        <v>3</v>
      </c>
      <c r="N37" t="s">
        <v>3</v>
      </c>
      <c r="O37" t="s">
        <v>3</v>
      </c>
      <c r="P37"/>
      <c r="Q37">
        <v>0</v>
      </c>
      <c r="R37"/>
      <c r="S37"/>
      <c r="T37" t="s">
        <v>3</v>
      </c>
      <c r="U37" t="s">
        <v>3</v>
      </c>
      <c r="V37" t="s">
        <v>8</v>
      </c>
      <c r="W37" t="s">
        <v>13</v>
      </c>
      <c r="X37" t="s">
        <v>3</v>
      </c>
      <c r="Y37" t="s">
        <v>3</v>
      </c>
      <c r="Z37" t="s">
        <v>3</v>
      </c>
      <c r="AA37"/>
      <c r="AB37" t="s">
        <v>324</v>
      </c>
      <c r="AC37" t="s">
        <v>3</v>
      </c>
    </row>
    <row r="38" spans="1:29" ht="15" x14ac:dyDescent="0.25">
      <c r="A38">
        <v>37</v>
      </c>
      <c r="B38" t="s">
        <v>371</v>
      </c>
      <c r="C38">
        <v>37</v>
      </c>
      <c r="D38" t="s">
        <v>322</v>
      </c>
      <c r="E38" t="s">
        <v>333</v>
      </c>
      <c r="F38" t="s">
        <v>370</v>
      </c>
      <c r="G38"/>
      <c r="H38" t="s">
        <v>3</v>
      </c>
      <c r="I38" t="s">
        <v>3</v>
      </c>
      <c r="J38" t="s">
        <v>3</v>
      </c>
      <c r="K38" t="s">
        <v>3</v>
      </c>
      <c r="L38" t="s">
        <v>3</v>
      </c>
      <c r="M38" t="s">
        <v>3</v>
      </c>
      <c r="N38" t="s">
        <v>3</v>
      </c>
      <c r="O38" t="s">
        <v>3</v>
      </c>
      <c r="P38"/>
      <c r="Q38">
        <v>0</v>
      </c>
      <c r="R38"/>
      <c r="S38"/>
      <c r="T38" t="s">
        <v>3</v>
      </c>
      <c r="U38" t="s">
        <v>3</v>
      </c>
      <c r="V38" t="s">
        <v>21</v>
      </c>
      <c r="W38" t="s">
        <v>3</v>
      </c>
      <c r="X38" t="s">
        <v>3</v>
      </c>
      <c r="Y38" t="s">
        <v>3</v>
      </c>
      <c r="Z38" t="s">
        <v>3</v>
      </c>
      <c r="AA38"/>
      <c r="AB38" t="s">
        <v>324</v>
      </c>
      <c r="AC38" t="s">
        <v>3</v>
      </c>
    </row>
    <row r="39" spans="1:29" ht="15" x14ac:dyDescent="0.25">
      <c r="A39">
        <v>38</v>
      </c>
      <c r="B39" t="s">
        <v>372</v>
      </c>
      <c r="C39">
        <v>38</v>
      </c>
      <c r="D39" t="s">
        <v>322</v>
      </c>
      <c r="E39" t="s">
        <v>333</v>
      </c>
      <c r="F39" t="s">
        <v>370</v>
      </c>
      <c r="G39"/>
      <c r="H39" t="s">
        <v>3</v>
      </c>
      <c r="I39" t="s">
        <v>3</v>
      </c>
      <c r="J39" t="s">
        <v>3</v>
      </c>
      <c r="K39" t="s">
        <v>3</v>
      </c>
      <c r="L39" t="s">
        <v>3</v>
      </c>
      <c r="M39" t="s">
        <v>3</v>
      </c>
      <c r="N39" t="s">
        <v>3</v>
      </c>
      <c r="O39" t="s">
        <v>3</v>
      </c>
      <c r="P39"/>
      <c r="Q39">
        <v>0</v>
      </c>
      <c r="R39"/>
      <c r="S39"/>
      <c r="T39" t="s">
        <v>3</v>
      </c>
      <c r="U39" t="s">
        <v>3</v>
      </c>
      <c r="V39" t="s">
        <v>2</v>
      </c>
      <c r="W39" t="s">
        <v>3</v>
      </c>
      <c r="X39" t="s">
        <v>3</v>
      </c>
      <c r="Y39" t="s">
        <v>3</v>
      </c>
      <c r="Z39" t="s">
        <v>3</v>
      </c>
      <c r="AA39"/>
      <c r="AB39" t="s">
        <v>324</v>
      </c>
      <c r="AC39" t="s">
        <v>3</v>
      </c>
    </row>
    <row r="40" spans="1:29" ht="15" x14ac:dyDescent="0.25">
      <c r="A40">
        <v>39</v>
      </c>
      <c r="B40" t="s">
        <v>373</v>
      </c>
      <c r="C40">
        <v>39</v>
      </c>
      <c r="D40" t="s">
        <v>322</v>
      </c>
      <c r="E40" t="s">
        <v>333</v>
      </c>
      <c r="F40" t="s">
        <v>370</v>
      </c>
      <c r="G40"/>
      <c r="H40" t="s">
        <v>3</v>
      </c>
      <c r="I40" t="s">
        <v>3</v>
      </c>
      <c r="J40" t="s">
        <v>3</v>
      </c>
      <c r="K40" t="s">
        <v>3</v>
      </c>
      <c r="L40" t="s">
        <v>3</v>
      </c>
      <c r="M40" t="s">
        <v>3</v>
      </c>
      <c r="N40" t="s">
        <v>3</v>
      </c>
      <c r="O40" t="s">
        <v>3</v>
      </c>
      <c r="P40"/>
      <c r="Q40">
        <v>0</v>
      </c>
      <c r="R40"/>
      <c r="S40"/>
      <c r="T40" t="s">
        <v>3</v>
      </c>
      <c r="U40" t="s">
        <v>3</v>
      </c>
      <c r="V40" t="s">
        <v>21</v>
      </c>
      <c r="W40" t="s">
        <v>3</v>
      </c>
      <c r="X40" t="s">
        <v>3</v>
      </c>
      <c r="Y40" t="s">
        <v>3</v>
      </c>
      <c r="Z40" t="s">
        <v>3</v>
      </c>
      <c r="AA40"/>
      <c r="AB40" t="s">
        <v>324</v>
      </c>
      <c r="AC40" t="s">
        <v>3</v>
      </c>
    </row>
    <row r="41" spans="1:29" ht="15" x14ac:dyDescent="0.25">
      <c r="A41">
        <v>40</v>
      </c>
      <c r="B41" t="s">
        <v>374</v>
      </c>
      <c r="C41">
        <v>40</v>
      </c>
      <c r="D41" t="s">
        <v>322</v>
      </c>
      <c r="E41" t="s">
        <v>333</v>
      </c>
      <c r="F41" t="s">
        <v>370</v>
      </c>
      <c r="G41"/>
      <c r="H41" t="s">
        <v>3</v>
      </c>
      <c r="I41" t="s">
        <v>3</v>
      </c>
      <c r="J41" t="s">
        <v>3</v>
      </c>
      <c r="K41" t="s">
        <v>3</v>
      </c>
      <c r="L41" t="s">
        <v>3</v>
      </c>
      <c r="M41" t="s">
        <v>3</v>
      </c>
      <c r="N41" t="s">
        <v>3</v>
      </c>
      <c r="O41" t="s">
        <v>3</v>
      </c>
      <c r="P41"/>
      <c r="Q41">
        <v>0</v>
      </c>
      <c r="R41"/>
      <c r="S41"/>
      <c r="T41" t="s">
        <v>3</v>
      </c>
      <c r="U41" t="s">
        <v>3</v>
      </c>
      <c r="V41" t="s">
        <v>3</v>
      </c>
      <c r="W41" t="s">
        <v>90</v>
      </c>
      <c r="X41" t="s">
        <v>3</v>
      </c>
      <c r="Y41" t="s">
        <v>3</v>
      </c>
      <c r="Z41" t="s">
        <v>3</v>
      </c>
      <c r="AA41"/>
      <c r="AB41" t="s">
        <v>324</v>
      </c>
      <c r="AC41" t="s">
        <v>3</v>
      </c>
    </row>
    <row r="42" spans="1:29" ht="15" x14ac:dyDescent="0.25">
      <c r="A42">
        <v>41</v>
      </c>
      <c r="B42" t="s">
        <v>375</v>
      </c>
      <c r="C42">
        <v>41</v>
      </c>
      <c r="D42" t="s">
        <v>322</v>
      </c>
      <c r="E42" t="s">
        <v>376</v>
      </c>
      <c r="F42"/>
      <c r="G42"/>
      <c r="H42" t="s">
        <v>3</v>
      </c>
      <c r="I42" t="s">
        <v>3</v>
      </c>
      <c r="J42" t="s">
        <v>3</v>
      </c>
      <c r="K42" t="s">
        <v>3</v>
      </c>
      <c r="L42" t="s">
        <v>3</v>
      </c>
      <c r="M42" t="s">
        <v>3</v>
      </c>
      <c r="N42" t="s">
        <v>3</v>
      </c>
      <c r="O42" t="s">
        <v>3</v>
      </c>
      <c r="P42"/>
      <c r="Q42">
        <v>0</v>
      </c>
      <c r="R42"/>
      <c r="S42"/>
      <c r="T42" t="s">
        <v>3</v>
      </c>
      <c r="U42" t="s">
        <v>3</v>
      </c>
      <c r="V42" t="s">
        <v>3</v>
      </c>
      <c r="W42" t="s">
        <v>3</v>
      </c>
      <c r="X42" t="s">
        <v>3</v>
      </c>
      <c r="Y42" t="s">
        <v>3</v>
      </c>
      <c r="Z42" t="s">
        <v>3</v>
      </c>
      <c r="AA42"/>
      <c r="AB42" t="s">
        <v>324</v>
      </c>
      <c r="AC42" t="s">
        <v>3</v>
      </c>
    </row>
    <row r="43" spans="1:29" ht="15" x14ac:dyDescent="0.25">
      <c r="A43">
        <v>42</v>
      </c>
      <c r="B43" t="s">
        <v>377</v>
      </c>
      <c r="C43">
        <v>42</v>
      </c>
      <c r="D43" t="s">
        <v>322</v>
      </c>
      <c r="E43" t="s">
        <v>376</v>
      </c>
      <c r="F43"/>
      <c r="G43"/>
      <c r="H43" t="s">
        <v>3</v>
      </c>
      <c r="I43" t="s">
        <v>3</v>
      </c>
      <c r="J43" t="s">
        <v>3</v>
      </c>
      <c r="K43" t="s">
        <v>3</v>
      </c>
      <c r="L43" t="s">
        <v>3</v>
      </c>
      <c r="M43" t="s">
        <v>3</v>
      </c>
      <c r="N43" t="s">
        <v>3</v>
      </c>
      <c r="O43" t="s">
        <v>3</v>
      </c>
      <c r="P43"/>
      <c r="Q43">
        <v>0</v>
      </c>
      <c r="R43"/>
      <c r="S43"/>
      <c r="T43" t="s">
        <v>3</v>
      </c>
      <c r="U43" t="s">
        <v>3</v>
      </c>
      <c r="V43" t="s">
        <v>3</v>
      </c>
      <c r="W43" t="s">
        <v>3</v>
      </c>
      <c r="X43" t="s">
        <v>3</v>
      </c>
      <c r="Y43" t="s">
        <v>3</v>
      </c>
      <c r="Z43" t="s">
        <v>3</v>
      </c>
      <c r="AA43"/>
      <c r="AB43" t="s">
        <v>324</v>
      </c>
      <c r="AC43" t="s">
        <v>3</v>
      </c>
    </row>
    <row r="44" spans="1:29" ht="15" x14ac:dyDescent="0.25">
      <c r="A44">
        <v>43</v>
      </c>
      <c r="B44" t="s">
        <v>378</v>
      </c>
      <c r="C44">
        <v>43</v>
      </c>
      <c r="D44" t="s">
        <v>322</v>
      </c>
      <c r="E44" t="s">
        <v>376</v>
      </c>
      <c r="F44"/>
      <c r="G44"/>
      <c r="H44" t="s">
        <v>379</v>
      </c>
      <c r="I44" t="s">
        <v>3</v>
      </c>
      <c r="J44" t="s">
        <v>380</v>
      </c>
      <c r="K44" t="s">
        <v>14</v>
      </c>
      <c r="L44" t="s">
        <v>16</v>
      </c>
      <c r="M44">
        <v>1</v>
      </c>
      <c r="N44" t="s">
        <v>3</v>
      </c>
      <c r="O44" t="s">
        <v>35</v>
      </c>
      <c r="P44"/>
      <c r="Q44">
        <v>0</v>
      </c>
      <c r="R44"/>
      <c r="S44"/>
      <c r="T44" t="s">
        <v>11</v>
      </c>
      <c r="U44" t="s">
        <v>3</v>
      </c>
      <c r="V44" t="s">
        <v>21</v>
      </c>
      <c r="W44" t="s">
        <v>3</v>
      </c>
      <c r="X44" t="s">
        <v>3</v>
      </c>
      <c r="Y44" t="s">
        <v>3</v>
      </c>
      <c r="Z44" t="s">
        <v>21</v>
      </c>
      <c r="AA44"/>
      <c r="AB44" t="s">
        <v>324</v>
      </c>
      <c r="AC44" t="s">
        <v>3</v>
      </c>
    </row>
    <row r="45" spans="1:29" ht="15" x14ac:dyDescent="0.25">
      <c r="A45">
        <v>44</v>
      </c>
      <c r="B45" t="s">
        <v>381</v>
      </c>
      <c r="C45">
        <v>44</v>
      </c>
      <c r="D45" t="s">
        <v>322</v>
      </c>
      <c r="E45" t="s">
        <v>376</v>
      </c>
      <c r="F45"/>
      <c r="G45"/>
      <c r="H45" t="s">
        <v>3</v>
      </c>
      <c r="I45" t="s">
        <v>3</v>
      </c>
      <c r="J45" t="s">
        <v>3</v>
      </c>
      <c r="K45" t="s">
        <v>3</v>
      </c>
      <c r="L45" t="s">
        <v>3</v>
      </c>
      <c r="M45">
        <v>1</v>
      </c>
      <c r="N45" t="s">
        <v>3</v>
      </c>
      <c r="O45" t="s">
        <v>3</v>
      </c>
      <c r="P45"/>
      <c r="Q45">
        <v>0</v>
      </c>
      <c r="R45"/>
      <c r="S45"/>
      <c r="T45" t="s">
        <v>3</v>
      </c>
      <c r="U45" t="s">
        <v>3</v>
      </c>
      <c r="V45" t="s">
        <v>3</v>
      </c>
      <c r="W45" t="s">
        <v>3</v>
      </c>
      <c r="X45" t="s">
        <v>3</v>
      </c>
      <c r="Y45" t="s">
        <v>3</v>
      </c>
      <c r="Z45" t="s">
        <v>3</v>
      </c>
      <c r="AA45"/>
      <c r="AB45" t="s">
        <v>324</v>
      </c>
      <c r="AC45" t="s">
        <v>3</v>
      </c>
    </row>
    <row r="46" spans="1:29" ht="15" x14ac:dyDescent="0.25">
      <c r="A46">
        <v>45</v>
      </c>
      <c r="B46" t="s">
        <v>382</v>
      </c>
      <c r="C46">
        <v>45</v>
      </c>
      <c r="D46" t="s">
        <v>322</v>
      </c>
      <c r="E46" t="s">
        <v>376</v>
      </c>
      <c r="F46"/>
      <c r="G46"/>
      <c r="H46" t="s">
        <v>3</v>
      </c>
      <c r="I46" t="s">
        <v>3</v>
      </c>
      <c r="J46" t="s">
        <v>3</v>
      </c>
      <c r="K46" t="s">
        <v>3</v>
      </c>
      <c r="L46" t="s">
        <v>3</v>
      </c>
      <c r="M46">
        <v>1</v>
      </c>
      <c r="N46" t="s">
        <v>3</v>
      </c>
      <c r="O46" t="s">
        <v>3</v>
      </c>
      <c r="P46"/>
      <c r="Q46">
        <v>0</v>
      </c>
      <c r="R46"/>
      <c r="S46"/>
      <c r="T46" t="s">
        <v>3</v>
      </c>
      <c r="U46" t="s">
        <v>3</v>
      </c>
      <c r="V46" t="s">
        <v>3</v>
      </c>
      <c r="W46" t="s">
        <v>3</v>
      </c>
      <c r="X46" t="s">
        <v>3</v>
      </c>
      <c r="Y46" t="s">
        <v>3</v>
      </c>
      <c r="Z46" t="s">
        <v>3</v>
      </c>
      <c r="AA46"/>
      <c r="AB46" t="s">
        <v>324</v>
      </c>
      <c r="AC46" t="s">
        <v>3</v>
      </c>
    </row>
    <row r="47" spans="1:29" ht="15" x14ac:dyDescent="0.25">
      <c r="A47">
        <v>46</v>
      </c>
      <c r="B47" t="s">
        <v>383</v>
      </c>
      <c r="C47">
        <v>46</v>
      </c>
      <c r="D47" t="s">
        <v>322</v>
      </c>
      <c r="E47" t="s">
        <v>376</v>
      </c>
      <c r="F47"/>
      <c r="G47"/>
      <c r="H47" t="s">
        <v>3</v>
      </c>
      <c r="I47">
        <v>0</v>
      </c>
      <c r="J47">
        <v>0</v>
      </c>
      <c r="K47">
        <v>0</v>
      </c>
      <c r="L47">
        <v>0</v>
      </c>
      <c r="M47" t="s">
        <v>3</v>
      </c>
      <c r="N47" t="s">
        <v>3</v>
      </c>
      <c r="O47">
        <v>0</v>
      </c>
      <c r="P47"/>
      <c r="Q47">
        <v>0</v>
      </c>
      <c r="R47"/>
      <c r="S47"/>
      <c r="T47">
        <v>0</v>
      </c>
      <c r="U47">
        <v>0</v>
      </c>
      <c r="V47" t="s">
        <v>3</v>
      </c>
      <c r="W47" t="s">
        <v>3</v>
      </c>
      <c r="X47" t="s">
        <v>3</v>
      </c>
      <c r="Y47">
        <v>0</v>
      </c>
      <c r="Z47">
        <v>0</v>
      </c>
      <c r="AA47"/>
      <c r="AB47" t="s">
        <v>324</v>
      </c>
      <c r="AC47" t="s">
        <v>3</v>
      </c>
    </row>
    <row r="48" spans="1:29" ht="15" x14ac:dyDescent="0.25">
      <c r="A48">
        <v>47</v>
      </c>
      <c r="B48" t="s">
        <v>384</v>
      </c>
      <c r="C48">
        <v>47</v>
      </c>
      <c r="D48" t="s">
        <v>322</v>
      </c>
      <c r="E48" t="s">
        <v>376</v>
      </c>
      <c r="F48"/>
      <c r="G48"/>
      <c r="H48" t="s">
        <v>385</v>
      </c>
      <c r="I48" t="s">
        <v>3</v>
      </c>
      <c r="J48" t="s">
        <v>380</v>
      </c>
      <c r="K48" t="s">
        <v>14</v>
      </c>
      <c r="L48" t="s">
        <v>16</v>
      </c>
      <c r="M48">
        <v>1</v>
      </c>
      <c r="N48" t="s">
        <v>3</v>
      </c>
      <c r="O48" t="s">
        <v>386</v>
      </c>
      <c r="P48"/>
      <c r="Q48">
        <v>0</v>
      </c>
      <c r="R48"/>
      <c r="S48"/>
      <c r="T48" t="s">
        <v>3</v>
      </c>
      <c r="U48" t="s">
        <v>3</v>
      </c>
      <c r="V48" t="s">
        <v>21</v>
      </c>
      <c r="W48" t="s">
        <v>3</v>
      </c>
      <c r="X48" t="s">
        <v>3</v>
      </c>
      <c r="Y48" t="s">
        <v>3</v>
      </c>
      <c r="Z48" t="s">
        <v>3</v>
      </c>
      <c r="AA48"/>
      <c r="AB48" t="s">
        <v>324</v>
      </c>
      <c r="AC48" t="s">
        <v>3</v>
      </c>
    </row>
    <row r="49" spans="1:30" ht="15" x14ac:dyDescent="0.25">
      <c r="A49">
        <v>48</v>
      </c>
      <c r="B49" t="s">
        <v>387</v>
      </c>
      <c r="C49">
        <v>48</v>
      </c>
      <c r="D49" t="s">
        <v>322</v>
      </c>
      <c r="E49" t="s">
        <v>376</v>
      </c>
      <c r="F49"/>
      <c r="G49"/>
      <c r="H49" t="s">
        <v>3</v>
      </c>
      <c r="I49" t="s">
        <v>3</v>
      </c>
      <c r="J49" t="s">
        <v>3</v>
      </c>
      <c r="K49" t="s">
        <v>3</v>
      </c>
      <c r="L49" t="s">
        <v>3</v>
      </c>
      <c r="M49" t="s">
        <v>3</v>
      </c>
      <c r="N49" t="s">
        <v>3</v>
      </c>
      <c r="O49" t="s">
        <v>3</v>
      </c>
      <c r="P49"/>
      <c r="Q49">
        <v>0</v>
      </c>
      <c r="R49"/>
      <c r="S49"/>
      <c r="T49" t="s">
        <v>3</v>
      </c>
      <c r="U49" t="s">
        <v>3</v>
      </c>
      <c r="V49" t="s">
        <v>3</v>
      </c>
      <c r="W49" t="s">
        <v>3</v>
      </c>
      <c r="X49" t="s">
        <v>3</v>
      </c>
      <c r="Y49" t="s">
        <v>3</v>
      </c>
      <c r="Z49" t="s">
        <v>3</v>
      </c>
      <c r="AA49"/>
      <c r="AB49" t="s">
        <v>324</v>
      </c>
      <c r="AC49" t="s">
        <v>3</v>
      </c>
    </row>
    <row r="50" spans="1:30" ht="15" x14ac:dyDescent="0.25">
      <c r="A50">
        <v>49</v>
      </c>
      <c r="B50" t="s">
        <v>388</v>
      </c>
      <c r="C50">
        <v>49</v>
      </c>
      <c r="D50" t="s">
        <v>322</v>
      </c>
      <c r="E50" t="s">
        <v>376</v>
      </c>
      <c r="F50"/>
      <c r="G50"/>
      <c r="H50" t="s">
        <v>3</v>
      </c>
      <c r="I50" t="s">
        <v>3</v>
      </c>
      <c r="J50" t="s">
        <v>3</v>
      </c>
      <c r="K50" t="s">
        <v>3</v>
      </c>
      <c r="L50" t="s">
        <v>3</v>
      </c>
      <c r="M50" t="s">
        <v>3</v>
      </c>
      <c r="N50" t="s">
        <v>3</v>
      </c>
      <c r="O50" t="s">
        <v>3</v>
      </c>
      <c r="P50"/>
      <c r="Q50">
        <v>0</v>
      </c>
      <c r="R50"/>
      <c r="S50"/>
      <c r="T50" t="s">
        <v>3</v>
      </c>
      <c r="U50" t="s">
        <v>3</v>
      </c>
      <c r="V50" t="s">
        <v>3</v>
      </c>
      <c r="W50" t="s">
        <v>3</v>
      </c>
      <c r="X50" t="s">
        <v>3</v>
      </c>
      <c r="Y50" t="s">
        <v>3</v>
      </c>
      <c r="Z50" t="s">
        <v>3</v>
      </c>
      <c r="AA50"/>
      <c r="AB50" t="s">
        <v>324</v>
      </c>
      <c r="AC50" t="s">
        <v>3</v>
      </c>
    </row>
    <row r="51" spans="1:30" ht="15" x14ac:dyDescent="0.25">
      <c r="A51">
        <v>50</v>
      </c>
      <c r="B51" t="s">
        <v>389</v>
      </c>
      <c r="C51">
        <v>50</v>
      </c>
      <c r="D51" t="s">
        <v>322</v>
      </c>
      <c r="E51" t="s">
        <v>376</v>
      </c>
      <c r="F51"/>
      <c r="G51"/>
      <c r="H51" t="s">
        <v>3</v>
      </c>
      <c r="I51" t="s">
        <v>3</v>
      </c>
      <c r="J51" t="s">
        <v>3</v>
      </c>
      <c r="K51" t="s">
        <v>3</v>
      </c>
      <c r="L51" t="s">
        <v>3</v>
      </c>
      <c r="M51">
        <v>1</v>
      </c>
      <c r="N51" t="s">
        <v>3</v>
      </c>
      <c r="O51" t="s">
        <v>3</v>
      </c>
      <c r="P51"/>
      <c r="Q51">
        <v>0</v>
      </c>
      <c r="R51"/>
      <c r="S51"/>
      <c r="T51" t="s">
        <v>3</v>
      </c>
      <c r="U51" t="s">
        <v>3</v>
      </c>
      <c r="V51" t="s">
        <v>3</v>
      </c>
      <c r="W51" t="s">
        <v>3</v>
      </c>
      <c r="X51" t="s">
        <v>3</v>
      </c>
      <c r="Y51" t="s">
        <v>3</v>
      </c>
      <c r="Z51" t="s">
        <v>3</v>
      </c>
      <c r="AA51"/>
      <c r="AB51" t="s">
        <v>324</v>
      </c>
      <c r="AC51" t="s">
        <v>3</v>
      </c>
    </row>
    <row r="52" spans="1:30" ht="15" x14ac:dyDescent="0.25">
      <c r="A52">
        <v>51</v>
      </c>
      <c r="B52" t="s">
        <v>390</v>
      </c>
      <c r="C52">
        <v>51</v>
      </c>
      <c r="D52" t="s">
        <v>322</v>
      </c>
      <c r="E52" t="s">
        <v>376</v>
      </c>
      <c r="F52"/>
      <c r="G52"/>
      <c r="H52" t="s">
        <v>3</v>
      </c>
      <c r="I52" t="s">
        <v>3</v>
      </c>
      <c r="J52" t="s">
        <v>3</v>
      </c>
      <c r="K52" t="s">
        <v>3</v>
      </c>
      <c r="L52" t="s">
        <v>311</v>
      </c>
      <c r="M52" t="s">
        <v>3</v>
      </c>
      <c r="N52" t="s">
        <v>3</v>
      </c>
      <c r="O52" t="s">
        <v>3</v>
      </c>
      <c r="P52"/>
      <c r="Q52">
        <v>0</v>
      </c>
      <c r="R52"/>
      <c r="S52"/>
      <c r="T52" t="s">
        <v>3</v>
      </c>
      <c r="U52" t="s">
        <v>3</v>
      </c>
      <c r="V52" t="s">
        <v>3</v>
      </c>
      <c r="W52" t="s">
        <v>3</v>
      </c>
      <c r="X52" t="s">
        <v>3</v>
      </c>
      <c r="Y52" t="s">
        <v>3</v>
      </c>
      <c r="Z52" t="s">
        <v>3</v>
      </c>
      <c r="AA52"/>
      <c r="AB52" t="s">
        <v>324</v>
      </c>
      <c r="AC52" t="s">
        <v>3</v>
      </c>
    </row>
    <row r="53" spans="1:30" ht="15" x14ac:dyDescent="0.25">
      <c r="A53">
        <v>52</v>
      </c>
      <c r="B53" t="s">
        <v>391</v>
      </c>
      <c r="C53">
        <v>52</v>
      </c>
      <c r="D53" t="s">
        <v>322</v>
      </c>
      <c r="E53" t="s">
        <v>376</v>
      </c>
      <c r="F53"/>
      <c r="G53"/>
      <c r="H53" t="s">
        <v>3</v>
      </c>
      <c r="I53" t="s">
        <v>3</v>
      </c>
      <c r="J53" t="s">
        <v>3</v>
      </c>
      <c r="K53" t="s">
        <v>3</v>
      </c>
      <c r="L53" t="s">
        <v>3</v>
      </c>
      <c r="M53" t="s">
        <v>3</v>
      </c>
      <c r="N53" t="s">
        <v>3</v>
      </c>
      <c r="O53" t="s">
        <v>3</v>
      </c>
      <c r="P53"/>
      <c r="Q53">
        <v>0</v>
      </c>
      <c r="R53"/>
      <c r="S53"/>
      <c r="T53" t="s">
        <v>3</v>
      </c>
      <c r="U53" t="s">
        <v>3</v>
      </c>
      <c r="V53" t="s">
        <v>3</v>
      </c>
      <c r="W53" t="s">
        <v>3</v>
      </c>
      <c r="X53" t="s">
        <v>3</v>
      </c>
      <c r="Y53" t="s">
        <v>3</v>
      </c>
      <c r="Z53" t="s">
        <v>3</v>
      </c>
      <c r="AA53"/>
      <c r="AB53" t="s">
        <v>324</v>
      </c>
      <c r="AC53" t="s">
        <v>3</v>
      </c>
    </row>
    <row r="54" spans="1:30" ht="15" x14ac:dyDescent="0.25">
      <c r="A54">
        <v>53</v>
      </c>
      <c r="B54" t="s">
        <v>392</v>
      </c>
      <c r="C54">
        <v>53</v>
      </c>
      <c r="D54" t="s">
        <v>322</v>
      </c>
      <c r="E54" t="s">
        <v>376</v>
      </c>
      <c r="F54"/>
      <c r="G54"/>
      <c r="H54" t="s">
        <v>393</v>
      </c>
      <c r="I54" t="s">
        <v>3</v>
      </c>
      <c r="J54" t="s">
        <v>380</v>
      </c>
      <c r="K54" t="s">
        <v>14</v>
      </c>
      <c r="L54" t="s">
        <v>16</v>
      </c>
      <c r="M54">
        <v>1</v>
      </c>
      <c r="N54" t="s">
        <v>3</v>
      </c>
      <c r="O54" t="s">
        <v>32</v>
      </c>
      <c r="P54"/>
      <c r="Q54">
        <v>0</v>
      </c>
      <c r="R54"/>
      <c r="S54"/>
      <c r="T54" t="s">
        <v>3</v>
      </c>
      <c r="U54" t="s">
        <v>3</v>
      </c>
      <c r="V54" t="s">
        <v>3</v>
      </c>
      <c r="W54" t="s">
        <v>3</v>
      </c>
      <c r="X54" t="s">
        <v>3</v>
      </c>
      <c r="Y54" t="s">
        <v>3</v>
      </c>
      <c r="Z54" t="s">
        <v>3</v>
      </c>
      <c r="AA54"/>
      <c r="AB54" t="s">
        <v>324</v>
      </c>
      <c r="AC54" t="s">
        <v>3</v>
      </c>
    </row>
    <row r="55" spans="1:30" ht="15" x14ac:dyDescent="0.25">
      <c r="A55">
        <v>54</v>
      </c>
      <c r="B55" t="s">
        <v>394</v>
      </c>
      <c r="C55">
        <v>54</v>
      </c>
      <c r="D55" t="s">
        <v>322</v>
      </c>
      <c r="E55" t="s">
        <v>376</v>
      </c>
      <c r="F55"/>
      <c r="G55"/>
      <c r="H55" t="s">
        <v>379</v>
      </c>
      <c r="I55" t="s">
        <v>3</v>
      </c>
      <c r="J55" t="s">
        <v>380</v>
      </c>
      <c r="K55" t="s">
        <v>14</v>
      </c>
      <c r="L55" t="s">
        <v>16</v>
      </c>
      <c r="M55">
        <v>1</v>
      </c>
      <c r="N55" t="s">
        <v>3</v>
      </c>
      <c r="O55" t="s">
        <v>395</v>
      </c>
      <c r="P55"/>
      <c r="Q55">
        <v>0</v>
      </c>
      <c r="R55"/>
      <c r="S55"/>
      <c r="T55" t="s">
        <v>3</v>
      </c>
      <c r="U55" t="s">
        <v>3</v>
      </c>
      <c r="V55" t="s">
        <v>2</v>
      </c>
      <c r="W55" t="s">
        <v>3</v>
      </c>
      <c r="X55" t="s">
        <v>3</v>
      </c>
      <c r="Y55" t="s">
        <v>3</v>
      </c>
      <c r="Z55" t="s">
        <v>3</v>
      </c>
      <c r="AA55"/>
      <c r="AB55" t="s">
        <v>324</v>
      </c>
      <c r="AC55" t="s">
        <v>3</v>
      </c>
    </row>
    <row r="56" spans="1:30" ht="15" x14ac:dyDescent="0.25">
      <c r="A56">
        <v>55</v>
      </c>
      <c r="B56" t="s">
        <v>396</v>
      </c>
      <c r="C56">
        <v>55</v>
      </c>
      <c r="D56" t="s">
        <v>322</v>
      </c>
      <c r="E56" t="s">
        <v>376</v>
      </c>
      <c r="F56"/>
      <c r="G56"/>
      <c r="H56" t="s">
        <v>397</v>
      </c>
      <c r="I56" t="s">
        <v>3</v>
      </c>
      <c r="J56" t="s">
        <v>380</v>
      </c>
      <c r="K56" t="s">
        <v>14</v>
      </c>
      <c r="L56" t="s">
        <v>16</v>
      </c>
      <c r="M56">
        <v>1</v>
      </c>
      <c r="N56" t="s">
        <v>3</v>
      </c>
      <c r="O56" t="s">
        <v>386</v>
      </c>
      <c r="P56"/>
      <c r="Q56">
        <v>0</v>
      </c>
      <c r="R56"/>
      <c r="S56"/>
      <c r="T56" t="s">
        <v>3</v>
      </c>
      <c r="U56" t="s">
        <v>3</v>
      </c>
      <c r="V56" t="s">
        <v>21</v>
      </c>
      <c r="W56" t="s">
        <v>3</v>
      </c>
      <c r="X56" t="s">
        <v>3</v>
      </c>
      <c r="Y56" t="s">
        <v>3</v>
      </c>
      <c r="Z56" t="s">
        <v>3</v>
      </c>
      <c r="AA56"/>
      <c r="AB56" t="s">
        <v>324</v>
      </c>
      <c r="AC56" t="s">
        <v>3</v>
      </c>
    </row>
    <row r="57" spans="1:30" ht="15" x14ac:dyDescent="0.25">
      <c r="A57">
        <v>56</v>
      </c>
      <c r="B57" t="s">
        <v>398</v>
      </c>
      <c r="C57">
        <v>56</v>
      </c>
      <c r="D57" t="s">
        <v>322</v>
      </c>
      <c r="E57" t="s">
        <v>376</v>
      </c>
      <c r="F57"/>
      <c r="G57"/>
      <c r="H57" t="s">
        <v>3</v>
      </c>
      <c r="I57" t="s">
        <v>3</v>
      </c>
      <c r="J57" t="s">
        <v>3</v>
      </c>
      <c r="K57" t="s">
        <v>3</v>
      </c>
      <c r="L57" t="s">
        <v>3</v>
      </c>
      <c r="M57">
        <v>1</v>
      </c>
      <c r="N57" t="s">
        <v>3</v>
      </c>
      <c r="O57" t="s">
        <v>3</v>
      </c>
      <c r="P57"/>
      <c r="Q57">
        <v>0</v>
      </c>
      <c r="R57"/>
      <c r="S57"/>
      <c r="T57" t="s">
        <v>3</v>
      </c>
      <c r="U57" t="s">
        <v>3</v>
      </c>
      <c r="V57" t="s">
        <v>3</v>
      </c>
      <c r="W57" t="s">
        <v>3</v>
      </c>
      <c r="X57" t="s">
        <v>3</v>
      </c>
      <c r="Y57" t="s">
        <v>3</v>
      </c>
      <c r="Z57" t="s">
        <v>3</v>
      </c>
      <c r="AA57"/>
      <c r="AB57" t="s">
        <v>324</v>
      </c>
      <c r="AC57" t="s">
        <v>3</v>
      </c>
    </row>
    <row r="58" spans="1:30" ht="15" x14ac:dyDescent="0.25">
      <c r="A58">
        <v>57</v>
      </c>
      <c r="B58" t="s">
        <v>399</v>
      </c>
      <c r="C58">
        <v>57</v>
      </c>
      <c r="D58" t="s">
        <v>322</v>
      </c>
      <c r="E58" t="s">
        <v>376</v>
      </c>
      <c r="F58"/>
      <c r="G58"/>
      <c r="H58" t="s">
        <v>379</v>
      </c>
      <c r="I58" t="s">
        <v>3</v>
      </c>
      <c r="J58" t="s">
        <v>380</v>
      </c>
      <c r="K58" t="s">
        <v>14</v>
      </c>
      <c r="L58" t="s">
        <v>16</v>
      </c>
      <c r="M58">
        <v>1</v>
      </c>
      <c r="N58" t="s">
        <v>3</v>
      </c>
      <c r="O58" t="s">
        <v>358</v>
      </c>
      <c r="P58"/>
      <c r="Q58">
        <v>0</v>
      </c>
      <c r="R58"/>
      <c r="S58"/>
      <c r="T58" t="s">
        <v>3</v>
      </c>
      <c r="U58" t="s">
        <v>3</v>
      </c>
      <c r="V58" t="s">
        <v>3</v>
      </c>
      <c r="W58" t="s">
        <v>3</v>
      </c>
      <c r="X58" t="s">
        <v>3</v>
      </c>
      <c r="Y58" t="s">
        <v>3</v>
      </c>
      <c r="Z58" t="s">
        <v>3</v>
      </c>
      <c r="AA58"/>
      <c r="AB58" t="s">
        <v>324</v>
      </c>
      <c r="AC58" t="s">
        <v>3</v>
      </c>
    </row>
    <row r="59" spans="1:30" ht="15" x14ac:dyDescent="0.25">
      <c r="A59">
        <v>58</v>
      </c>
      <c r="B59" t="s">
        <v>400</v>
      </c>
      <c r="C59">
        <v>58</v>
      </c>
      <c r="D59" t="s">
        <v>322</v>
      </c>
      <c r="E59" t="s">
        <v>376</v>
      </c>
      <c r="F59"/>
      <c r="G59"/>
      <c r="H59" t="s">
        <v>379</v>
      </c>
      <c r="I59" t="s">
        <v>3</v>
      </c>
      <c r="J59" t="s">
        <v>380</v>
      </c>
      <c r="K59" t="s">
        <v>14</v>
      </c>
      <c r="L59" t="s">
        <v>16</v>
      </c>
      <c r="M59">
        <v>1</v>
      </c>
      <c r="N59" t="s">
        <v>3</v>
      </c>
      <c r="O59" t="s">
        <v>224</v>
      </c>
      <c r="P59"/>
      <c r="Q59">
        <v>0</v>
      </c>
      <c r="R59"/>
      <c r="S59"/>
      <c r="T59" t="s">
        <v>3</v>
      </c>
      <c r="U59" t="s">
        <v>3</v>
      </c>
      <c r="V59" t="s">
        <v>3</v>
      </c>
      <c r="W59" t="s">
        <v>3</v>
      </c>
      <c r="X59" t="s">
        <v>3</v>
      </c>
      <c r="Y59" t="s">
        <v>3</v>
      </c>
      <c r="Z59" t="s">
        <v>3</v>
      </c>
      <c r="AA59"/>
      <c r="AB59" t="s">
        <v>324</v>
      </c>
      <c r="AC59" t="s">
        <v>3</v>
      </c>
      <c r="AD59" t="s">
        <v>3</v>
      </c>
    </row>
    <row r="60" spans="1:30" ht="15" x14ac:dyDescent="0.25">
      <c r="A60">
        <v>59</v>
      </c>
      <c r="B60" t="s">
        <v>401</v>
      </c>
      <c r="C60">
        <v>59</v>
      </c>
      <c r="D60" t="s">
        <v>322</v>
      </c>
      <c r="E60" t="s">
        <v>376</v>
      </c>
      <c r="F60"/>
      <c r="G60"/>
      <c r="H60" t="s">
        <v>393</v>
      </c>
      <c r="I60" t="s">
        <v>3</v>
      </c>
      <c r="J60" t="s">
        <v>380</v>
      </c>
      <c r="K60" t="s">
        <v>14</v>
      </c>
      <c r="L60" t="s">
        <v>16</v>
      </c>
      <c r="M60">
        <v>1</v>
      </c>
      <c r="N60" t="s">
        <v>3</v>
      </c>
      <c r="O60" t="s">
        <v>402</v>
      </c>
      <c r="P60"/>
      <c r="Q60">
        <v>0</v>
      </c>
      <c r="R60"/>
      <c r="S60"/>
      <c r="T60" t="s">
        <v>3</v>
      </c>
      <c r="U60" t="s">
        <v>3</v>
      </c>
      <c r="V60" t="s">
        <v>2</v>
      </c>
      <c r="W60" t="s">
        <v>3</v>
      </c>
      <c r="X60" t="s">
        <v>3</v>
      </c>
      <c r="Y60" t="s">
        <v>3</v>
      </c>
      <c r="Z60" t="s">
        <v>3</v>
      </c>
      <c r="AA60"/>
      <c r="AB60" t="s">
        <v>324</v>
      </c>
      <c r="AC60" t="s">
        <v>3</v>
      </c>
      <c r="AD60" t="s">
        <v>3</v>
      </c>
    </row>
    <row r="61" spans="1:30" ht="15" x14ac:dyDescent="0.25">
      <c r="A61">
        <v>60</v>
      </c>
      <c r="B61" t="s">
        <v>403</v>
      </c>
      <c r="C61">
        <v>60</v>
      </c>
      <c r="D61" t="s">
        <v>322</v>
      </c>
      <c r="E61" t="s">
        <v>376</v>
      </c>
      <c r="F61"/>
      <c r="G61"/>
      <c r="H61" t="s">
        <v>379</v>
      </c>
      <c r="I61" t="s">
        <v>3</v>
      </c>
      <c r="J61" t="s">
        <v>380</v>
      </c>
      <c r="K61" t="s">
        <v>14</v>
      </c>
      <c r="L61" t="s">
        <v>16</v>
      </c>
      <c r="M61">
        <v>1</v>
      </c>
      <c r="N61" t="s">
        <v>3</v>
      </c>
      <c r="O61" t="s">
        <v>386</v>
      </c>
      <c r="P61"/>
      <c r="Q61">
        <v>0</v>
      </c>
      <c r="R61"/>
      <c r="S61"/>
      <c r="T61" t="s">
        <v>3</v>
      </c>
      <c r="U61" t="s">
        <v>3</v>
      </c>
      <c r="V61" t="s">
        <v>21</v>
      </c>
      <c r="W61" t="s">
        <v>3</v>
      </c>
      <c r="X61" t="s">
        <v>3</v>
      </c>
      <c r="Y61" t="s">
        <v>3</v>
      </c>
      <c r="Z61" t="s">
        <v>3</v>
      </c>
      <c r="AA61"/>
      <c r="AB61" t="s">
        <v>324</v>
      </c>
      <c r="AC61" t="s">
        <v>3</v>
      </c>
      <c r="AD61" t="s">
        <v>3</v>
      </c>
    </row>
    <row r="62" spans="1:30" ht="15" x14ac:dyDescent="0.25">
      <c r="A62">
        <v>61</v>
      </c>
      <c r="B62" t="s">
        <v>404</v>
      </c>
      <c r="C62">
        <v>61</v>
      </c>
      <c r="D62" t="s">
        <v>322</v>
      </c>
      <c r="E62" t="s">
        <v>376</v>
      </c>
      <c r="F62"/>
      <c r="G62"/>
      <c r="H62" t="s">
        <v>3</v>
      </c>
      <c r="I62" t="s">
        <v>3</v>
      </c>
      <c r="J62" t="s">
        <v>3</v>
      </c>
      <c r="K62" t="s">
        <v>3</v>
      </c>
      <c r="L62" t="s">
        <v>3</v>
      </c>
      <c r="M62">
        <v>1</v>
      </c>
      <c r="N62" t="s">
        <v>3</v>
      </c>
      <c r="O62" t="s">
        <v>3</v>
      </c>
      <c r="P62"/>
      <c r="Q62">
        <v>0</v>
      </c>
      <c r="R62"/>
      <c r="S62"/>
      <c r="T62" t="s">
        <v>3</v>
      </c>
      <c r="U62" t="s">
        <v>3</v>
      </c>
      <c r="V62" t="s">
        <v>3</v>
      </c>
      <c r="W62" t="s">
        <v>3</v>
      </c>
      <c r="X62" t="s">
        <v>3</v>
      </c>
      <c r="Y62" t="s">
        <v>3</v>
      </c>
      <c r="Z62" t="s">
        <v>3</v>
      </c>
      <c r="AA62"/>
      <c r="AB62" t="s">
        <v>324</v>
      </c>
      <c r="AC62" t="s">
        <v>3</v>
      </c>
      <c r="AD62" t="s">
        <v>3</v>
      </c>
    </row>
    <row r="63" spans="1:30" ht="15" x14ac:dyDescent="0.25">
      <c r="A63">
        <v>62</v>
      </c>
      <c r="B63" t="s">
        <v>405</v>
      </c>
      <c r="C63">
        <v>62</v>
      </c>
      <c r="D63" t="s">
        <v>322</v>
      </c>
      <c r="E63" t="s">
        <v>376</v>
      </c>
      <c r="F63"/>
      <c r="G63"/>
      <c r="H63" t="s">
        <v>379</v>
      </c>
      <c r="I63" t="s">
        <v>3</v>
      </c>
      <c r="J63" t="s">
        <v>380</v>
      </c>
      <c r="K63" t="s">
        <v>14</v>
      </c>
      <c r="L63" t="s">
        <v>16</v>
      </c>
      <c r="M63">
        <v>1</v>
      </c>
      <c r="N63" t="s">
        <v>3</v>
      </c>
      <c r="O63" t="s">
        <v>358</v>
      </c>
      <c r="P63"/>
      <c r="Q63">
        <v>0</v>
      </c>
      <c r="R63"/>
      <c r="S63"/>
      <c r="T63" t="s">
        <v>3</v>
      </c>
      <c r="U63" t="s">
        <v>3</v>
      </c>
      <c r="V63" t="s">
        <v>3</v>
      </c>
      <c r="W63" t="s">
        <v>3</v>
      </c>
      <c r="X63" t="s">
        <v>3</v>
      </c>
      <c r="Y63" t="s">
        <v>3</v>
      </c>
      <c r="Z63" t="s">
        <v>3</v>
      </c>
      <c r="AA63"/>
      <c r="AB63" t="s">
        <v>324</v>
      </c>
      <c r="AC63" t="s">
        <v>3</v>
      </c>
      <c r="AD63" t="s">
        <v>3</v>
      </c>
    </row>
    <row r="64" spans="1:30" ht="15" x14ac:dyDescent="0.25">
      <c r="A64">
        <v>63</v>
      </c>
      <c r="B64" t="s">
        <v>406</v>
      </c>
      <c r="C64">
        <v>63</v>
      </c>
      <c r="D64" t="s">
        <v>322</v>
      </c>
      <c r="E64" t="s">
        <v>376</v>
      </c>
      <c r="F64"/>
      <c r="G64"/>
      <c r="H64" t="s">
        <v>3</v>
      </c>
      <c r="I64" t="s">
        <v>3</v>
      </c>
      <c r="J64" t="s">
        <v>3</v>
      </c>
      <c r="K64" t="s">
        <v>3</v>
      </c>
      <c r="L64" t="s">
        <v>3</v>
      </c>
      <c r="M64" t="s">
        <v>3</v>
      </c>
      <c r="N64" t="s">
        <v>3</v>
      </c>
      <c r="O64" t="s">
        <v>3</v>
      </c>
      <c r="P64"/>
      <c r="Q64">
        <v>0</v>
      </c>
      <c r="R64"/>
      <c r="S64"/>
      <c r="T64" t="s">
        <v>3</v>
      </c>
      <c r="U64" t="s">
        <v>3</v>
      </c>
      <c r="V64" t="s">
        <v>3</v>
      </c>
      <c r="W64" t="s">
        <v>3</v>
      </c>
      <c r="X64" t="s">
        <v>3</v>
      </c>
      <c r="Y64" t="s">
        <v>3</v>
      </c>
      <c r="Z64" t="s">
        <v>3</v>
      </c>
      <c r="AA64"/>
      <c r="AB64" t="s">
        <v>324</v>
      </c>
      <c r="AC64" t="s">
        <v>3</v>
      </c>
      <c r="AD64" t="s">
        <v>3</v>
      </c>
    </row>
    <row r="65" spans="1:30" ht="15" x14ac:dyDescent="0.25">
      <c r="A65">
        <v>64</v>
      </c>
      <c r="B65" t="s">
        <v>407</v>
      </c>
      <c r="C65">
        <v>64</v>
      </c>
      <c r="D65" t="s">
        <v>322</v>
      </c>
      <c r="E65" t="s">
        <v>376</v>
      </c>
      <c r="F65"/>
      <c r="G65"/>
      <c r="H65" t="s">
        <v>3</v>
      </c>
      <c r="I65" t="s">
        <v>3</v>
      </c>
      <c r="J65" t="s">
        <v>3</v>
      </c>
      <c r="K65" t="s">
        <v>3</v>
      </c>
      <c r="L65" t="s">
        <v>3</v>
      </c>
      <c r="M65" t="s">
        <v>3</v>
      </c>
      <c r="N65" t="s">
        <v>3</v>
      </c>
      <c r="O65" t="s">
        <v>3</v>
      </c>
      <c r="P65"/>
      <c r="Q65">
        <v>0</v>
      </c>
      <c r="R65"/>
      <c r="S65"/>
      <c r="T65" t="s">
        <v>3</v>
      </c>
      <c r="U65" t="s">
        <v>3</v>
      </c>
      <c r="V65" t="s">
        <v>3</v>
      </c>
      <c r="W65" t="s">
        <v>10</v>
      </c>
      <c r="X65" t="s">
        <v>3</v>
      </c>
      <c r="Y65" t="s">
        <v>3</v>
      </c>
      <c r="Z65" t="s">
        <v>3</v>
      </c>
      <c r="AA65"/>
      <c r="AB65" t="s">
        <v>324</v>
      </c>
      <c r="AC65" t="s">
        <v>3</v>
      </c>
      <c r="AD65" t="s">
        <v>3</v>
      </c>
    </row>
    <row r="66" spans="1:30" ht="15" x14ac:dyDescent="0.25">
      <c r="A66">
        <v>65</v>
      </c>
      <c r="B66" t="s">
        <v>408</v>
      </c>
      <c r="C66">
        <v>65</v>
      </c>
      <c r="D66" t="s">
        <v>322</v>
      </c>
      <c r="E66" t="s">
        <v>376</v>
      </c>
      <c r="F66"/>
      <c r="G66"/>
      <c r="H66" t="s">
        <v>409</v>
      </c>
      <c r="I66" t="s">
        <v>3</v>
      </c>
      <c r="J66" t="s">
        <v>380</v>
      </c>
      <c r="K66" t="s">
        <v>14</v>
      </c>
      <c r="L66" t="s">
        <v>16</v>
      </c>
      <c r="M66">
        <v>1</v>
      </c>
      <c r="N66" t="s">
        <v>3</v>
      </c>
      <c r="O66" t="s">
        <v>224</v>
      </c>
      <c r="P66"/>
      <c r="Q66">
        <v>0</v>
      </c>
      <c r="R66"/>
      <c r="S66"/>
      <c r="T66" t="s">
        <v>11</v>
      </c>
      <c r="U66" t="s">
        <v>3</v>
      </c>
      <c r="V66" t="s">
        <v>21</v>
      </c>
      <c r="W66" t="s">
        <v>3</v>
      </c>
      <c r="X66" t="s">
        <v>3</v>
      </c>
      <c r="Y66" t="s">
        <v>3</v>
      </c>
      <c r="Z66" t="s">
        <v>3</v>
      </c>
      <c r="AA66"/>
      <c r="AB66" t="s">
        <v>324</v>
      </c>
      <c r="AC66" t="s">
        <v>3</v>
      </c>
      <c r="AD66" t="s">
        <v>3</v>
      </c>
    </row>
    <row r="67" spans="1:30" ht="15" x14ac:dyDescent="0.25">
      <c r="A67">
        <v>66</v>
      </c>
      <c r="B67" t="s">
        <v>410</v>
      </c>
      <c r="C67">
        <v>66</v>
      </c>
      <c r="D67" t="s">
        <v>322</v>
      </c>
      <c r="E67" t="s">
        <v>376</v>
      </c>
      <c r="F67"/>
      <c r="G67"/>
      <c r="H67" t="s">
        <v>3</v>
      </c>
      <c r="I67" t="s">
        <v>3</v>
      </c>
      <c r="J67" t="s">
        <v>3</v>
      </c>
      <c r="K67" t="s">
        <v>3</v>
      </c>
      <c r="L67" t="s">
        <v>3</v>
      </c>
      <c r="M67">
        <v>1</v>
      </c>
      <c r="N67" t="s">
        <v>3</v>
      </c>
      <c r="O67" t="s">
        <v>3</v>
      </c>
      <c r="P67"/>
      <c r="Q67">
        <v>0</v>
      </c>
      <c r="R67"/>
      <c r="S67"/>
      <c r="T67" t="s">
        <v>3</v>
      </c>
      <c r="U67" t="s">
        <v>3</v>
      </c>
      <c r="V67" t="s">
        <v>3</v>
      </c>
      <c r="W67" t="s">
        <v>3</v>
      </c>
      <c r="X67" t="s">
        <v>3</v>
      </c>
      <c r="Y67" t="s">
        <v>3</v>
      </c>
      <c r="Z67" t="s">
        <v>3</v>
      </c>
      <c r="AA67"/>
      <c r="AB67" t="s">
        <v>324</v>
      </c>
      <c r="AC67" t="s">
        <v>3</v>
      </c>
      <c r="AD67" t="s">
        <v>3</v>
      </c>
    </row>
    <row r="68" spans="1:30" ht="15" x14ac:dyDescent="0.25">
      <c r="A68">
        <v>67</v>
      </c>
      <c r="B68" t="s">
        <v>411</v>
      </c>
      <c r="C68">
        <v>67</v>
      </c>
      <c r="D68" t="s">
        <v>322</v>
      </c>
      <c r="E68" t="s">
        <v>376</v>
      </c>
      <c r="F68"/>
      <c r="G68"/>
      <c r="H68" t="s">
        <v>412</v>
      </c>
      <c r="I68" t="s">
        <v>3</v>
      </c>
      <c r="J68" t="s">
        <v>380</v>
      </c>
      <c r="K68" t="s">
        <v>14</v>
      </c>
      <c r="L68" t="s">
        <v>16</v>
      </c>
      <c r="M68">
        <v>1</v>
      </c>
      <c r="N68" t="s">
        <v>3</v>
      </c>
      <c r="O68" t="s">
        <v>386</v>
      </c>
      <c r="P68"/>
      <c r="Q68">
        <v>0</v>
      </c>
      <c r="R68"/>
      <c r="S68"/>
      <c r="T68" t="s">
        <v>413</v>
      </c>
      <c r="U68" t="s">
        <v>3</v>
      </c>
      <c r="V68" t="s">
        <v>21</v>
      </c>
      <c r="W68" t="s">
        <v>9</v>
      </c>
      <c r="X68" t="s">
        <v>9</v>
      </c>
      <c r="Y68" t="s">
        <v>3</v>
      </c>
      <c r="Z68" t="s">
        <v>3</v>
      </c>
      <c r="AA68"/>
      <c r="AB68" t="s">
        <v>324</v>
      </c>
      <c r="AC68" t="s">
        <v>3</v>
      </c>
      <c r="AD68" t="s">
        <v>3</v>
      </c>
    </row>
    <row r="69" spans="1:30" ht="15" x14ac:dyDescent="0.25">
      <c r="A69">
        <v>68</v>
      </c>
      <c r="B69" t="s">
        <v>414</v>
      </c>
      <c r="C69">
        <v>68</v>
      </c>
      <c r="D69" t="s">
        <v>322</v>
      </c>
      <c r="E69" t="s">
        <v>376</v>
      </c>
      <c r="F69"/>
      <c r="G69"/>
      <c r="H69" t="s">
        <v>415</v>
      </c>
      <c r="I69" t="s">
        <v>3</v>
      </c>
      <c r="J69" t="s">
        <v>380</v>
      </c>
      <c r="K69" t="s">
        <v>14</v>
      </c>
      <c r="L69" t="s">
        <v>16</v>
      </c>
      <c r="M69">
        <v>1</v>
      </c>
      <c r="N69" t="s">
        <v>3</v>
      </c>
      <c r="O69" t="s">
        <v>224</v>
      </c>
      <c r="P69"/>
      <c r="Q69">
        <v>0</v>
      </c>
      <c r="R69"/>
      <c r="S69"/>
      <c r="T69" t="s">
        <v>3</v>
      </c>
      <c r="U69" t="s">
        <v>3</v>
      </c>
      <c r="V69" t="s">
        <v>3</v>
      </c>
      <c r="W69" t="s">
        <v>3</v>
      </c>
      <c r="X69" t="s">
        <v>3</v>
      </c>
      <c r="Y69" t="s">
        <v>3</v>
      </c>
      <c r="Z69" t="s">
        <v>3</v>
      </c>
      <c r="AA69"/>
      <c r="AB69" t="s">
        <v>324</v>
      </c>
      <c r="AC69" t="s">
        <v>3</v>
      </c>
      <c r="AD69" t="s">
        <v>3</v>
      </c>
    </row>
    <row r="70" spans="1:30" ht="15" x14ac:dyDescent="0.25">
      <c r="A70">
        <v>69</v>
      </c>
      <c r="B70" t="s">
        <v>416</v>
      </c>
      <c r="C70">
        <v>69</v>
      </c>
      <c r="D70" t="s">
        <v>322</v>
      </c>
      <c r="E70" t="s">
        <v>376</v>
      </c>
      <c r="F70"/>
      <c r="G70"/>
      <c r="H70" t="s">
        <v>379</v>
      </c>
      <c r="I70" t="s">
        <v>3</v>
      </c>
      <c r="J70" t="s">
        <v>380</v>
      </c>
      <c r="K70" t="s">
        <v>14</v>
      </c>
      <c r="L70" t="s">
        <v>16</v>
      </c>
      <c r="M70">
        <v>1</v>
      </c>
      <c r="N70" t="s">
        <v>3</v>
      </c>
      <c r="O70" t="s">
        <v>386</v>
      </c>
      <c r="P70"/>
      <c r="Q70">
        <v>0</v>
      </c>
      <c r="R70"/>
      <c r="S70"/>
      <c r="T70" t="s">
        <v>3</v>
      </c>
      <c r="U70" t="s">
        <v>3</v>
      </c>
      <c r="V70" t="s">
        <v>21</v>
      </c>
      <c r="W70" t="s">
        <v>3</v>
      </c>
      <c r="X70" t="s">
        <v>3</v>
      </c>
      <c r="Y70" t="s">
        <v>3</v>
      </c>
      <c r="Z70" t="s">
        <v>3</v>
      </c>
      <c r="AA70"/>
      <c r="AB70" t="s">
        <v>324</v>
      </c>
      <c r="AC70" t="s">
        <v>3</v>
      </c>
      <c r="AD70" t="s">
        <v>3</v>
      </c>
    </row>
    <row r="71" spans="1:30" ht="15" x14ac:dyDescent="0.25">
      <c r="A71">
        <v>70</v>
      </c>
      <c r="B71" t="s">
        <v>417</v>
      </c>
      <c r="C71">
        <v>70</v>
      </c>
      <c r="D71" t="s">
        <v>322</v>
      </c>
      <c r="E71" t="s">
        <v>376</v>
      </c>
      <c r="F71"/>
      <c r="G71"/>
      <c r="H71" t="s">
        <v>418</v>
      </c>
      <c r="I71" t="s">
        <v>3</v>
      </c>
      <c r="J71" t="s">
        <v>380</v>
      </c>
      <c r="K71" t="s">
        <v>14</v>
      </c>
      <c r="L71" t="s">
        <v>16</v>
      </c>
      <c r="M71">
        <v>1</v>
      </c>
      <c r="N71" t="s">
        <v>3</v>
      </c>
      <c r="O71" t="s">
        <v>11</v>
      </c>
      <c r="P71"/>
      <c r="Q71">
        <v>0</v>
      </c>
      <c r="R71"/>
      <c r="S71"/>
      <c r="T71" t="s">
        <v>3</v>
      </c>
      <c r="U71" t="s">
        <v>3</v>
      </c>
      <c r="V71" t="s">
        <v>3</v>
      </c>
      <c r="W71" t="s">
        <v>3</v>
      </c>
      <c r="X71" t="s">
        <v>3</v>
      </c>
      <c r="Y71" t="s">
        <v>3</v>
      </c>
      <c r="Z71" t="s">
        <v>3</v>
      </c>
      <c r="AA71"/>
      <c r="AB71" t="s">
        <v>324</v>
      </c>
      <c r="AC71" t="s">
        <v>3</v>
      </c>
      <c r="AD71" t="s">
        <v>3</v>
      </c>
    </row>
    <row r="72" spans="1:30" ht="15" x14ac:dyDescent="0.25">
      <c r="A72">
        <v>71</v>
      </c>
      <c r="B72" t="s">
        <v>419</v>
      </c>
      <c r="C72">
        <v>71</v>
      </c>
      <c r="D72" t="s">
        <v>322</v>
      </c>
      <c r="E72" t="s">
        <v>376</v>
      </c>
      <c r="F72"/>
      <c r="G72"/>
      <c r="H72" t="s">
        <v>3</v>
      </c>
      <c r="I72">
        <v>0</v>
      </c>
      <c r="J72">
        <v>0</v>
      </c>
      <c r="K72">
        <v>0</v>
      </c>
      <c r="L72">
        <v>0</v>
      </c>
      <c r="M72">
        <v>1</v>
      </c>
      <c r="N72" t="s">
        <v>3</v>
      </c>
      <c r="O72">
        <v>0</v>
      </c>
      <c r="P72"/>
      <c r="Q72">
        <v>0</v>
      </c>
      <c r="R72"/>
      <c r="S72"/>
      <c r="T72">
        <v>0</v>
      </c>
      <c r="U72">
        <v>0</v>
      </c>
      <c r="V72" t="s">
        <v>3</v>
      </c>
      <c r="W72" t="s">
        <v>13</v>
      </c>
      <c r="X72" t="s">
        <v>3</v>
      </c>
      <c r="Y72">
        <v>0</v>
      </c>
      <c r="Z72">
        <v>0</v>
      </c>
      <c r="AA72"/>
      <c r="AB72" t="s">
        <v>324</v>
      </c>
      <c r="AC72" t="s">
        <v>3</v>
      </c>
      <c r="AD72" t="s">
        <v>3</v>
      </c>
    </row>
    <row r="73" spans="1:30" ht="15" x14ac:dyDescent="0.25">
      <c r="A73">
        <v>72</v>
      </c>
      <c r="B73" t="s">
        <v>420</v>
      </c>
      <c r="C73">
        <v>72</v>
      </c>
      <c r="D73" t="s">
        <v>322</v>
      </c>
      <c r="E73" t="s">
        <v>376</v>
      </c>
      <c r="F73"/>
      <c r="G73"/>
      <c r="H73" t="s">
        <v>3</v>
      </c>
      <c r="I73" t="s">
        <v>3</v>
      </c>
      <c r="J73" t="s">
        <v>3</v>
      </c>
      <c r="K73" t="s">
        <v>3</v>
      </c>
      <c r="L73" t="s">
        <v>3</v>
      </c>
      <c r="M73">
        <v>1</v>
      </c>
      <c r="N73" t="s">
        <v>3</v>
      </c>
      <c r="O73" t="s">
        <v>3</v>
      </c>
      <c r="P73"/>
      <c r="Q73">
        <v>0</v>
      </c>
      <c r="R73"/>
      <c r="S73"/>
      <c r="T73" t="s">
        <v>3</v>
      </c>
      <c r="U73" t="s">
        <v>3</v>
      </c>
      <c r="V73" t="s">
        <v>3</v>
      </c>
      <c r="W73" t="s">
        <v>3</v>
      </c>
      <c r="X73" t="s">
        <v>3</v>
      </c>
      <c r="Y73" t="s">
        <v>3</v>
      </c>
      <c r="Z73" t="s">
        <v>3</v>
      </c>
      <c r="AA73"/>
      <c r="AB73" t="s">
        <v>324</v>
      </c>
      <c r="AC73" t="s">
        <v>3</v>
      </c>
      <c r="AD73" t="s">
        <v>3</v>
      </c>
    </row>
    <row r="74" spans="1:30" ht="15" x14ac:dyDescent="0.25">
      <c r="A74">
        <v>73</v>
      </c>
      <c r="B74" t="s">
        <v>421</v>
      </c>
      <c r="C74">
        <v>73</v>
      </c>
      <c r="D74" t="s">
        <v>322</v>
      </c>
      <c r="E74" t="s">
        <v>376</v>
      </c>
      <c r="F74"/>
      <c r="G74"/>
      <c r="H74" t="s">
        <v>422</v>
      </c>
      <c r="I74" t="s">
        <v>3</v>
      </c>
      <c r="J74" t="s">
        <v>380</v>
      </c>
      <c r="K74" t="s">
        <v>14</v>
      </c>
      <c r="L74" t="s">
        <v>16</v>
      </c>
      <c r="M74">
        <v>1</v>
      </c>
      <c r="N74" t="s">
        <v>3</v>
      </c>
      <c r="O74" t="s">
        <v>224</v>
      </c>
      <c r="P74"/>
      <c r="Q74">
        <v>0</v>
      </c>
      <c r="R74"/>
      <c r="S74"/>
      <c r="T74" t="s">
        <v>3</v>
      </c>
      <c r="U74" t="s">
        <v>3</v>
      </c>
      <c r="V74" t="s">
        <v>3</v>
      </c>
      <c r="W74" t="s">
        <v>3</v>
      </c>
      <c r="X74" t="s">
        <v>3</v>
      </c>
      <c r="Y74" t="s">
        <v>3</v>
      </c>
      <c r="Z74" t="s">
        <v>3</v>
      </c>
      <c r="AA74"/>
      <c r="AB74" t="s">
        <v>324</v>
      </c>
      <c r="AC74" t="s">
        <v>3</v>
      </c>
      <c r="AD74" t="s">
        <v>3</v>
      </c>
    </row>
    <row r="75" spans="1:30" ht="15" x14ac:dyDescent="0.25">
      <c r="A75">
        <v>74</v>
      </c>
      <c r="B75" t="s">
        <v>423</v>
      </c>
      <c r="C75">
        <v>74</v>
      </c>
      <c r="D75" t="s">
        <v>322</v>
      </c>
      <c r="E75" t="s">
        <v>376</v>
      </c>
      <c r="F75"/>
      <c r="G75"/>
      <c r="H75" t="s">
        <v>379</v>
      </c>
      <c r="I75" t="s">
        <v>3</v>
      </c>
      <c r="J75" t="s">
        <v>380</v>
      </c>
      <c r="K75" t="s">
        <v>14</v>
      </c>
      <c r="L75" t="s">
        <v>16</v>
      </c>
      <c r="M75">
        <v>1</v>
      </c>
      <c r="N75" t="s">
        <v>3</v>
      </c>
      <c r="O75" t="s">
        <v>386</v>
      </c>
      <c r="P75"/>
      <c r="Q75">
        <v>0</v>
      </c>
      <c r="R75"/>
      <c r="S75"/>
      <c r="T75" t="s">
        <v>3</v>
      </c>
      <c r="U75" t="s">
        <v>3</v>
      </c>
      <c r="V75" t="s">
        <v>3</v>
      </c>
      <c r="W75" t="s">
        <v>3</v>
      </c>
      <c r="X75" t="s">
        <v>3</v>
      </c>
      <c r="Y75" t="s">
        <v>3</v>
      </c>
      <c r="Z75" t="s">
        <v>3</v>
      </c>
      <c r="AA75"/>
      <c r="AB75" t="s">
        <v>324</v>
      </c>
      <c r="AC75" t="s">
        <v>3</v>
      </c>
      <c r="AD75" t="s">
        <v>3</v>
      </c>
    </row>
    <row r="76" spans="1:30" ht="15" x14ac:dyDescent="0.25">
      <c r="A76">
        <v>75</v>
      </c>
      <c r="B76" t="s">
        <v>424</v>
      </c>
      <c r="C76">
        <v>75</v>
      </c>
      <c r="D76" t="s">
        <v>322</v>
      </c>
      <c r="E76" t="s">
        <v>376</v>
      </c>
      <c r="F76"/>
      <c r="G76"/>
      <c r="H76" t="s">
        <v>3</v>
      </c>
      <c r="I76" t="s">
        <v>3</v>
      </c>
      <c r="J76" t="s">
        <v>3</v>
      </c>
      <c r="K76" t="s">
        <v>3</v>
      </c>
      <c r="L76" t="s">
        <v>3</v>
      </c>
      <c r="M76">
        <v>1</v>
      </c>
      <c r="N76" t="s">
        <v>3</v>
      </c>
      <c r="O76" t="s">
        <v>3</v>
      </c>
      <c r="P76"/>
      <c r="Q76">
        <v>0</v>
      </c>
      <c r="R76"/>
      <c r="S76"/>
      <c r="T76" t="s">
        <v>3</v>
      </c>
      <c r="U76" t="s">
        <v>3</v>
      </c>
      <c r="V76" t="s">
        <v>3</v>
      </c>
      <c r="W76" t="s">
        <v>3</v>
      </c>
      <c r="X76" t="s">
        <v>3</v>
      </c>
      <c r="Y76" t="s">
        <v>3</v>
      </c>
      <c r="Z76" t="s">
        <v>3</v>
      </c>
      <c r="AA76"/>
      <c r="AB76" t="s">
        <v>324</v>
      </c>
      <c r="AC76" t="s">
        <v>3</v>
      </c>
      <c r="AD76" t="s">
        <v>3</v>
      </c>
    </row>
    <row r="77" spans="1:30" ht="15" x14ac:dyDescent="0.25">
      <c r="A77">
        <v>76</v>
      </c>
      <c r="B77" t="s">
        <v>425</v>
      </c>
      <c r="C77">
        <v>76</v>
      </c>
      <c r="D77" t="s">
        <v>322</v>
      </c>
      <c r="E77" t="s">
        <v>376</v>
      </c>
      <c r="F77"/>
      <c r="G77"/>
      <c r="H77" t="s">
        <v>426</v>
      </c>
      <c r="I77" t="s">
        <v>3</v>
      </c>
      <c r="J77" t="s">
        <v>380</v>
      </c>
      <c r="K77" t="s">
        <v>14</v>
      </c>
      <c r="L77" t="s">
        <v>16</v>
      </c>
      <c r="M77">
        <v>1</v>
      </c>
      <c r="N77" t="s">
        <v>3</v>
      </c>
      <c r="O77" t="s">
        <v>358</v>
      </c>
      <c r="P77"/>
      <c r="Q77">
        <v>0</v>
      </c>
      <c r="R77"/>
      <c r="S77"/>
      <c r="T77" t="s">
        <v>3</v>
      </c>
      <c r="U77" t="s">
        <v>3</v>
      </c>
      <c r="V77" t="s">
        <v>21</v>
      </c>
      <c r="W77" t="s">
        <v>3</v>
      </c>
      <c r="X77" t="s">
        <v>3</v>
      </c>
      <c r="Y77" t="s">
        <v>3</v>
      </c>
      <c r="Z77" t="s">
        <v>3</v>
      </c>
      <c r="AA77"/>
      <c r="AB77" t="s">
        <v>324</v>
      </c>
      <c r="AC77" t="s">
        <v>3</v>
      </c>
      <c r="AD77" t="s">
        <v>3</v>
      </c>
    </row>
    <row r="78" spans="1:30" ht="15" x14ac:dyDescent="0.25">
      <c r="A78">
        <v>77</v>
      </c>
      <c r="B78" t="s">
        <v>427</v>
      </c>
      <c r="C78">
        <v>77</v>
      </c>
      <c r="D78" t="s">
        <v>322</v>
      </c>
      <c r="E78" t="s">
        <v>376</v>
      </c>
      <c r="F78"/>
      <c r="G78"/>
      <c r="H78" t="s">
        <v>428</v>
      </c>
      <c r="I78" t="s">
        <v>3</v>
      </c>
      <c r="J78" t="s">
        <v>380</v>
      </c>
      <c r="K78" t="s">
        <v>14</v>
      </c>
      <c r="L78" t="s">
        <v>16</v>
      </c>
      <c r="M78">
        <v>1</v>
      </c>
      <c r="N78" t="s">
        <v>3</v>
      </c>
      <c r="O78" t="s">
        <v>35</v>
      </c>
      <c r="P78"/>
      <c r="Q78">
        <v>0</v>
      </c>
      <c r="R78"/>
      <c r="S78"/>
      <c r="T78" t="s">
        <v>3</v>
      </c>
      <c r="U78" t="s">
        <v>3</v>
      </c>
      <c r="V78" t="s">
        <v>3</v>
      </c>
      <c r="W78" t="s">
        <v>3</v>
      </c>
      <c r="X78" t="s">
        <v>3</v>
      </c>
      <c r="Y78" t="s">
        <v>3</v>
      </c>
      <c r="Z78" t="s">
        <v>3</v>
      </c>
      <c r="AA78"/>
      <c r="AB78" t="s">
        <v>324</v>
      </c>
      <c r="AC78" t="s">
        <v>3</v>
      </c>
      <c r="AD78" t="s">
        <v>3</v>
      </c>
    </row>
    <row r="79" spans="1:30" ht="15" x14ac:dyDescent="0.25">
      <c r="A79">
        <v>78</v>
      </c>
      <c r="B79" t="s">
        <v>429</v>
      </c>
      <c r="C79">
        <v>78</v>
      </c>
      <c r="D79" t="s">
        <v>322</v>
      </c>
      <c r="E79" t="s">
        <v>376</v>
      </c>
      <c r="F79"/>
      <c r="G79"/>
      <c r="H79" t="s">
        <v>3</v>
      </c>
      <c r="I79">
        <v>0</v>
      </c>
      <c r="J79">
        <v>0</v>
      </c>
      <c r="K79">
        <v>0</v>
      </c>
      <c r="L79">
        <v>0</v>
      </c>
      <c r="M79" t="s">
        <v>3</v>
      </c>
      <c r="N79" t="s">
        <v>3</v>
      </c>
      <c r="O79">
        <v>0</v>
      </c>
      <c r="P79"/>
      <c r="Q79">
        <v>0</v>
      </c>
      <c r="R79"/>
      <c r="S79"/>
      <c r="T79">
        <v>0</v>
      </c>
      <c r="U79">
        <v>0</v>
      </c>
      <c r="V79" t="s">
        <v>3</v>
      </c>
      <c r="W79" t="s">
        <v>3</v>
      </c>
      <c r="X79" t="s">
        <v>3</v>
      </c>
      <c r="Y79">
        <v>0</v>
      </c>
      <c r="Z79">
        <v>0</v>
      </c>
      <c r="AA79"/>
      <c r="AB79" t="s">
        <v>324</v>
      </c>
      <c r="AC79" t="s">
        <v>3</v>
      </c>
      <c r="AD79" t="s">
        <v>3</v>
      </c>
    </row>
    <row r="80" spans="1:30" ht="15" x14ac:dyDescent="0.25">
      <c r="A80">
        <v>79</v>
      </c>
      <c r="B80" t="s">
        <v>430</v>
      </c>
      <c r="C80">
        <v>79</v>
      </c>
      <c r="D80" t="s">
        <v>322</v>
      </c>
      <c r="E80" t="s">
        <v>376</v>
      </c>
      <c r="F80"/>
      <c r="G80"/>
      <c r="H80" t="s">
        <v>428</v>
      </c>
      <c r="I80" t="s">
        <v>3</v>
      </c>
      <c r="J80" t="s">
        <v>380</v>
      </c>
      <c r="K80" t="s">
        <v>14</v>
      </c>
      <c r="L80" t="s">
        <v>16</v>
      </c>
      <c r="M80">
        <v>1</v>
      </c>
      <c r="N80" t="s">
        <v>3</v>
      </c>
      <c r="O80" t="s">
        <v>431</v>
      </c>
      <c r="P80"/>
      <c r="Q80">
        <v>0</v>
      </c>
      <c r="R80"/>
      <c r="S80"/>
      <c r="T80" t="s">
        <v>3</v>
      </c>
      <c r="U80" t="s">
        <v>3</v>
      </c>
      <c r="V80" t="s">
        <v>2</v>
      </c>
      <c r="W80" t="s">
        <v>3</v>
      </c>
      <c r="X80" t="s">
        <v>3</v>
      </c>
      <c r="Y80" t="s">
        <v>3</v>
      </c>
      <c r="Z80" t="s">
        <v>3</v>
      </c>
      <c r="AA80"/>
      <c r="AB80" t="s">
        <v>324</v>
      </c>
      <c r="AC80" t="s">
        <v>3</v>
      </c>
      <c r="AD80" t="s">
        <v>3</v>
      </c>
    </row>
    <row r="81" spans="1:30" ht="15" x14ac:dyDescent="0.25">
      <c r="A81">
        <v>80</v>
      </c>
      <c r="B81" t="s">
        <v>432</v>
      </c>
      <c r="C81">
        <v>80</v>
      </c>
      <c r="D81" t="s">
        <v>322</v>
      </c>
      <c r="E81" t="s">
        <v>376</v>
      </c>
      <c r="F81"/>
      <c r="G81"/>
      <c r="H81" t="s">
        <v>3</v>
      </c>
      <c r="I81" t="s">
        <v>3</v>
      </c>
      <c r="J81" t="s">
        <v>3</v>
      </c>
      <c r="K81" t="s">
        <v>3</v>
      </c>
      <c r="L81" t="s">
        <v>3</v>
      </c>
      <c r="M81" t="s">
        <v>3</v>
      </c>
      <c r="N81" t="s">
        <v>3</v>
      </c>
      <c r="O81" t="s">
        <v>3</v>
      </c>
      <c r="P81"/>
      <c r="Q81">
        <v>0</v>
      </c>
      <c r="R81"/>
      <c r="S81"/>
      <c r="T81" t="s">
        <v>3</v>
      </c>
      <c r="U81" t="s">
        <v>3</v>
      </c>
      <c r="V81" t="s">
        <v>3</v>
      </c>
      <c r="W81" t="s">
        <v>3</v>
      </c>
      <c r="X81" t="s">
        <v>3</v>
      </c>
      <c r="Y81" t="s">
        <v>3</v>
      </c>
      <c r="Z81" t="s">
        <v>3</v>
      </c>
      <c r="AA81"/>
      <c r="AB81" t="s">
        <v>324</v>
      </c>
      <c r="AC81" t="s">
        <v>3</v>
      </c>
      <c r="AD81" t="s">
        <v>3</v>
      </c>
    </row>
    <row r="82" spans="1:30" ht="15" x14ac:dyDescent="0.25">
      <c r="A82">
        <v>81</v>
      </c>
      <c r="B82" t="s">
        <v>433</v>
      </c>
      <c r="C82">
        <v>81</v>
      </c>
      <c r="D82" t="s">
        <v>322</v>
      </c>
      <c r="E82" t="s">
        <v>376</v>
      </c>
      <c r="F82"/>
      <c r="G82"/>
      <c r="H82" t="s">
        <v>428</v>
      </c>
      <c r="I82" t="s">
        <v>3</v>
      </c>
      <c r="J82" t="s">
        <v>380</v>
      </c>
      <c r="K82" t="s">
        <v>331</v>
      </c>
      <c r="L82" t="s">
        <v>16</v>
      </c>
      <c r="M82">
        <v>1</v>
      </c>
      <c r="N82" t="s">
        <v>3</v>
      </c>
      <c r="O82" t="s">
        <v>434</v>
      </c>
      <c r="P82"/>
      <c r="Q82">
        <v>0</v>
      </c>
      <c r="R82"/>
      <c r="S82"/>
      <c r="T82" t="s">
        <v>3</v>
      </c>
      <c r="U82" t="s">
        <v>3</v>
      </c>
      <c r="V82" t="s">
        <v>3</v>
      </c>
      <c r="W82" t="s">
        <v>3</v>
      </c>
      <c r="X82" t="s">
        <v>3</v>
      </c>
      <c r="Y82" t="s">
        <v>3</v>
      </c>
      <c r="Z82" t="s">
        <v>3</v>
      </c>
      <c r="AA82"/>
      <c r="AB82" t="s">
        <v>324</v>
      </c>
      <c r="AC82" t="s">
        <v>3</v>
      </c>
      <c r="AD82" t="s">
        <v>3</v>
      </c>
    </row>
    <row r="83" spans="1:30" ht="15" x14ac:dyDescent="0.25">
      <c r="A83">
        <v>82</v>
      </c>
      <c r="B83" t="s">
        <v>435</v>
      </c>
      <c r="C83">
        <v>82</v>
      </c>
      <c r="D83" t="s">
        <v>322</v>
      </c>
      <c r="E83" t="s">
        <v>376</v>
      </c>
      <c r="F83"/>
      <c r="G83"/>
      <c r="H83" t="s">
        <v>3</v>
      </c>
      <c r="I83" t="s">
        <v>3</v>
      </c>
      <c r="J83" t="s">
        <v>3</v>
      </c>
      <c r="K83" t="s">
        <v>3</v>
      </c>
      <c r="L83" t="s">
        <v>3</v>
      </c>
      <c r="M83">
        <v>1</v>
      </c>
      <c r="N83" t="s">
        <v>3</v>
      </c>
      <c r="O83" t="s">
        <v>3</v>
      </c>
      <c r="P83"/>
      <c r="Q83">
        <v>0</v>
      </c>
      <c r="R83"/>
      <c r="S83"/>
      <c r="T83" t="s">
        <v>3</v>
      </c>
      <c r="U83" t="s">
        <v>3</v>
      </c>
      <c r="V83" t="s">
        <v>8</v>
      </c>
      <c r="W83" t="s">
        <v>90</v>
      </c>
      <c r="X83" t="s">
        <v>3</v>
      </c>
      <c r="Y83" t="s">
        <v>3</v>
      </c>
      <c r="Z83" t="s">
        <v>3</v>
      </c>
      <c r="AA83"/>
      <c r="AB83" t="s">
        <v>324</v>
      </c>
      <c r="AC83" t="s">
        <v>3</v>
      </c>
      <c r="AD83" t="s">
        <v>3</v>
      </c>
    </row>
    <row r="84" spans="1:30" ht="15" x14ac:dyDescent="0.25">
      <c r="A84">
        <v>83</v>
      </c>
      <c r="B84" t="s">
        <v>436</v>
      </c>
      <c r="C84">
        <v>83</v>
      </c>
      <c r="D84" t="s">
        <v>322</v>
      </c>
      <c r="E84" t="s">
        <v>376</v>
      </c>
      <c r="F84"/>
      <c r="G84"/>
      <c r="H84" t="s">
        <v>428</v>
      </c>
      <c r="I84" t="s">
        <v>3</v>
      </c>
      <c r="J84" t="s">
        <v>380</v>
      </c>
      <c r="K84" t="s">
        <v>14</v>
      </c>
      <c r="L84" t="s">
        <v>16</v>
      </c>
      <c r="M84">
        <v>1</v>
      </c>
      <c r="N84" t="s">
        <v>3</v>
      </c>
      <c r="O84" t="s">
        <v>358</v>
      </c>
      <c r="P84"/>
      <c r="Q84">
        <v>0</v>
      </c>
      <c r="R84"/>
      <c r="S84"/>
      <c r="T84" t="s">
        <v>3</v>
      </c>
      <c r="U84" t="s">
        <v>3</v>
      </c>
      <c r="V84" t="s">
        <v>21</v>
      </c>
      <c r="W84" t="s">
        <v>3</v>
      </c>
      <c r="X84" t="s">
        <v>3</v>
      </c>
      <c r="Y84" t="s">
        <v>3</v>
      </c>
      <c r="Z84" t="s">
        <v>3</v>
      </c>
      <c r="AA84"/>
      <c r="AB84" t="s">
        <v>324</v>
      </c>
      <c r="AC84" t="s">
        <v>3</v>
      </c>
      <c r="AD84" t="s">
        <v>3</v>
      </c>
    </row>
    <row r="85" spans="1:30" ht="15" x14ac:dyDescent="0.25">
      <c r="A85">
        <v>84</v>
      </c>
      <c r="B85" t="s">
        <v>437</v>
      </c>
      <c r="C85">
        <v>84</v>
      </c>
      <c r="D85" t="s">
        <v>322</v>
      </c>
      <c r="E85" t="s">
        <v>376</v>
      </c>
      <c r="F85"/>
      <c r="G85"/>
      <c r="H85" t="s">
        <v>3</v>
      </c>
      <c r="I85" t="s">
        <v>3</v>
      </c>
      <c r="J85" t="s">
        <v>3</v>
      </c>
      <c r="K85" t="s">
        <v>3</v>
      </c>
      <c r="L85" t="s">
        <v>3</v>
      </c>
      <c r="M85" t="s">
        <v>3</v>
      </c>
      <c r="N85" t="s">
        <v>3</v>
      </c>
      <c r="O85" t="s">
        <v>3</v>
      </c>
      <c r="P85"/>
      <c r="Q85">
        <v>0</v>
      </c>
      <c r="R85"/>
      <c r="S85"/>
      <c r="T85" t="s">
        <v>3</v>
      </c>
      <c r="U85" t="s">
        <v>3</v>
      </c>
      <c r="V85" t="s">
        <v>3</v>
      </c>
      <c r="W85" t="s">
        <v>3</v>
      </c>
      <c r="X85" t="s">
        <v>3</v>
      </c>
      <c r="Y85" t="s">
        <v>3</v>
      </c>
      <c r="Z85" t="s">
        <v>3</v>
      </c>
      <c r="AA85"/>
      <c r="AB85" t="s">
        <v>324</v>
      </c>
      <c r="AC85" t="s">
        <v>3</v>
      </c>
      <c r="AD85" t="s">
        <v>3</v>
      </c>
    </row>
    <row r="86" spans="1:30" ht="15" x14ac:dyDescent="0.25">
      <c r="A86">
        <v>85</v>
      </c>
      <c r="B86" t="s">
        <v>438</v>
      </c>
      <c r="C86">
        <v>85</v>
      </c>
      <c r="D86" t="s">
        <v>322</v>
      </c>
      <c r="E86" t="s">
        <v>376</v>
      </c>
      <c r="F86"/>
      <c r="G86"/>
      <c r="H86" t="s">
        <v>3</v>
      </c>
      <c r="I86" t="s">
        <v>3</v>
      </c>
      <c r="J86" t="s">
        <v>3</v>
      </c>
      <c r="K86" t="s">
        <v>3</v>
      </c>
      <c r="L86" t="s">
        <v>3</v>
      </c>
      <c r="M86" t="s">
        <v>3</v>
      </c>
      <c r="N86" t="s">
        <v>3</v>
      </c>
      <c r="O86" t="s">
        <v>3</v>
      </c>
      <c r="P86"/>
      <c r="Q86">
        <v>0</v>
      </c>
      <c r="R86"/>
      <c r="S86"/>
      <c r="T86" t="s">
        <v>3</v>
      </c>
      <c r="U86" t="s">
        <v>3</v>
      </c>
      <c r="V86" t="s">
        <v>3</v>
      </c>
      <c r="W86" t="s">
        <v>9</v>
      </c>
      <c r="X86" t="s">
        <v>3</v>
      </c>
      <c r="Y86" t="s">
        <v>3</v>
      </c>
      <c r="Z86" t="s">
        <v>3</v>
      </c>
      <c r="AA86"/>
      <c r="AB86" t="s">
        <v>324</v>
      </c>
      <c r="AC86" t="s">
        <v>3</v>
      </c>
      <c r="AD86" t="s">
        <v>3</v>
      </c>
    </row>
    <row r="87" spans="1:30" ht="15" x14ac:dyDescent="0.25">
      <c r="A87">
        <v>86</v>
      </c>
      <c r="B87" t="s">
        <v>439</v>
      </c>
      <c r="C87">
        <v>86</v>
      </c>
      <c r="D87" t="s">
        <v>322</v>
      </c>
      <c r="E87" t="s">
        <v>376</v>
      </c>
      <c r="F87"/>
      <c r="G87"/>
      <c r="H87" t="s">
        <v>3</v>
      </c>
      <c r="I87" t="s">
        <v>3</v>
      </c>
      <c r="J87" t="s">
        <v>3</v>
      </c>
      <c r="K87" t="s">
        <v>3</v>
      </c>
      <c r="L87" t="s">
        <v>3</v>
      </c>
      <c r="M87">
        <v>1</v>
      </c>
      <c r="N87" t="s">
        <v>3</v>
      </c>
      <c r="O87" t="s">
        <v>3</v>
      </c>
      <c r="P87"/>
      <c r="Q87">
        <v>0</v>
      </c>
      <c r="R87"/>
      <c r="S87"/>
      <c r="T87" t="s">
        <v>3</v>
      </c>
      <c r="U87" t="s">
        <v>3</v>
      </c>
      <c r="V87" t="s">
        <v>21</v>
      </c>
      <c r="W87" t="s">
        <v>3</v>
      </c>
      <c r="X87" t="s">
        <v>3</v>
      </c>
      <c r="Y87" t="s">
        <v>3</v>
      </c>
      <c r="Z87" t="s">
        <v>3</v>
      </c>
      <c r="AA87"/>
      <c r="AB87" t="s">
        <v>324</v>
      </c>
      <c r="AC87" t="s">
        <v>3</v>
      </c>
      <c r="AD87" t="s">
        <v>3</v>
      </c>
    </row>
    <row r="88" spans="1:30" ht="15" x14ac:dyDescent="0.25">
      <c r="A88">
        <v>87</v>
      </c>
      <c r="B88" t="s">
        <v>440</v>
      </c>
      <c r="C88">
        <v>87</v>
      </c>
      <c r="D88" t="s">
        <v>322</v>
      </c>
      <c r="E88" t="s">
        <v>376</v>
      </c>
      <c r="F88"/>
      <c r="G88"/>
      <c r="H88" t="s">
        <v>3</v>
      </c>
      <c r="I88" t="s">
        <v>3</v>
      </c>
      <c r="J88" t="s">
        <v>3</v>
      </c>
      <c r="K88" t="s">
        <v>3</v>
      </c>
      <c r="L88" t="s">
        <v>3</v>
      </c>
      <c r="M88">
        <v>1</v>
      </c>
      <c r="N88" t="s">
        <v>3</v>
      </c>
      <c r="O88" t="s">
        <v>3</v>
      </c>
      <c r="P88"/>
      <c r="Q88">
        <v>0</v>
      </c>
      <c r="R88"/>
      <c r="S88"/>
      <c r="T88" t="s">
        <v>3</v>
      </c>
      <c r="U88" t="s">
        <v>3</v>
      </c>
      <c r="V88" t="s">
        <v>2</v>
      </c>
      <c r="W88" t="s">
        <v>3</v>
      </c>
      <c r="X88" t="s">
        <v>3</v>
      </c>
      <c r="Y88" t="s">
        <v>3</v>
      </c>
      <c r="Z88" t="s">
        <v>3</v>
      </c>
      <c r="AA88"/>
      <c r="AB88" t="s">
        <v>324</v>
      </c>
      <c r="AC88" t="s">
        <v>3</v>
      </c>
      <c r="AD88" t="s">
        <v>3</v>
      </c>
    </row>
    <row r="89" spans="1:30" ht="15" x14ac:dyDescent="0.25">
      <c r="A89">
        <v>88</v>
      </c>
      <c r="B89" t="s">
        <v>441</v>
      </c>
      <c r="C89">
        <v>88</v>
      </c>
      <c r="D89" t="s">
        <v>322</v>
      </c>
      <c r="E89" t="s">
        <v>376</v>
      </c>
      <c r="F89"/>
      <c r="G89"/>
      <c r="H89" t="s">
        <v>428</v>
      </c>
      <c r="I89" t="s">
        <v>3</v>
      </c>
      <c r="J89" t="s">
        <v>442</v>
      </c>
      <c r="K89" t="s">
        <v>14</v>
      </c>
      <c r="L89" t="s">
        <v>16</v>
      </c>
      <c r="M89">
        <v>1</v>
      </c>
      <c r="N89" t="s">
        <v>3</v>
      </c>
      <c r="O89" t="s">
        <v>358</v>
      </c>
      <c r="P89"/>
      <c r="Q89">
        <v>0</v>
      </c>
      <c r="R89"/>
      <c r="S89"/>
      <c r="T89" t="s">
        <v>3</v>
      </c>
      <c r="U89" t="s">
        <v>3</v>
      </c>
      <c r="V89" t="s">
        <v>2</v>
      </c>
      <c r="W89" t="s">
        <v>3</v>
      </c>
      <c r="X89" t="s">
        <v>3</v>
      </c>
      <c r="Y89" t="s">
        <v>3</v>
      </c>
      <c r="Z89" t="s">
        <v>3</v>
      </c>
      <c r="AA89"/>
      <c r="AB89" t="s">
        <v>324</v>
      </c>
      <c r="AC89" t="s">
        <v>3</v>
      </c>
      <c r="AD89" t="s">
        <v>3</v>
      </c>
    </row>
    <row r="90" spans="1:30" ht="15" x14ac:dyDescent="0.25">
      <c r="A90">
        <v>89</v>
      </c>
      <c r="B90" t="s">
        <v>443</v>
      </c>
      <c r="C90">
        <v>89</v>
      </c>
      <c r="D90" t="s">
        <v>322</v>
      </c>
      <c r="E90" t="s">
        <v>376</v>
      </c>
      <c r="F90"/>
      <c r="G90"/>
      <c r="H90" t="s">
        <v>428</v>
      </c>
      <c r="I90" t="s">
        <v>3</v>
      </c>
      <c r="J90" t="s">
        <v>380</v>
      </c>
      <c r="K90" t="s">
        <v>14</v>
      </c>
      <c r="L90" t="s">
        <v>16</v>
      </c>
      <c r="M90" t="s">
        <v>3</v>
      </c>
      <c r="N90" t="s">
        <v>3</v>
      </c>
      <c r="O90" t="s">
        <v>25</v>
      </c>
      <c r="P90"/>
      <c r="Q90">
        <v>0</v>
      </c>
      <c r="R90"/>
      <c r="S90"/>
      <c r="T90" t="s">
        <v>3</v>
      </c>
      <c r="U90" t="s">
        <v>3</v>
      </c>
      <c r="V90" t="s">
        <v>2</v>
      </c>
      <c r="W90" t="s">
        <v>3</v>
      </c>
      <c r="X90" t="s">
        <v>3</v>
      </c>
      <c r="Y90" t="s">
        <v>3</v>
      </c>
      <c r="Z90" t="s">
        <v>3</v>
      </c>
      <c r="AA90"/>
      <c r="AB90" t="s">
        <v>324</v>
      </c>
      <c r="AC90" t="s">
        <v>3</v>
      </c>
      <c r="AD90" t="s">
        <v>3</v>
      </c>
    </row>
    <row r="91" spans="1:30" ht="15" x14ac:dyDescent="0.25">
      <c r="A91">
        <v>90</v>
      </c>
      <c r="B91" t="s">
        <v>444</v>
      </c>
      <c r="C91">
        <v>90</v>
      </c>
      <c r="D91" t="s">
        <v>322</v>
      </c>
      <c r="E91" t="s">
        <v>376</v>
      </c>
      <c r="F91"/>
      <c r="G91"/>
      <c r="H91" t="s">
        <v>428</v>
      </c>
      <c r="I91" t="s">
        <v>3</v>
      </c>
      <c r="J91" t="s">
        <v>442</v>
      </c>
      <c r="K91" t="s">
        <v>14</v>
      </c>
      <c r="L91" t="s">
        <v>16</v>
      </c>
      <c r="M91">
        <v>1</v>
      </c>
      <c r="N91" t="s">
        <v>3</v>
      </c>
      <c r="O91" t="s">
        <v>431</v>
      </c>
      <c r="P91"/>
      <c r="Q91">
        <v>0</v>
      </c>
      <c r="R91"/>
      <c r="S91"/>
      <c r="T91" t="s">
        <v>3</v>
      </c>
      <c r="U91" t="s">
        <v>3</v>
      </c>
      <c r="V91" t="s">
        <v>2</v>
      </c>
      <c r="W91" t="s">
        <v>3</v>
      </c>
      <c r="X91" t="s">
        <v>3</v>
      </c>
      <c r="Y91" t="s">
        <v>3</v>
      </c>
      <c r="Z91" t="s">
        <v>21</v>
      </c>
      <c r="AA91"/>
      <c r="AB91" t="s">
        <v>324</v>
      </c>
      <c r="AC91" t="s">
        <v>3</v>
      </c>
      <c r="AD91" t="s">
        <v>3</v>
      </c>
    </row>
    <row r="92" spans="1:30" ht="15" x14ac:dyDescent="0.25">
      <c r="A92">
        <v>91</v>
      </c>
      <c r="B92" t="s">
        <v>445</v>
      </c>
      <c r="C92">
        <v>91</v>
      </c>
      <c r="D92" t="s">
        <v>322</v>
      </c>
      <c r="E92" t="s">
        <v>376</v>
      </c>
      <c r="F92"/>
      <c r="G92"/>
      <c r="H92" t="s">
        <v>428</v>
      </c>
      <c r="I92" t="s">
        <v>3</v>
      </c>
      <c r="J92" t="s">
        <v>442</v>
      </c>
      <c r="K92" t="s">
        <v>331</v>
      </c>
      <c r="L92" t="s">
        <v>16</v>
      </c>
      <c r="M92">
        <v>1</v>
      </c>
      <c r="N92" t="s">
        <v>3</v>
      </c>
      <c r="O92" t="s">
        <v>395</v>
      </c>
      <c r="P92"/>
      <c r="Q92">
        <v>0</v>
      </c>
      <c r="R92"/>
      <c r="S92"/>
      <c r="T92" t="s">
        <v>3</v>
      </c>
      <c r="U92" t="s">
        <v>3</v>
      </c>
      <c r="V92" t="s">
        <v>21</v>
      </c>
      <c r="W92" t="s">
        <v>3</v>
      </c>
      <c r="X92" t="s">
        <v>3</v>
      </c>
      <c r="Y92" t="s">
        <v>3</v>
      </c>
      <c r="Z92" t="s">
        <v>3</v>
      </c>
      <c r="AA92"/>
      <c r="AB92" t="s">
        <v>324</v>
      </c>
      <c r="AC92" t="s">
        <v>3</v>
      </c>
      <c r="AD92" t="s">
        <v>3</v>
      </c>
    </row>
    <row r="93" spans="1:30" ht="15" x14ac:dyDescent="0.25">
      <c r="A93">
        <v>92</v>
      </c>
      <c r="B93" t="s">
        <v>446</v>
      </c>
      <c r="C93">
        <v>92</v>
      </c>
      <c r="D93" t="s">
        <v>322</v>
      </c>
      <c r="E93" t="s">
        <v>376</v>
      </c>
      <c r="F93"/>
      <c r="G93"/>
      <c r="H93" t="s">
        <v>428</v>
      </c>
      <c r="I93" t="s">
        <v>3</v>
      </c>
      <c r="J93" t="s">
        <v>380</v>
      </c>
      <c r="K93" t="s">
        <v>14</v>
      </c>
      <c r="L93" t="s">
        <v>16</v>
      </c>
      <c r="M93">
        <v>1</v>
      </c>
      <c r="N93" t="s">
        <v>3</v>
      </c>
      <c r="O93" t="s">
        <v>434</v>
      </c>
      <c r="P93"/>
      <c r="Q93">
        <v>0</v>
      </c>
      <c r="R93"/>
      <c r="S93"/>
      <c r="T93" t="s">
        <v>3</v>
      </c>
      <c r="U93" t="s">
        <v>3</v>
      </c>
      <c r="V93" t="s">
        <v>21</v>
      </c>
      <c r="W93" t="s">
        <v>3</v>
      </c>
      <c r="X93" t="s">
        <v>3</v>
      </c>
      <c r="Y93" t="s">
        <v>3</v>
      </c>
      <c r="Z93" t="s">
        <v>3</v>
      </c>
      <c r="AA93"/>
      <c r="AB93" t="s">
        <v>324</v>
      </c>
      <c r="AC93" t="s">
        <v>3</v>
      </c>
      <c r="AD93" t="s">
        <v>3</v>
      </c>
    </row>
    <row r="94" spans="1:30" ht="15" x14ac:dyDescent="0.25">
      <c r="A94">
        <v>93</v>
      </c>
      <c r="B94" t="s">
        <v>447</v>
      </c>
      <c r="C94">
        <v>93</v>
      </c>
      <c r="D94" t="s">
        <v>322</v>
      </c>
      <c r="E94" t="s">
        <v>376</v>
      </c>
      <c r="F94"/>
      <c r="G94"/>
      <c r="H94" t="s">
        <v>428</v>
      </c>
      <c r="I94" t="s">
        <v>3</v>
      </c>
      <c r="J94" t="s">
        <v>380</v>
      </c>
      <c r="K94" t="s">
        <v>331</v>
      </c>
      <c r="L94" t="s">
        <v>16</v>
      </c>
      <c r="M94" t="s">
        <v>3</v>
      </c>
      <c r="N94" t="s">
        <v>3</v>
      </c>
      <c r="O94" t="s">
        <v>448</v>
      </c>
      <c r="P94"/>
      <c r="Q94">
        <v>0</v>
      </c>
      <c r="R94"/>
      <c r="S94"/>
      <c r="T94" t="s">
        <v>3</v>
      </c>
      <c r="U94" t="s">
        <v>3</v>
      </c>
      <c r="V94" t="s">
        <v>2</v>
      </c>
      <c r="W94" t="s">
        <v>3</v>
      </c>
      <c r="X94" t="s">
        <v>3</v>
      </c>
      <c r="Y94" t="s">
        <v>3</v>
      </c>
      <c r="Z94" t="s">
        <v>3</v>
      </c>
      <c r="AA94"/>
      <c r="AB94" t="s">
        <v>324</v>
      </c>
      <c r="AC94" t="s">
        <v>3</v>
      </c>
      <c r="AD94" t="s">
        <v>3</v>
      </c>
    </row>
    <row r="95" spans="1:30" ht="15" x14ac:dyDescent="0.25">
      <c r="A95">
        <v>94</v>
      </c>
      <c r="B95" t="s">
        <v>449</v>
      </c>
      <c r="C95">
        <v>94</v>
      </c>
      <c r="D95" t="s">
        <v>322</v>
      </c>
      <c r="E95" t="s">
        <v>376</v>
      </c>
      <c r="F95"/>
      <c r="G95"/>
      <c r="H95" t="s">
        <v>428</v>
      </c>
      <c r="I95" t="s">
        <v>3</v>
      </c>
      <c r="J95" t="s">
        <v>380</v>
      </c>
      <c r="K95" t="s">
        <v>14</v>
      </c>
      <c r="L95" t="s">
        <v>16</v>
      </c>
      <c r="M95" t="s">
        <v>3</v>
      </c>
      <c r="N95" t="s">
        <v>3</v>
      </c>
      <c r="O95" t="s">
        <v>434</v>
      </c>
      <c r="P95"/>
      <c r="Q95">
        <v>0</v>
      </c>
      <c r="R95"/>
      <c r="S95"/>
      <c r="T95" t="s">
        <v>3</v>
      </c>
      <c r="U95" t="s">
        <v>3</v>
      </c>
      <c r="V95" t="s">
        <v>3</v>
      </c>
      <c r="W95" t="s">
        <v>10</v>
      </c>
      <c r="X95" t="s">
        <v>3</v>
      </c>
      <c r="Y95" t="s">
        <v>3</v>
      </c>
      <c r="Z95" t="s">
        <v>3</v>
      </c>
      <c r="AA95"/>
      <c r="AB95" t="s">
        <v>324</v>
      </c>
      <c r="AC95" t="s">
        <v>3</v>
      </c>
      <c r="AD95" t="s">
        <v>3</v>
      </c>
    </row>
    <row r="96" spans="1:30" ht="15" x14ac:dyDescent="0.25">
      <c r="A96">
        <v>95</v>
      </c>
      <c r="B96" t="s">
        <v>450</v>
      </c>
      <c r="C96">
        <v>95</v>
      </c>
      <c r="D96" t="s">
        <v>322</v>
      </c>
      <c r="E96" t="s">
        <v>376</v>
      </c>
      <c r="F96"/>
      <c r="G96"/>
      <c r="H96" t="s">
        <v>3</v>
      </c>
      <c r="I96" t="s">
        <v>3</v>
      </c>
      <c r="J96" t="s">
        <v>3</v>
      </c>
      <c r="K96" t="s">
        <v>3</v>
      </c>
      <c r="L96" t="s">
        <v>3</v>
      </c>
      <c r="M96">
        <v>1</v>
      </c>
      <c r="N96" t="s">
        <v>3</v>
      </c>
      <c r="O96" t="s">
        <v>3</v>
      </c>
      <c r="P96"/>
      <c r="Q96">
        <v>0</v>
      </c>
      <c r="R96"/>
      <c r="S96"/>
      <c r="T96" t="s">
        <v>3</v>
      </c>
      <c r="U96" t="s">
        <v>3</v>
      </c>
      <c r="V96" t="s">
        <v>2</v>
      </c>
      <c r="W96" t="s">
        <v>3</v>
      </c>
      <c r="X96" t="s">
        <v>3</v>
      </c>
      <c r="Y96" t="s">
        <v>3</v>
      </c>
      <c r="Z96" t="s">
        <v>3</v>
      </c>
      <c r="AA96"/>
      <c r="AB96" t="s">
        <v>324</v>
      </c>
      <c r="AC96" t="s">
        <v>3</v>
      </c>
      <c r="AD96" t="s">
        <v>3</v>
      </c>
    </row>
    <row r="97" spans="1:30" ht="15" x14ac:dyDescent="0.25">
      <c r="A97">
        <v>96</v>
      </c>
      <c r="B97" t="s">
        <v>451</v>
      </c>
      <c r="C97">
        <v>96</v>
      </c>
      <c r="D97" t="s">
        <v>322</v>
      </c>
      <c r="E97" t="s">
        <v>376</v>
      </c>
      <c r="F97"/>
      <c r="G97"/>
      <c r="H97" t="s">
        <v>428</v>
      </c>
      <c r="I97" t="s">
        <v>3</v>
      </c>
      <c r="J97" t="s">
        <v>357</v>
      </c>
      <c r="K97" t="s">
        <v>14</v>
      </c>
      <c r="L97" t="s">
        <v>311</v>
      </c>
      <c r="M97">
        <v>1</v>
      </c>
      <c r="N97" t="s">
        <v>3</v>
      </c>
      <c r="O97" t="s">
        <v>31</v>
      </c>
      <c r="P97"/>
      <c r="Q97">
        <v>0</v>
      </c>
      <c r="R97"/>
      <c r="S97"/>
      <c r="T97" t="s">
        <v>413</v>
      </c>
      <c r="U97" t="s">
        <v>3</v>
      </c>
      <c r="V97" t="s">
        <v>8</v>
      </c>
      <c r="W97" t="s">
        <v>13</v>
      </c>
      <c r="X97" t="s">
        <v>3</v>
      </c>
      <c r="Y97" t="s">
        <v>10</v>
      </c>
      <c r="Z97" t="s">
        <v>3</v>
      </c>
      <c r="AA97"/>
      <c r="AB97" t="s">
        <v>324</v>
      </c>
      <c r="AC97" t="s">
        <v>3</v>
      </c>
      <c r="AD97" t="s">
        <v>3</v>
      </c>
    </row>
    <row r="98" spans="1:30" ht="15" x14ac:dyDescent="0.25">
      <c r="A98">
        <v>97</v>
      </c>
      <c r="B98" t="s">
        <v>452</v>
      </c>
      <c r="C98">
        <v>97</v>
      </c>
      <c r="D98" t="s">
        <v>322</v>
      </c>
      <c r="E98" t="s">
        <v>376</v>
      </c>
      <c r="F98"/>
      <c r="G98"/>
      <c r="H98" t="s">
        <v>428</v>
      </c>
      <c r="I98" t="s">
        <v>3</v>
      </c>
      <c r="J98" t="s">
        <v>380</v>
      </c>
      <c r="K98" t="s">
        <v>14</v>
      </c>
      <c r="L98" t="s">
        <v>16</v>
      </c>
      <c r="M98">
        <v>1</v>
      </c>
      <c r="N98" t="s">
        <v>3</v>
      </c>
      <c r="O98" t="s">
        <v>453</v>
      </c>
      <c r="P98"/>
      <c r="Q98">
        <v>0</v>
      </c>
      <c r="R98"/>
      <c r="S98"/>
      <c r="T98" t="s">
        <v>3</v>
      </c>
      <c r="U98" t="s">
        <v>3</v>
      </c>
      <c r="V98" t="s">
        <v>3</v>
      </c>
      <c r="W98" t="s">
        <v>3</v>
      </c>
      <c r="X98" t="s">
        <v>3</v>
      </c>
      <c r="Y98" t="s">
        <v>3</v>
      </c>
      <c r="Z98" t="s">
        <v>3</v>
      </c>
      <c r="AA98"/>
      <c r="AB98" t="s">
        <v>324</v>
      </c>
      <c r="AC98" t="s">
        <v>3</v>
      </c>
      <c r="AD98" t="s">
        <v>3</v>
      </c>
    </row>
    <row r="99" spans="1:30" ht="15" x14ac:dyDescent="0.25">
      <c r="A99">
        <v>98</v>
      </c>
      <c r="B99" t="s">
        <v>454</v>
      </c>
      <c r="C99">
        <v>98</v>
      </c>
      <c r="D99" t="s">
        <v>322</v>
      </c>
      <c r="E99" t="s">
        <v>376</v>
      </c>
      <c r="F99"/>
      <c r="G99"/>
      <c r="H99" t="s">
        <v>3</v>
      </c>
      <c r="I99" t="s">
        <v>3</v>
      </c>
      <c r="J99" t="s">
        <v>3</v>
      </c>
      <c r="K99" t="s">
        <v>3</v>
      </c>
      <c r="L99" t="s">
        <v>3</v>
      </c>
      <c r="M99">
        <v>1</v>
      </c>
      <c r="N99" t="s">
        <v>3</v>
      </c>
      <c r="O99" t="s">
        <v>3</v>
      </c>
      <c r="P99"/>
      <c r="Q99">
        <v>0</v>
      </c>
      <c r="R99"/>
      <c r="S99"/>
      <c r="T99" t="s">
        <v>3</v>
      </c>
      <c r="U99" t="s">
        <v>3</v>
      </c>
      <c r="V99" t="s">
        <v>3</v>
      </c>
      <c r="W99" t="s">
        <v>3</v>
      </c>
      <c r="X99" t="s">
        <v>3</v>
      </c>
      <c r="Y99" t="s">
        <v>3</v>
      </c>
      <c r="Z99" t="s">
        <v>3</v>
      </c>
      <c r="AA99"/>
      <c r="AB99" t="s">
        <v>324</v>
      </c>
      <c r="AC99" t="s">
        <v>3</v>
      </c>
      <c r="AD99" t="s">
        <v>3</v>
      </c>
    </row>
    <row r="100" spans="1:30" ht="15" x14ac:dyDescent="0.25">
      <c r="A100">
        <v>99</v>
      </c>
      <c r="B100" t="s">
        <v>455</v>
      </c>
      <c r="C100">
        <v>99</v>
      </c>
      <c r="D100" t="s">
        <v>322</v>
      </c>
      <c r="E100" t="s">
        <v>376</v>
      </c>
      <c r="F100"/>
      <c r="G100"/>
      <c r="H100" t="s">
        <v>456</v>
      </c>
      <c r="I100" t="s">
        <v>3</v>
      </c>
      <c r="J100" t="s">
        <v>442</v>
      </c>
      <c r="K100" t="s">
        <v>14</v>
      </c>
      <c r="L100" t="s">
        <v>16</v>
      </c>
      <c r="M100">
        <v>1</v>
      </c>
      <c r="N100" t="s">
        <v>3</v>
      </c>
      <c r="O100" t="s">
        <v>457</v>
      </c>
      <c r="P100"/>
      <c r="Q100">
        <v>0</v>
      </c>
      <c r="R100"/>
      <c r="S100"/>
      <c r="T100" t="s">
        <v>3</v>
      </c>
      <c r="U100" t="s">
        <v>3</v>
      </c>
      <c r="V100" t="s">
        <v>2</v>
      </c>
      <c r="W100" t="s">
        <v>3</v>
      </c>
      <c r="X100" t="s">
        <v>3</v>
      </c>
      <c r="Y100" t="s">
        <v>3</v>
      </c>
      <c r="Z100" t="s">
        <v>3</v>
      </c>
      <c r="AA100"/>
      <c r="AB100" t="s">
        <v>324</v>
      </c>
      <c r="AC100" t="s">
        <v>3</v>
      </c>
      <c r="AD100" t="s">
        <v>3</v>
      </c>
    </row>
    <row r="101" spans="1:30" ht="15" x14ac:dyDescent="0.25">
      <c r="A101">
        <v>100</v>
      </c>
      <c r="B101" t="s">
        <v>458</v>
      </c>
      <c r="C101">
        <v>100</v>
      </c>
      <c r="D101" t="s">
        <v>322</v>
      </c>
      <c r="E101" t="s">
        <v>376</v>
      </c>
      <c r="F101"/>
      <c r="G101"/>
      <c r="H101" t="s">
        <v>428</v>
      </c>
      <c r="I101" t="s">
        <v>3</v>
      </c>
      <c r="J101" t="s">
        <v>442</v>
      </c>
      <c r="K101" t="s">
        <v>14</v>
      </c>
      <c r="L101" t="s">
        <v>16</v>
      </c>
      <c r="M101">
        <v>1</v>
      </c>
      <c r="N101" t="s">
        <v>3</v>
      </c>
      <c r="O101" t="s">
        <v>224</v>
      </c>
      <c r="P101"/>
      <c r="Q101">
        <v>0</v>
      </c>
      <c r="R101"/>
      <c r="S101"/>
      <c r="T101" t="s">
        <v>3</v>
      </c>
      <c r="U101" t="s">
        <v>3</v>
      </c>
      <c r="V101" t="s">
        <v>21</v>
      </c>
      <c r="W101" t="s">
        <v>3</v>
      </c>
      <c r="X101" t="s">
        <v>3</v>
      </c>
      <c r="Y101" t="s">
        <v>3</v>
      </c>
      <c r="Z101" t="s">
        <v>3</v>
      </c>
      <c r="AA101"/>
      <c r="AB101" t="s">
        <v>324</v>
      </c>
      <c r="AC101" t="s">
        <v>3</v>
      </c>
      <c r="AD101" t="s">
        <v>3</v>
      </c>
    </row>
    <row r="102" spans="1:30" ht="15" x14ac:dyDescent="0.25">
      <c r="A102">
        <v>101</v>
      </c>
      <c r="B102" t="s">
        <v>459</v>
      </c>
      <c r="C102">
        <v>101</v>
      </c>
      <c r="D102" t="s">
        <v>322</v>
      </c>
      <c r="E102" t="s">
        <v>376</v>
      </c>
      <c r="F102"/>
      <c r="G102"/>
      <c r="H102" t="s">
        <v>428</v>
      </c>
      <c r="I102" t="s">
        <v>3</v>
      </c>
      <c r="J102" t="s">
        <v>380</v>
      </c>
      <c r="K102" t="s">
        <v>14</v>
      </c>
      <c r="L102" t="s">
        <v>16</v>
      </c>
      <c r="M102">
        <v>1</v>
      </c>
      <c r="N102" t="s">
        <v>3</v>
      </c>
      <c r="O102" t="s">
        <v>32</v>
      </c>
      <c r="P102"/>
      <c r="Q102">
        <v>0</v>
      </c>
      <c r="R102"/>
      <c r="S102"/>
      <c r="T102" t="s">
        <v>3</v>
      </c>
      <c r="U102" t="s">
        <v>3</v>
      </c>
      <c r="V102" t="s">
        <v>2</v>
      </c>
      <c r="W102" t="s">
        <v>3</v>
      </c>
      <c r="X102" t="s">
        <v>3</v>
      </c>
      <c r="Y102" t="s">
        <v>3</v>
      </c>
      <c r="Z102" t="s">
        <v>3</v>
      </c>
      <c r="AA102"/>
      <c r="AB102" t="s">
        <v>324</v>
      </c>
      <c r="AC102" t="s">
        <v>3</v>
      </c>
      <c r="AD102" t="s">
        <v>3</v>
      </c>
    </row>
    <row r="103" spans="1:30" ht="15" x14ac:dyDescent="0.25">
      <c r="A103">
        <v>102</v>
      </c>
      <c r="B103" t="s">
        <v>460</v>
      </c>
      <c r="C103">
        <v>102</v>
      </c>
      <c r="D103" t="s">
        <v>322</v>
      </c>
      <c r="E103" t="s">
        <v>376</v>
      </c>
      <c r="F103"/>
      <c r="G103"/>
      <c r="H103" t="s">
        <v>428</v>
      </c>
      <c r="I103" t="s">
        <v>3</v>
      </c>
      <c r="J103" t="s">
        <v>380</v>
      </c>
      <c r="K103" t="s">
        <v>14</v>
      </c>
      <c r="L103" t="s">
        <v>16</v>
      </c>
      <c r="M103">
        <v>1</v>
      </c>
      <c r="N103" t="s">
        <v>3</v>
      </c>
      <c r="O103" t="s">
        <v>32</v>
      </c>
      <c r="P103"/>
      <c r="Q103">
        <v>0</v>
      </c>
      <c r="R103"/>
      <c r="S103"/>
      <c r="T103" t="s">
        <v>3</v>
      </c>
      <c r="U103" t="s">
        <v>3</v>
      </c>
      <c r="V103" t="s">
        <v>8</v>
      </c>
      <c r="W103" t="s">
        <v>3</v>
      </c>
      <c r="X103" t="s">
        <v>3</v>
      </c>
      <c r="Y103" t="s">
        <v>3</v>
      </c>
      <c r="Z103" t="s">
        <v>3</v>
      </c>
      <c r="AA103"/>
      <c r="AB103" t="s">
        <v>324</v>
      </c>
      <c r="AC103" t="s">
        <v>3</v>
      </c>
      <c r="AD103" t="s">
        <v>3</v>
      </c>
    </row>
    <row r="104" spans="1:30" ht="15" x14ac:dyDescent="0.25">
      <c r="A104">
        <v>103</v>
      </c>
      <c r="B104" t="s">
        <v>461</v>
      </c>
      <c r="C104">
        <v>103</v>
      </c>
      <c r="D104" t="s">
        <v>322</v>
      </c>
      <c r="E104" t="s">
        <v>376</v>
      </c>
      <c r="F104"/>
      <c r="G104"/>
      <c r="H104" t="s">
        <v>3</v>
      </c>
      <c r="I104" t="s">
        <v>3</v>
      </c>
      <c r="J104" t="s">
        <v>3</v>
      </c>
      <c r="K104" t="s">
        <v>3</v>
      </c>
      <c r="L104" t="s">
        <v>3</v>
      </c>
      <c r="M104">
        <v>1</v>
      </c>
      <c r="N104" t="s">
        <v>3</v>
      </c>
      <c r="O104" t="s">
        <v>3</v>
      </c>
      <c r="P104"/>
      <c r="Q104">
        <v>0</v>
      </c>
      <c r="R104"/>
      <c r="S104"/>
      <c r="T104" t="s">
        <v>3</v>
      </c>
      <c r="U104" t="s">
        <v>3</v>
      </c>
      <c r="V104" t="s">
        <v>21</v>
      </c>
      <c r="W104" t="s">
        <v>3</v>
      </c>
      <c r="X104" t="s">
        <v>13</v>
      </c>
      <c r="Y104" t="s">
        <v>3</v>
      </c>
      <c r="Z104" t="s">
        <v>3</v>
      </c>
      <c r="AA104"/>
      <c r="AB104" t="s">
        <v>324</v>
      </c>
      <c r="AC104" t="s">
        <v>3</v>
      </c>
      <c r="AD104" t="s">
        <v>3</v>
      </c>
    </row>
    <row r="105" spans="1:30" ht="15" x14ac:dyDescent="0.25">
      <c r="A105">
        <v>104</v>
      </c>
      <c r="B105" t="s">
        <v>462</v>
      </c>
      <c r="C105">
        <v>104</v>
      </c>
      <c r="D105" t="s">
        <v>322</v>
      </c>
      <c r="E105" t="s">
        <v>376</v>
      </c>
      <c r="F105"/>
      <c r="G105"/>
      <c r="H105" t="s">
        <v>3</v>
      </c>
      <c r="I105" t="s">
        <v>3</v>
      </c>
      <c r="J105" t="s">
        <v>3</v>
      </c>
      <c r="K105" t="s">
        <v>3</v>
      </c>
      <c r="L105" t="s">
        <v>3</v>
      </c>
      <c r="M105" t="s">
        <v>3</v>
      </c>
      <c r="N105" t="s">
        <v>3</v>
      </c>
      <c r="O105" t="s">
        <v>3</v>
      </c>
      <c r="P105"/>
      <c r="Q105">
        <v>0</v>
      </c>
      <c r="R105"/>
      <c r="S105"/>
      <c r="T105" t="s">
        <v>3</v>
      </c>
      <c r="U105" t="s">
        <v>3</v>
      </c>
      <c r="V105" t="s">
        <v>3</v>
      </c>
      <c r="W105" t="s">
        <v>3</v>
      </c>
      <c r="X105" t="s">
        <v>3</v>
      </c>
      <c r="Y105" t="s">
        <v>3</v>
      </c>
      <c r="Z105" t="s">
        <v>3</v>
      </c>
      <c r="AA105"/>
      <c r="AB105" t="s">
        <v>324</v>
      </c>
      <c r="AC105" t="s">
        <v>3</v>
      </c>
      <c r="AD105" t="s">
        <v>3</v>
      </c>
    </row>
    <row r="106" spans="1:30" ht="15" x14ac:dyDescent="0.25">
      <c r="A106">
        <v>105</v>
      </c>
      <c r="B106" t="s">
        <v>463</v>
      </c>
      <c r="C106">
        <v>105</v>
      </c>
      <c r="D106" t="s">
        <v>322</v>
      </c>
      <c r="E106" t="s">
        <v>376</v>
      </c>
      <c r="F106"/>
      <c r="G106"/>
      <c r="H106" t="s">
        <v>428</v>
      </c>
      <c r="I106" t="s">
        <v>3</v>
      </c>
      <c r="J106" t="s">
        <v>380</v>
      </c>
      <c r="K106" t="s">
        <v>14</v>
      </c>
      <c r="L106" t="s">
        <v>16</v>
      </c>
      <c r="M106">
        <v>1</v>
      </c>
      <c r="N106" t="s">
        <v>3</v>
      </c>
      <c r="O106" t="s">
        <v>457</v>
      </c>
      <c r="P106"/>
      <c r="Q106">
        <v>0</v>
      </c>
      <c r="R106"/>
      <c r="S106"/>
      <c r="T106" t="s">
        <v>3</v>
      </c>
      <c r="U106" t="s">
        <v>3</v>
      </c>
      <c r="V106" t="s">
        <v>2</v>
      </c>
      <c r="W106" t="s">
        <v>3</v>
      </c>
      <c r="X106" t="s">
        <v>3</v>
      </c>
      <c r="Y106" t="s">
        <v>3</v>
      </c>
      <c r="Z106" t="s">
        <v>3</v>
      </c>
      <c r="AA106"/>
      <c r="AB106" t="s">
        <v>324</v>
      </c>
      <c r="AC106" t="s">
        <v>3</v>
      </c>
      <c r="AD106" t="s">
        <v>3</v>
      </c>
    </row>
    <row r="107" spans="1:30" ht="15" x14ac:dyDescent="0.25">
      <c r="A107">
        <v>106</v>
      </c>
      <c r="B107" t="s">
        <v>464</v>
      </c>
      <c r="C107">
        <v>106</v>
      </c>
      <c r="D107" t="s">
        <v>322</v>
      </c>
      <c r="E107" t="s">
        <v>376</v>
      </c>
      <c r="F107"/>
      <c r="G107"/>
      <c r="H107" t="s">
        <v>3</v>
      </c>
      <c r="I107" t="s">
        <v>3</v>
      </c>
      <c r="J107" t="s">
        <v>3</v>
      </c>
      <c r="K107" t="s">
        <v>3</v>
      </c>
      <c r="L107" t="s">
        <v>3</v>
      </c>
      <c r="M107" t="s">
        <v>3</v>
      </c>
      <c r="N107" t="s">
        <v>3</v>
      </c>
      <c r="O107" t="s">
        <v>3</v>
      </c>
      <c r="P107"/>
      <c r="Q107">
        <v>0</v>
      </c>
      <c r="R107"/>
      <c r="S107"/>
      <c r="T107" t="s">
        <v>3</v>
      </c>
      <c r="U107" t="s">
        <v>3</v>
      </c>
      <c r="V107" t="s">
        <v>21</v>
      </c>
      <c r="W107" t="s">
        <v>3</v>
      </c>
      <c r="X107" t="s">
        <v>3</v>
      </c>
      <c r="Y107" t="s">
        <v>3</v>
      </c>
      <c r="Z107" t="s">
        <v>3</v>
      </c>
      <c r="AA107"/>
      <c r="AB107" t="s">
        <v>324</v>
      </c>
      <c r="AC107" t="s">
        <v>3</v>
      </c>
      <c r="AD107" t="s">
        <v>3</v>
      </c>
    </row>
    <row r="108" spans="1:30" ht="15" x14ac:dyDescent="0.25">
      <c r="A108">
        <v>107</v>
      </c>
      <c r="B108" t="s">
        <v>465</v>
      </c>
      <c r="C108">
        <v>107</v>
      </c>
      <c r="D108" t="s">
        <v>322</v>
      </c>
      <c r="E108" t="s">
        <v>376</v>
      </c>
      <c r="F108"/>
      <c r="G108"/>
      <c r="H108" t="s">
        <v>3</v>
      </c>
      <c r="I108" t="s">
        <v>3</v>
      </c>
      <c r="J108" t="s">
        <v>3</v>
      </c>
      <c r="K108" t="s">
        <v>3</v>
      </c>
      <c r="L108" t="s">
        <v>3</v>
      </c>
      <c r="M108">
        <v>1</v>
      </c>
      <c r="N108" t="s">
        <v>3</v>
      </c>
      <c r="O108" t="s">
        <v>3</v>
      </c>
      <c r="P108"/>
      <c r="Q108">
        <v>0</v>
      </c>
      <c r="R108"/>
      <c r="S108"/>
      <c r="T108" t="s">
        <v>3</v>
      </c>
      <c r="U108" t="s">
        <v>3</v>
      </c>
      <c r="V108" t="s">
        <v>21</v>
      </c>
      <c r="W108" t="s">
        <v>3</v>
      </c>
      <c r="X108" t="s">
        <v>3</v>
      </c>
      <c r="Y108" t="s">
        <v>3</v>
      </c>
      <c r="Z108" t="s">
        <v>21</v>
      </c>
      <c r="AA108"/>
      <c r="AB108" t="s">
        <v>324</v>
      </c>
      <c r="AC108" t="s">
        <v>3</v>
      </c>
      <c r="AD108" t="s">
        <v>3</v>
      </c>
    </row>
    <row r="109" spans="1:30" ht="15" x14ac:dyDescent="0.25">
      <c r="A109">
        <v>108</v>
      </c>
      <c r="B109" t="s">
        <v>466</v>
      </c>
      <c r="C109">
        <v>108</v>
      </c>
      <c r="D109" t="s">
        <v>322</v>
      </c>
      <c r="E109" t="s">
        <v>376</v>
      </c>
      <c r="F109"/>
      <c r="G109"/>
      <c r="H109" t="s">
        <v>428</v>
      </c>
      <c r="I109" t="s">
        <v>3</v>
      </c>
      <c r="J109" t="s">
        <v>380</v>
      </c>
      <c r="K109" t="s">
        <v>14</v>
      </c>
      <c r="L109" t="s">
        <v>16</v>
      </c>
      <c r="M109">
        <v>1</v>
      </c>
      <c r="N109" t="s">
        <v>3</v>
      </c>
      <c r="O109" t="s">
        <v>224</v>
      </c>
      <c r="P109"/>
      <c r="Q109">
        <v>0</v>
      </c>
      <c r="R109"/>
      <c r="S109"/>
      <c r="T109" t="s">
        <v>3</v>
      </c>
      <c r="U109" t="s">
        <v>3</v>
      </c>
      <c r="V109" t="s">
        <v>21</v>
      </c>
      <c r="W109" t="s">
        <v>3</v>
      </c>
      <c r="X109" t="s">
        <v>3</v>
      </c>
      <c r="Y109" t="s">
        <v>3</v>
      </c>
      <c r="Z109" t="s">
        <v>3</v>
      </c>
      <c r="AA109"/>
      <c r="AB109" t="s">
        <v>324</v>
      </c>
      <c r="AC109" t="s">
        <v>3</v>
      </c>
      <c r="AD109" t="s">
        <v>3</v>
      </c>
    </row>
    <row r="110" spans="1:30" ht="15" x14ac:dyDescent="0.25">
      <c r="A110">
        <v>109</v>
      </c>
      <c r="B110" t="s">
        <v>467</v>
      </c>
      <c r="C110">
        <v>109</v>
      </c>
      <c r="D110" t="s">
        <v>322</v>
      </c>
      <c r="E110" t="s">
        <v>376</v>
      </c>
      <c r="F110"/>
      <c r="G110"/>
      <c r="H110" t="s">
        <v>456</v>
      </c>
      <c r="I110" t="s">
        <v>3</v>
      </c>
      <c r="J110" t="s">
        <v>357</v>
      </c>
      <c r="K110" t="s">
        <v>14</v>
      </c>
      <c r="L110" t="s">
        <v>16</v>
      </c>
      <c r="M110">
        <v>1</v>
      </c>
      <c r="N110" t="s">
        <v>3</v>
      </c>
      <c r="O110" t="s">
        <v>386</v>
      </c>
      <c r="P110"/>
      <c r="Q110">
        <v>0</v>
      </c>
      <c r="R110"/>
      <c r="S110"/>
      <c r="T110" t="s">
        <v>3</v>
      </c>
      <c r="U110" t="s">
        <v>3</v>
      </c>
      <c r="V110" t="s">
        <v>21</v>
      </c>
      <c r="W110" t="s">
        <v>3</v>
      </c>
      <c r="X110" t="s">
        <v>3</v>
      </c>
      <c r="Y110" t="s">
        <v>3</v>
      </c>
      <c r="Z110" t="s">
        <v>3</v>
      </c>
      <c r="AA110"/>
      <c r="AB110" t="s">
        <v>324</v>
      </c>
      <c r="AC110" t="s">
        <v>3</v>
      </c>
      <c r="AD110" t="s">
        <v>3</v>
      </c>
    </row>
    <row r="111" spans="1:30" ht="15" x14ac:dyDescent="0.25">
      <c r="A111">
        <v>110</v>
      </c>
      <c r="B111" t="s">
        <v>468</v>
      </c>
      <c r="C111">
        <v>110</v>
      </c>
      <c r="D111" t="s">
        <v>322</v>
      </c>
      <c r="E111" t="s">
        <v>376</v>
      </c>
      <c r="F111"/>
      <c r="G111"/>
      <c r="H111" t="s">
        <v>428</v>
      </c>
      <c r="I111" t="s">
        <v>3</v>
      </c>
      <c r="J111" t="s">
        <v>380</v>
      </c>
      <c r="K111" t="s">
        <v>14</v>
      </c>
      <c r="L111" t="s">
        <v>16</v>
      </c>
      <c r="M111">
        <v>1</v>
      </c>
      <c r="N111" t="s">
        <v>3</v>
      </c>
      <c r="O111" t="s">
        <v>224</v>
      </c>
      <c r="P111"/>
      <c r="Q111">
        <v>0</v>
      </c>
      <c r="R111"/>
      <c r="S111"/>
      <c r="T111" t="s">
        <v>3</v>
      </c>
      <c r="U111" t="s">
        <v>3</v>
      </c>
      <c r="V111" t="s">
        <v>21</v>
      </c>
      <c r="W111" t="s">
        <v>3</v>
      </c>
      <c r="X111" t="s">
        <v>3</v>
      </c>
      <c r="Y111" t="s">
        <v>3</v>
      </c>
      <c r="Z111" t="s">
        <v>3</v>
      </c>
      <c r="AA111"/>
      <c r="AB111" t="s">
        <v>324</v>
      </c>
      <c r="AC111" t="s">
        <v>3</v>
      </c>
      <c r="AD111" t="s">
        <v>3</v>
      </c>
    </row>
    <row r="112" spans="1:30" ht="15" x14ac:dyDescent="0.25">
      <c r="A112">
        <v>111</v>
      </c>
      <c r="B112" t="s">
        <v>469</v>
      </c>
      <c r="C112">
        <v>111</v>
      </c>
      <c r="D112" t="s">
        <v>322</v>
      </c>
      <c r="E112" t="s">
        <v>376</v>
      </c>
      <c r="F112"/>
      <c r="G112"/>
      <c r="H112" t="s">
        <v>3</v>
      </c>
      <c r="I112" t="s">
        <v>3</v>
      </c>
      <c r="J112" t="s">
        <v>3</v>
      </c>
      <c r="K112" t="s">
        <v>3</v>
      </c>
      <c r="L112" t="s">
        <v>3</v>
      </c>
      <c r="M112">
        <v>1</v>
      </c>
      <c r="N112" t="s">
        <v>3</v>
      </c>
      <c r="O112" t="s">
        <v>3</v>
      </c>
      <c r="P112"/>
      <c r="Q112">
        <v>0</v>
      </c>
      <c r="R112"/>
      <c r="S112"/>
      <c r="T112" t="s">
        <v>3</v>
      </c>
      <c r="U112" t="s">
        <v>3</v>
      </c>
      <c r="V112" t="s">
        <v>3</v>
      </c>
      <c r="W112" t="s">
        <v>3</v>
      </c>
      <c r="X112" t="s">
        <v>3</v>
      </c>
      <c r="Y112" t="s">
        <v>3</v>
      </c>
      <c r="Z112" t="s">
        <v>3</v>
      </c>
      <c r="AA112"/>
      <c r="AB112" t="s">
        <v>324</v>
      </c>
      <c r="AC112" t="s">
        <v>3</v>
      </c>
      <c r="AD112" t="s">
        <v>3</v>
      </c>
    </row>
    <row r="113" spans="1:30" ht="15" x14ac:dyDescent="0.25">
      <c r="A113">
        <v>112</v>
      </c>
      <c r="B113" t="s">
        <v>470</v>
      </c>
      <c r="C113">
        <v>112</v>
      </c>
      <c r="D113" t="s">
        <v>322</v>
      </c>
      <c r="E113" t="s">
        <v>376</v>
      </c>
      <c r="F113"/>
      <c r="G113"/>
      <c r="H113" t="s">
        <v>3</v>
      </c>
      <c r="I113" t="s">
        <v>3</v>
      </c>
      <c r="J113" t="s">
        <v>3</v>
      </c>
      <c r="K113" t="s">
        <v>3</v>
      </c>
      <c r="L113" t="s">
        <v>3</v>
      </c>
      <c r="M113">
        <v>1</v>
      </c>
      <c r="N113" t="s">
        <v>3</v>
      </c>
      <c r="O113" t="s">
        <v>3</v>
      </c>
      <c r="P113"/>
      <c r="Q113">
        <v>0</v>
      </c>
      <c r="R113"/>
      <c r="S113"/>
      <c r="T113" t="s">
        <v>3</v>
      </c>
      <c r="U113" t="s">
        <v>3</v>
      </c>
      <c r="V113" t="s">
        <v>2</v>
      </c>
      <c r="W113" t="s">
        <v>3</v>
      </c>
      <c r="X113" t="s">
        <v>3</v>
      </c>
      <c r="Y113" t="s">
        <v>3</v>
      </c>
      <c r="Z113" t="s">
        <v>3</v>
      </c>
      <c r="AA113"/>
      <c r="AB113" t="s">
        <v>324</v>
      </c>
      <c r="AC113" t="s">
        <v>3</v>
      </c>
      <c r="AD113" t="s">
        <v>3</v>
      </c>
    </row>
    <row r="114" spans="1:30" ht="15" x14ac:dyDescent="0.25">
      <c r="A114">
        <v>113</v>
      </c>
      <c r="B114" t="s">
        <v>471</v>
      </c>
      <c r="C114">
        <v>113</v>
      </c>
      <c r="D114" t="s">
        <v>322</v>
      </c>
      <c r="E114" t="s">
        <v>376</v>
      </c>
      <c r="F114"/>
      <c r="G114"/>
      <c r="H114" t="s">
        <v>428</v>
      </c>
      <c r="I114" t="s">
        <v>3</v>
      </c>
      <c r="J114" t="s">
        <v>380</v>
      </c>
      <c r="K114" t="s">
        <v>14</v>
      </c>
      <c r="L114" t="s">
        <v>16</v>
      </c>
      <c r="M114">
        <v>1</v>
      </c>
      <c r="N114" t="s">
        <v>3</v>
      </c>
      <c r="O114" t="s">
        <v>472</v>
      </c>
      <c r="P114"/>
      <c r="Q114">
        <v>0</v>
      </c>
      <c r="R114"/>
      <c r="S114"/>
      <c r="T114" t="s">
        <v>3</v>
      </c>
      <c r="U114" t="s">
        <v>3</v>
      </c>
      <c r="V114" t="s">
        <v>21</v>
      </c>
      <c r="W114" t="s">
        <v>3</v>
      </c>
      <c r="X114" t="s">
        <v>3</v>
      </c>
      <c r="Y114" t="s">
        <v>3</v>
      </c>
      <c r="Z114" t="s">
        <v>3</v>
      </c>
      <c r="AA114"/>
      <c r="AB114" t="s">
        <v>324</v>
      </c>
      <c r="AC114" t="s">
        <v>3</v>
      </c>
      <c r="AD114" t="s">
        <v>3</v>
      </c>
    </row>
    <row r="115" spans="1:30" ht="15" x14ac:dyDescent="0.25">
      <c r="A115">
        <v>114</v>
      </c>
      <c r="B115" t="s">
        <v>473</v>
      </c>
      <c r="C115">
        <v>114</v>
      </c>
      <c r="D115" t="s">
        <v>322</v>
      </c>
      <c r="E115" t="s">
        <v>376</v>
      </c>
      <c r="F115"/>
      <c r="G115"/>
      <c r="H115" t="s">
        <v>428</v>
      </c>
      <c r="I115" t="s">
        <v>3</v>
      </c>
      <c r="J115" t="s">
        <v>442</v>
      </c>
      <c r="K115" t="s">
        <v>14</v>
      </c>
      <c r="L115" t="s">
        <v>16</v>
      </c>
      <c r="M115">
        <v>1</v>
      </c>
      <c r="N115" t="s">
        <v>3</v>
      </c>
      <c r="O115" t="s">
        <v>474</v>
      </c>
      <c r="P115"/>
      <c r="Q115">
        <v>0</v>
      </c>
      <c r="R115"/>
      <c r="S115"/>
      <c r="T115" t="s">
        <v>3</v>
      </c>
      <c r="U115" t="s">
        <v>3</v>
      </c>
      <c r="V115" t="s">
        <v>3</v>
      </c>
      <c r="W115" t="s">
        <v>3</v>
      </c>
      <c r="X115" t="s">
        <v>3</v>
      </c>
      <c r="Y115" t="s">
        <v>3</v>
      </c>
      <c r="Z115" t="s">
        <v>3</v>
      </c>
      <c r="AA115"/>
      <c r="AB115" t="s">
        <v>324</v>
      </c>
      <c r="AC115" t="s">
        <v>3</v>
      </c>
      <c r="AD115" t="s">
        <v>3</v>
      </c>
    </row>
    <row r="116" spans="1:30" ht="15" x14ac:dyDescent="0.25">
      <c r="A116">
        <v>115</v>
      </c>
      <c r="B116" t="s">
        <v>475</v>
      </c>
      <c r="C116">
        <v>115</v>
      </c>
      <c r="D116" t="s">
        <v>322</v>
      </c>
      <c r="E116" t="s">
        <v>476</v>
      </c>
      <c r="F116"/>
      <c r="G116"/>
      <c r="H116" t="s">
        <v>3</v>
      </c>
      <c r="I116">
        <v>0</v>
      </c>
      <c r="J116">
        <v>0</v>
      </c>
      <c r="K116">
        <v>0</v>
      </c>
      <c r="L116">
        <v>0</v>
      </c>
      <c r="M116" t="s">
        <v>3</v>
      </c>
      <c r="N116" t="s">
        <v>3</v>
      </c>
      <c r="O116">
        <v>0</v>
      </c>
      <c r="P116"/>
      <c r="Q116">
        <v>0</v>
      </c>
      <c r="R116"/>
      <c r="S116"/>
      <c r="T116">
        <v>0</v>
      </c>
      <c r="U116">
        <v>0</v>
      </c>
      <c r="V116" t="s">
        <v>3</v>
      </c>
      <c r="W116" t="s">
        <v>3</v>
      </c>
      <c r="X116" t="s">
        <v>3</v>
      </c>
      <c r="Y116">
        <v>0</v>
      </c>
      <c r="Z116">
        <v>0</v>
      </c>
      <c r="AA116"/>
      <c r="AB116" t="s">
        <v>324</v>
      </c>
      <c r="AC116" t="s">
        <v>3</v>
      </c>
      <c r="AD116" t="s">
        <v>3</v>
      </c>
    </row>
    <row r="117" spans="1:30" ht="15" x14ac:dyDescent="0.25">
      <c r="A117">
        <v>116</v>
      </c>
      <c r="B117" t="s">
        <v>477</v>
      </c>
      <c r="C117">
        <v>116</v>
      </c>
      <c r="D117" t="s">
        <v>322</v>
      </c>
      <c r="E117" t="s">
        <v>476</v>
      </c>
      <c r="F117"/>
      <c r="G117"/>
      <c r="H117" t="s">
        <v>3</v>
      </c>
      <c r="I117" t="s">
        <v>3</v>
      </c>
      <c r="J117" t="s">
        <v>3</v>
      </c>
      <c r="K117" t="s">
        <v>3</v>
      </c>
      <c r="L117" t="s">
        <v>3</v>
      </c>
      <c r="M117" t="s">
        <v>3</v>
      </c>
      <c r="N117" t="s">
        <v>3</v>
      </c>
      <c r="O117" t="s">
        <v>3</v>
      </c>
      <c r="P117"/>
      <c r="Q117">
        <v>0</v>
      </c>
      <c r="R117"/>
      <c r="S117"/>
      <c r="T117" t="s">
        <v>3</v>
      </c>
      <c r="U117" t="s">
        <v>3</v>
      </c>
      <c r="V117" t="s">
        <v>2</v>
      </c>
      <c r="W117" t="s">
        <v>3</v>
      </c>
      <c r="X117" t="s">
        <v>3</v>
      </c>
      <c r="Y117" t="s">
        <v>3</v>
      </c>
      <c r="Z117" t="s">
        <v>3</v>
      </c>
      <c r="AA117"/>
      <c r="AB117" t="s">
        <v>324</v>
      </c>
      <c r="AC117" t="s">
        <v>3</v>
      </c>
      <c r="AD117" t="s">
        <v>3</v>
      </c>
    </row>
    <row r="118" spans="1:30" ht="15" x14ac:dyDescent="0.25">
      <c r="A118">
        <v>117</v>
      </c>
      <c r="B118" t="s">
        <v>478</v>
      </c>
      <c r="C118">
        <v>117</v>
      </c>
      <c r="D118" t="s">
        <v>322</v>
      </c>
      <c r="E118" t="s">
        <v>476</v>
      </c>
      <c r="F118"/>
      <c r="G118"/>
      <c r="H118" t="s">
        <v>3</v>
      </c>
      <c r="I118">
        <v>0</v>
      </c>
      <c r="J118">
        <v>0</v>
      </c>
      <c r="K118">
        <v>0</v>
      </c>
      <c r="L118">
        <v>0</v>
      </c>
      <c r="M118" t="s">
        <v>3</v>
      </c>
      <c r="N118" t="s">
        <v>3</v>
      </c>
      <c r="O118">
        <v>0</v>
      </c>
      <c r="P118"/>
      <c r="Q118">
        <v>0</v>
      </c>
      <c r="R118"/>
      <c r="S118"/>
      <c r="T118">
        <v>0</v>
      </c>
      <c r="U118">
        <v>0</v>
      </c>
      <c r="V118" t="s">
        <v>3</v>
      </c>
      <c r="W118" t="s">
        <v>3</v>
      </c>
      <c r="X118" t="s">
        <v>3</v>
      </c>
      <c r="Y118">
        <v>0</v>
      </c>
      <c r="Z118">
        <v>0</v>
      </c>
      <c r="AA118"/>
      <c r="AB118" t="s">
        <v>324</v>
      </c>
      <c r="AC118" t="s">
        <v>3</v>
      </c>
      <c r="AD118" t="s">
        <v>3</v>
      </c>
    </row>
    <row r="119" spans="1:30" ht="15" x14ac:dyDescent="0.25">
      <c r="A119">
        <v>118</v>
      </c>
      <c r="B119" t="s">
        <v>479</v>
      </c>
      <c r="C119">
        <v>118</v>
      </c>
      <c r="D119" t="s">
        <v>322</v>
      </c>
      <c r="E119" t="s">
        <v>476</v>
      </c>
      <c r="F119"/>
      <c r="G119"/>
      <c r="H119" t="s">
        <v>3</v>
      </c>
      <c r="I119" t="s">
        <v>3</v>
      </c>
      <c r="J119" t="s">
        <v>3</v>
      </c>
      <c r="K119" t="s">
        <v>3</v>
      </c>
      <c r="L119" t="s">
        <v>3</v>
      </c>
      <c r="M119" t="s">
        <v>3</v>
      </c>
      <c r="N119" t="s">
        <v>3</v>
      </c>
      <c r="O119" t="s">
        <v>3</v>
      </c>
      <c r="P119"/>
      <c r="Q119">
        <v>0</v>
      </c>
      <c r="R119"/>
      <c r="S119"/>
      <c r="T119" t="s">
        <v>3</v>
      </c>
      <c r="U119" t="s">
        <v>3</v>
      </c>
      <c r="V119" t="s">
        <v>3</v>
      </c>
      <c r="W119" t="s">
        <v>3</v>
      </c>
      <c r="X119" t="s">
        <v>3</v>
      </c>
      <c r="Y119" t="s">
        <v>3</v>
      </c>
      <c r="Z119" t="s">
        <v>3</v>
      </c>
      <c r="AA119"/>
      <c r="AB119" t="s">
        <v>324</v>
      </c>
      <c r="AC119" t="s">
        <v>3</v>
      </c>
      <c r="AD119" t="s">
        <v>3</v>
      </c>
    </row>
    <row r="120" spans="1:30" ht="15" x14ac:dyDescent="0.25">
      <c r="A120">
        <v>119</v>
      </c>
      <c r="B120" t="s">
        <v>480</v>
      </c>
      <c r="C120">
        <v>119</v>
      </c>
      <c r="D120" t="s">
        <v>322</v>
      </c>
      <c r="E120" t="s">
        <v>476</v>
      </c>
      <c r="F120"/>
      <c r="G120"/>
      <c r="H120" t="s">
        <v>3</v>
      </c>
      <c r="I120" t="s">
        <v>3</v>
      </c>
      <c r="J120" t="s">
        <v>3</v>
      </c>
      <c r="K120" t="s">
        <v>3</v>
      </c>
      <c r="L120" t="s">
        <v>3</v>
      </c>
      <c r="M120" t="s">
        <v>3</v>
      </c>
      <c r="N120" t="s">
        <v>3</v>
      </c>
      <c r="O120" t="s">
        <v>3</v>
      </c>
      <c r="P120"/>
      <c r="Q120">
        <v>0</v>
      </c>
      <c r="R120"/>
      <c r="S120"/>
      <c r="T120" t="s">
        <v>3</v>
      </c>
      <c r="U120" t="s">
        <v>3</v>
      </c>
      <c r="V120" t="s">
        <v>2</v>
      </c>
      <c r="W120" t="s">
        <v>3</v>
      </c>
      <c r="X120" t="s">
        <v>3</v>
      </c>
      <c r="Y120" t="s">
        <v>3</v>
      </c>
      <c r="Z120" t="s">
        <v>3</v>
      </c>
      <c r="AA120"/>
      <c r="AB120" t="s">
        <v>324</v>
      </c>
      <c r="AC120" t="s">
        <v>3</v>
      </c>
      <c r="AD120" t="s">
        <v>3</v>
      </c>
    </row>
    <row r="121" spans="1:30" ht="15" x14ac:dyDescent="0.25">
      <c r="A121">
        <v>120</v>
      </c>
      <c r="B121" t="s">
        <v>481</v>
      </c>
      <c r="C121">
        <v>120</v>
      </c>
      <c r="D121" t="s">
        <v>322</v>
      </c>
      <c r="E121" t="s">
        <v>476</v>
      </c>
      <c r="F121"/>
      <c r="G121"/>
      <c r="H121" t="s">
        <v>3</v>
      </c>
      <c r="I121" t="s">
        <v>3</v>
      </c>
      <c r="J121" t="s">
        <v>3</v>
      </c>
      <c r="K121" t="s">
        <v>3</v>
      </c>
      <c r="L121" t="s">
        <v>3</v>
      </c>
      <c r="M121" t="s">
        <v>3</v>
      </c>
      <c r="N121" t="s">
        <v>3</v>
      </c>
      <c r="O121" t="s">
        <v>3</v>
      </c>
      <c r="P121"/>
      <c r="Q121">
        <v>0</v>
      </c>
      <c r="R121"/>
      <c r="S121"/>
      <c r="T121" t="s">
        <v>3</v>
      </c>
      <c r="U121" t="s">
        <v>3</v>
      </c>
      <c r="V121" t="s">
        <v>3</v>
      </c>
      <c r="W121" t="s">
        <v>3</v>
      </c>
      <c r="X121" t="s">
        <v>3</v>
      </c>
      <c r="Y121" t="s">
        <v>3</v>
      </c>
      <c r="Z121" t="s">
        <v>3</v>
      </c>
      <c r="AA121"/>
      <c r="AB121" t="s">
        <v>324</v>
      </c>
      <c r="AC121" t="s">
        <v>3</v>
      </c>
      <c r="AD121" t="s">
        <v>3</v>
      </c>
    </row>
    <row r="122" spans="1:30" ht="15" x14ac:dyDescent="0.25">
      <c r="A122">
        <v>121</v>
      </c>
      <c r="B122" t="s">
        <v>482</v>
      </c>
      <c r="C122">
        <v>121</v>
      </c>
      <c r="D122" t="s">
        <v>322</v>
      </c>
      <c r="E122" t="s">
        <v>476</v>
      </c>
      <c r="F122"/>
      <c r="G122"/>
      <c r="H122" t="s">
        <v>3</v>
      </c>
      <c r="I122" t="s">
        <v>3</v>
      </c>
      <c r="J122" t="s">
        <v>3</v>
      </c>
      <c r="K122" t="s">
        <v>3</v>
      </c>
      <c r="L122" t="s">
        <v>3</v>
      </c>
      <c r="M122" t="s">
        <v>3</v>
      </c>
      <c r="N122" t="s">
        <v>3</v>
      </c>
      <c r="O122" t="s">
        <v>3</v>
      </c>
      <c r="P122"/>
      <c r="Q122">
        <v>0</v>
      </c>
      <c r="R122"/>
      <c r="S122"/>
      <c r="T122" t="s">
        <v>3</v>
      </c>
      <c r="U122" t="s">
        <v>3</v>
      </c>
      <c r="V122" t="s">
        <v>3</v>
      </c>
      <c r="W122" t="s">
        <v>3</v>
      </c>
      <c r="X122" t="s">
        <v>3</v>
      </c>
      <c r="Y122" t="s">
        <v>3</v>
      </c>
      <c r="Z122" t="s">
        <v>3</v>
      </c>
      <c r="AA122"/>
      <c r="AB122" t="s">
        <v>324</v>
      </c>
      <c r="AC122" t="s">
        <v>3</v>
      </c>
      <c r="AD122" t="s">
        <v>3</v>
      </c>
    </row>
    <row r="123" spans="1:30" ht="15" x14ac:dyDescent="0.25">
      <c r="A123">
        <v>122</v>
      </c>
      <c r="B123" t="s">
        <v>483</v>
      </c>
      <c r="C123">
        <v>122</v>
      </c>
      <c r="D123" t="s">
        <v>322</v>
      </c>
      <c r="E123" t="s">
        <v>476</v>
      </c>
      <c r="F123"/>
      <c r="G123"/>
      <c r="H123" t="s">
        <v>3</v>
      </c>
      <c r="I123" t="s">
        <v>3</v>
      </c>
      <c r="J123" t="s">
        <v>3</v>
      </c>
      <c r="K123" t="s">
        <v>3</v>
      </c>
      <c r="L123" t="s">
        <v>3</v>
      </c>
      <c r="M123" t="s">
        <v>3</v>
      </c>
      <c r="N123" t="s">
        <v>3</v>
      </c>
      <c r="O123" t="s">
        <v>3</v>
      </c>
      <c r="P123"/>
      <c r="Q123">
        <v>0</v>
      </c>
      <c r="R123"/>
      <c r="S123"/>
      <c r="T123" t="s">
        <v>3</v>
      </c>
      <c r="U123" t="s">
        <v>3</v>
      </c>
      <c r="V123" t="s">
        <v>3</v>
      </c>
      <c r="W123" t="s">
        <v>3</v>
      </c>
      <c r="X123" t="s">
        <v>3</v>
      </c>
      <c r="Y123" t="s">
        <v>3</v>
      </c>
      <c r="Z123" t="s">
        <v>3</v>
      </c>
      <c r="AA123"/>
      <c r="AB123" t="s">
        <v>324</v>
      </c>
      <c r="AC123" t="s">
        <v>3</v>
      </c>
      <c r="AD123" t="s">
        <v>3</v>
      </c>
    </row>
    <row r="124" spans="1:30" ht="15" x14ac:dyDescent="0.25">
      <c r="A124">
        <v>123</v>
      </c>
      <c r="B124" t="s">
        <v>484</v>
      </c>
      <c r="C124">
        <v>123</v>
      </c>
      <c r="D124" t="s">
        <v>322</v>
      </c>
      <c r="E124" t="s">
        <v>476</v>
      </c>
      <c r="F124"/>
      <c r="G124"/>
      <c r="H124" t="s">
        <v>3</v>
      </c>
      <c r="I124" t="s">
        <v>3</v>
      </c>
      <c r="J124" t="s">
        <v>3</v>
      </c>
      <c r="K124" t="s">
        <v>3</v>
      </c>
      <c r="L124" t="s">
        <v>3</v>
      </c>
      <c r="M124" t="s">
        <v>3</v>
      </c>
      <c r="N124" t="s">
        <v>3</v>
      </c>
      <c r="O124" t="s">
        <v>3</v>
      </c>
      <c r="P124"/>
      <c r="Q124">
        <v>0</v>
      </c>
      <c r="R124"/>
      <c r="S124"/>
      <c r="T124" t="s">
        <v>3</v>
      </c>
      <c r="U124" t="s">
        <v>3</v>
      </c>
      <c r="V124" t="s">
        <v>3</v>
      </c>
      <c r="W124" t="s">
        <v>3</v>
      </c>
      <c r="X124" t="s">
        <v>3</v>
      </c>
      <c r="Y124" t="s">
        <v>3</v>
      </c>
      <c r="Z124" t="s">
        <v>3</v>
      </c>
      <c r="AA124"/>
      <c r="AB124" t="s">
        <v>324</v>
      </c>
      <c r="AC124" t="s">
        <v>3</v>
      </c>
      <c r="AD124" t="s">
        <v>3</v>
      </c>
    </row>
    <row r="125" spans="1:30" ht="15" x14ac:dyDescent="0.25">
      <c r="A125">
        <v>124</v>
      </c>
      <c r="B125" t="s">
        <v>485</v>
      </c>
      <c r="C125">
        <v>124</v>
      </c>
      <c r="D125" t="s">
        <v>322</v>
      </c>
      <c r="E125" t="s">
        <v>476</v>
      </c>
      <c r="F125"/>
      <c r="G125"/>
      <c r="H125" t="s">
        <v>3</v>
      </c>
      <c r="I125" t="s">
        <v>3</v>
      </c>
      <c r="J125" t="s">
        <v>3</v>
      </c>
      <c r="K125" t="s">
        <v>3</v>
      </c>
      <c r="L125" t="s">
        <v>3</v>
      </c>
      <c r="M125" t="s">
        <v>3</v>
      </c>
      <c r="N125" t="s">
        <v>3</v>
      </c>
      <c r="O125" t="s">
        <v>3</v>
      </c>
      <c r="P125"/>
      <c r="Q125">
        <v>0</v>
      </c>
      <c r="R125"/>
      <c r="S125"/>
      <c r="T125" t="s">
        <v>3</v>
      </c>
      <c r="U125" t="s">
        <v>3</v>
      </c>
      <c r="V125" t="s">
        <v>10</v>
      </c>
      <c r="W125" t="s">
        <v>3</v>
      </c>
      <c r="X125" t="s">
        <v>3</v>
      </c>
      <c r="Y125" t="s">
        <v>3</v>
      </c>
      <c r="Z125" t="s">
        <v>3</v>
      </c>
      <c r="AA125"/>
      <c r="AB125" t="s">
        <v>324</v>
      </c>
      <c r="AC125" t="s">
        <v>3</v>
      </c>
      <c r="AD125" t="s">
        <v>3</v>
      </c>
    </row>
    <row r="126" spans="1:30" ht="15" x14ac:dyDescent="0.25">
      <c r="A126">
        <v>125</v>
      </c>
      <c r="B126" t="s">
        <v>486</v>
      </c>
      <c r="C126">
        <v>125</v>
      </c>
      <c r="D126" t="s">
        <v>322</v>
      </c>
      <c r="E126" t="s">
        <v>476</v>
      </c>
      <c r="F126"/>
      <c r="G126"/>
      <c r="H126" t="s">
        <v>3</v>
      </c>
      <c r="I126">
        <v>0</v>
      </c>
      <c r="J126">
        <v>0</v>
      </c>
      <c r="K126">
        <v>0</v>
      </c>
      <c r="L126">
        <v>0</v>
      </c>
      <c r="M126" t="s">
        <v>3</v>
      </c>
      <c r="N126" t="s">
        <v>3</v>
      </c>
      <c r="O126">
        <v>0</v>
      </c>
      <c r="P126"/>
      <c r="Q126">
        <v>0</v>
      </c>
      <c r="R126"/>
      <c r="S126"/>
      <c r="T126">
        <v>0</v>
      </c>
      <c r="U126">
        <v>0</v>
      </c>
      <c r="V126" t="s">
        <v>3</v>
      </c>
      <c r="W126" t="s">
        <v>3</v>
      </c>
      <c r="X126" t="s">
        <v>3</v>
      </c>
      <c r="Y126">
        <v>0</v>
      </c>
      <c r="Z126">
        <v>0</v>
      </c>
      <c r="AA126"/>
      <c r="AB126" t="s">
        <v>324</v>
      </c>
      <c r="AC126" t="s">
        <v>3</v>
      </c>
      <c r="AD126" t="s">
        <v>3</v>
      </c>
    </row>
    <row r="127" spans="1:30" ht="15" x14ac:dyDescent="0.25">
      <c r="A127">
        <v>126</v>
      </c>
      <c r="B127" t="s">
        <v>487</v>
      </c>
      <c r="C127">
        <v>126</v>
      </c>
      <c r="D127" t="s">
        <v>322</v>
      </c>
      <c r="E127" t="s">
        <v>476</v>
      </c>
      <c r="F127"/>
      <c r="G127"/>
      <c r="H127" t="s">
        <v>3</v>
      </c>
      <c r="I127" t="s">
        <v>3</v>
      </c>
      <c r="J127" t="s">
        <v>3</v>
      </c>
      <c r="K127" t="s">
        <v>3</v>
      </c>
      <c r="L127" t="s">
        <v>3</v>
      </c>
      <c r="M127" t="s">
        <v>3</v>
      </c>
      <c r="N127" t="s">
        <v>3</v>
      </c>
      <c r="O127" t="s">
        <v>3</v>
      </c>
      <c r="P127"/>
      <c r="Q127">
        <v>0</v>
      </c>
      <c r="R127"/>
      <c r="S127"/>
      <c r="T127" t="s">
        <v>3</v>
      </c>
      <c r="U127" t="s">
        <v>3</v>
      </c>
      <c r="V127" t="s">
        <v>3</v>
      </c>
      <c r="W127" t="s">
        <v>3</v>
      </c>
      <c r="X127" t="s">
        <v>3</v>
      </c>
      <c r="Y127" t="s">
        <v>3</v>
      </c>
      <c r="Z127" t="s">
        <v>3</v>
      </c>
      <c r="AA127"/>
      <c r="AB127" t="s">
        <v>324</v>
      </c>
      <c r="AC127" t="s">
        <v>3</v>
      </c>
      <c r="AD127" t="s">
        <v>3</v>
      </c>
    </row>
    <row r="128" spans="1:30" ht="15" x14ac:dyDescent="0.25">
      <c r="A128">
        <v>127</v>
      </c>
      <c r="B128" t="s">
        <v>488</v>
      </c>
      <c r="C128">
        <v>127</v>
      </c>
      <c r="D128" t="s">
        <v>322</v>
      </c>
      <c r="E128" t="s">
        <v>476</v>
      </c>
      <c r="F128"/>
      <c r="G128"/>
      <c r="H128" t="s">
        <v>3</v>
      </c>
      <c r="I128">
        <v>0</v>
      </c>
      <c r="J128">
        <v>0</v>
      </c>
      <c r="K128">
        <v>0</v>
      </c>
      <c r="L128">
        <v>0</v>
      </c>
      <c r="M128" t="s">
        <v>3</v>
      </c>
      <c r="N128" t="s">
        <v>3</v>
      </c>
      <c r="O128">
        <v>0</v>
      </c>
      <c r="P128"/>
      <c r="Q128">
        <v>0</v>
      </c>
      <c r="R128"/>
      <c r="S128"/>
      <c r="T128">
        <v>0</v>
      </c>
      <c r="U128">
        <v>0</v>
      </c>
      <c r="V128" t="s">
        <v>3</v>
      </c>
      <c r="W128" t="s">
        <v>3</v>
      </c>
      <c r="X128" t="s">
        <v>3</v>
      </c>
      <c r="Y128">
        <v>0</v>
      </c>
      <c r="Z128">
        <v>0</v>
      </c>
      <c r="AA128"/>
      <c r="AB128" t="s">
        <v>324</v>
      </c>
      <c r="AC128" t="s">
        <v>3</v>
      </c>
      <c r="AD128" t="s">
        <v>3</v>
      </c>
    </row>
    <row r="129" spans="1:30" ht="15" x14ac:dyDescent="0.25">
      <c r="A129">
        <v>128</v>
      </c>
      <c r="B129" t="s">
        <v>489</v>
      </c>
      <c r="C129">
        <v>128</v>
      </c>
      <c r="D129" t="s">
        <v>322</v>
      </c>
      <c r="E129" t="s">
        <v>476</v>
      </c>
      <c r="F129"/>
      <c r="G129"/>
      <c r="H129" t="s">
        <v>490</v>
      </c>
      <c r="I129" t="s">
        <v>3</v>
      </c>
      <c r="J129" t="s">
        <v>380</v>
      </c>
      <c r="K129" t="s">
        <v>14</v>
      </c>
      <c r="L129" t="s">
        <v>16</v>
      </c>
      <c r="M129">
        <v>1</v>
      </c>
      <c r="N129" t="s">
        <v>3</v>
      </c>
      <c r="O129" t="s">
        <v>491</v>
      </c>
      <c r="P129"/>
      <c r="Q129">
        <v>0</v>
      </c>
      <c r="R129"/>
      <c r="S129"/>
      <c r="T129" t="s">
        <v>3</v>
      </c>
      <c r="U129" t="s">
        <v>3</v>
      </c>
      <c r="V129" t="s">
        <v>2</v>
      </c>
      <c r="W129" t="s">
        <v>3</v>
      </c>
      <c r="X129" t="s">
        <v>3</v>
      </c>
      <c r="Y129" t="s">
        <v>3</v>
      </c>
      <c r="Z129" t="s">
        <v>3</v>
      </c>
      <c r="AA129"/>
      <c r="AB129" t="s">
        <v>324</v>
      </c>
      <c r="AC129" t="s">
        <v>3</v>
      </c>
      <c r="AD129" t="s">
        <v>3</v>
      </c>
    </row>
    <row r="130" spans="1:30" ht="15" x14ac:dyDescent="0.25">
      <c r="A130">
        <v>129</v>
      </c>
      <c r="B130" t="s">
        <v>492</v>
      </c>
      <c r="C130">
        <v>129</v>
      </c>
      <c r="D130" t="s">
        <v>322</v>
      </c>
      <c r="E130" t="s">
        <v>476</v>
      </c>
      <c r="F130"/>
      <c r="G130"/>
      <c r="H130" t="s">
        <v>490</v>
      </c>
      <c r="I130" t="s">
        <v>3</v>
      </c>
      <c r="J130" t="s">
        <v>493</v>
      </c>
      <c r="K130" t="s">
        <v>14</v>
      </c>
      <c r="L130" t="s">
        <v>16</v>
      </c>
      <c r="M130">
        <v>1</v>
      </c>
      <c r="N130" t="s">
        <v>3</v>
      </c>
      <c r="O130" t="s">
        <v>26</v>
      </c>
      <c r="P130"/>
      <c r="Q130">
        <v>0</v>
      </c>
      <c r="R130"/>
      <c r="S130"/>
      <c r="T130" t="s">
        <v>3</v>
      </c>
      <c r="U130" t="s">
        <v>3</v>
      </c>
      <c r="V130" t="s">
        <v>2</v>
      </c>
      <c r="W130" t="s">
        <v>3</v>
      </c>
      <c r="X130" t="s">
        <v>3</v>
      </c>
      <c r="Y130" t="s">
        <v>3</v>
      </c>
      <c r="Z130" t="s">
        <v>3</v>
      </c>
      <c r="AA130"/>
      <c r="AB130" t="s">
        <v>324</v>
      </c>
      <c r="AC130" t="s">
        <v>3</v>
      </c>
      <c r="AD130" t="s">
        <v>3</v>
      </c>
    </row>
    <row r="131" spans="1:30" ht="15" x14ac:dyDescent="0.25">
      <c r="A131">
        <v>130</v>
      </c>
      <c r="B131" t="s">
        <v>494</v>
      </c>
      <c r="C131">
        <v>130</v>
      </c>
      <c r="D131" t="s">
        <v>322</v>
      </c>
      <c r="E131" t="s">
        <v>476</v>
      </c>
      <c r="F131"/>
      <c r="G131"/>
      <c r="H131" t="s">
        <v>490</v>
      </c>
      <c r="I131" t="s">
        <v>3</v>
      </c>
      <c r="J131" t="s">
        <v>380</v>
      </c>
      <c r="K131" t="s">
        <v>14</v>
      </c>
      <c r="L131" t="s">
        <v>16</v>
      </c>
      <c r="M131">
        <v>1</v>
      </c>
      <c r="N131" t="s">
        <v>3</v>
      </c>
      <c r="O131" t="s">
        <v>35</v>
      </c>
      <c r="P131"/>
      <c r="Q131">
        <v>0</v>
      </c>
      <c r="R131"/>
      <c r="S131"/>
      <c r="T131" t="s">
        <v>3</v>
      </c>
      <c r="U131" t="s">
        <v>3</v>
      </c>
      <c r="V131" t="s">
        <v>13</v>
      </c>
      <c r="W131" t="s">
        <v>3</v>
      </c>
      <c r="X131" t="s">
        <v>3</v>
      </c>
      <c r="Y131" t="s">
        <v>3</v>
      </c>
      <c r="Z131" t="s">
        <v>3</v>
      </c>
      <c r="AA131"/>
      <c r="AB131" t="s">
        <v>324</v>
      </c>
      <c r="AC131" t="s">
        <v>3</v>
      </c>
      <c r="AD131" t="s">
        <v>3</v>
      </c>
    </row>
    <row r="132" spans="1:30" ht="15" x14ac:dyDescent="0.25">
      <c r="A132">
        <v>131</v>
      </c>
      <c r="B132" t="s">
        <v>495</v>
      </c>
      <c r="C132">
        <v>131</v>
      </c>
      <c r="D132" t="s">
        <v>322</v>
      </c>
      <c r="E132" t="s">
        <v>476</v>
      </c>
      <c r="F132"/>
      <c r="G132"/>
      <c r="H132" t="s">
        <v>3</v>
      </c>
      <c r="I132">
        <v>0</v>
      </c>
      <c r="J132">
        <v>0</v>
      </c>
      <c r="K132">
        <v>0</v>
      </c>
      <c r="L132">
        <v>0</v>
      </c>
      <c r="M132" t="s">
        <v>3</v>
      </c>
      <c r="N132" t="s">
        <v>3</v>
      </c>
      <c r="O132">
        <v>0</v>
      </c>
      <c r="P132"/>
      <c r="Q132">
        <v>0</v>
      </c>
      <c r="R132"/>
      <c r="S132"/>
      <c r="T132">
        <v>0</v>
      </c>
      <c r="U132">
        <v>0</v>
      </c>
      <c r="V132" t="s">
        <v>3</v>
      </c>
      <c r="W132" t="s">
        <v>3</v>
      </c>
      <c r="X132" t="s">
        <v>3</v>
      </c>
      <c r="Y132">
        <v>0</v>
      </c>
      <c r="Z132">
        <v>0</v>
      </c>
      <c r="AA132"/>
      <c r="AB132" t="s">
        <v>324</v>
      </c>
      <c r="AC132" t="s">
        <v>3</v>
      </c>
      <c r="AD132" t="s">
        <v>3</v>
      </c>
    </row>
    <row r="133" spans="1:30" ht="15" x14ac:dyDescent="0.25">
      <c r="A133">
        <v>132</v>
      </c>
      <c r="B133" t="s">
        <v>496</v>
      </c>
      <c r="C133">
        <v>132</v>
      </c>
      <c r="D133" t="s">
        <v>322</v>
      </c>
      <c r="E133" t="s">
        <v>476</v>
      </c>
      <c r="F133"/>
      <c r="G133"/>
      <c r="H133" t="s">
        <v>3</v>
      </c>
      <c r="I133">
        <v>0</v>
      </c>
      <c r="J133">
        <v>0</v>
      </c>
      <c r="K133">
        <v>0</v>
      </c>
      <c r="L133">
        <v>0</v>
      </c>
      <c r="M133" t="s">
        <v>3</v>
      </c>
      <c r="N133" t="s">
        <v>3</v>
      </c>
      <c r="O133">
        <v>0</v>
      </c>
      <c r="P133"/>
      <c r="Q133">
        <v>0</v>
      </c>
      <c r="R133"/>
      <c r="S133"/>
      <c r="T133">
        <v>0</v>
      </c>
      <c r="U133">
        <v>0</v>
      </c>
      <c r="V133" t="s">
        <v>3</v>
      </c>
      <c r="W133" t="s">
        <v>3</v>
      </c>
      <c r="X133" t="s">
        <v>3</v>
      </c>
      <c r="Y133">
        <v>0</v>
      </c>
      <c r="Z133">
        <v>0</v>
      </c>
      <c r="AA133"/>
      <c r="AB133" t="s">
        <v>324</v>
      </c>
      <c r="AC133" t="s">
        <v>3</v>
      </c>
      <c r="AD133" t="s">
        <v>3</v>
      </c>
    </row>
    <row r="134" spans="1:30" ht="15" x14ac:dyDescent="0.25">
      <c r="A134">
        <v>133</v>
      </c>
      <c r="B134" t="s">
        <v>497</v>
      </c>
      <c r="C134">
        <v>133</v>
      </c>
      <c r="D134" t="s">
        <v>322</v>
      </c>
      <c r="E134" t="s">
        <v>476</v>
      </c>
      <c r="F134"/>
      <c r="G134"/>
      <c r="H134" t="s">
        <v>3</v>
      </c>
      <c r="I134">
        <v>0</v>
      </c>
      <c r="J134">
        <v>0</v>
      </c>
      <c r="K134">
        <v>0</v>
      </c>
      <c r="L134">
        <v>0</v>
      </c>
      <c r="M134" t="s">
        <v>3</v>
      </c>
      <c r="N134" t="s">
        <v>3</v>
      </c>
      <c r="O134">
        <v>0</v>
      </c>
      <c r="P134"/>
      <c r="Q134">
        <v>0</v>
      </c>
      <c r="R134"/>
      <c r="S134"/>
      <c r="T134">
        <v>0</v>
      </c>
      <c r="U134">
        <v>0</v>
      </c>
      <c r="V134" t="s">
        <v>3</v>
      </c>
      <c r="W134" t="s">
        <v>3</v>
      </c>
      <c r="X134" t="s">
        <v>3</v>
      </c>
      <c r="Y134">
        <v>0</v>
      </c>
      <c r="Z134">
        <v>0</v>
      </c>
      <c r="AA134"/>
      <c r="AB134" t="s">
        <v>324</v>
      </c>
      <c r="AC134" t="s">
        <v>3</v>
      </c>
      <c r="AD134" t="s">
        <v>3</v>
      </c>
    </row>
    <row r="135" spans="1:30" ht="15" x14ac:dyDescent="0.25">
      <c r="A135">
        <v>134</v>
      </c>
      <c r="B135" t="s">
        <v>498</v>
      </c>
      <c r="C135">
        <v>134</v>
      </c>
      <c r="D135" t="s">
        <v>322</v>
      </c>
      <c r="E135" t="s">
        <v>476</v>
      </c>
      <c r="F135"/>
      <c r="G135"/>
      <c r="H135" t="s">
        <v>3</v>
      </c>
      <c r="I135">
        <v>0</v>
      </c>
      <c r="J135">
        <v>0</v>
      </c>
      <c r="K135">
        <v>0</v>
      </c>
      <c r="L135">
        <v>0</v>
      </c>
      <c r="M135" t="s">
        <v>3</v>
      </c>
      <c r="N135" t="s">
        <v>3</v>
      </c>
      <c r="O135">
        <v>0</v>
      </c>
      <c r="P135"/>
      <c r="Q135">
        <v>0</v>
      </c>
      <c r="R135"/>
      <c r="S135"/>
      <c r="T135">
        <v>0</v>
      </c>
      <c r="U135">
        <v>0</v>
      </c>
      <c r="V135" t="s">
        <v>3</v>
      </c>
      <c r="W135" t="s">
        <v>3</v>
      </c>
      <c r="X135" t="s">
        <v>3</v>
      </c>
      <c r="Y135">
        <v>0</v>
      </c>
      <c r="Z135">
        <v>0</v>
      </c>
      <c r="AA135"/>
      <c r="AB135" t="s">
        <v>324</v>
      </c>
      <c r="AC135" t="s">
        <v>3</v>
      </c>
      <c r="AD135" t="s">
        <v>3</v>
      </c>
    </row>
    <row r="136" spans="1:30" ht="15" x14ac:dyDescent="0.25">
      <c r="A136">
        <v>135</v>
      </c>
      <c r="B136" t="s">
        <v>499</v>
      </c>
      <c r="C136">
        <v>135</v>
      </c>
      <c r="D136" t="s">
        <v>322</v>
      </c>
      <c r="E136" t="s">
        <v>476</v>
      </c>
      <c r="F136"/>
      <c r="G136"/>
      <c r="H136" t="s">
        <v>3</v>
      </c>
      <c r="I136">
        <v>0</v>
      </c>
      <c r="J136">
        <v>0</v>
      </c>
      <c r="K136">
        <v>0</v>
      </c>
      <c r="L136">
        <v>0</v>
      </c>
      <c r="M136" t="s">
        <v>3</v>
      </c>
      <c r="N136" t="s">
        <v>3</v>
      </c>
      <c r="O136">
        <v>0</v>
      </c>
      <c r="P136"/>
      <c r="Q136">
        <v>0</v>
      </c>
      <c r="R136"/>
      <c r="S136"/>
      <c r="T136">
        <v>0</v>
      </c>
      <c r="U136">
        <v>0</v>
      </c>
      <c r="V136" t="s">
        <v>3</v>
      </c>
      <c r="W136" t="s">
        <v>3</v>
      </c>
      <c r="X136" t="s">
        <v>3</v>
      </c>
      <c r="Y136">
        <v>0</v>
      </c>
      <c r="Z136">
        <v>0</v>
      </c>
      <c r="AA136"/>
      <c r="AB136" t="s">
        <v>324</v>
      </c>
      <c r="AC136" t="s">
        <v>3</v>
      </c>
      <c r="AD136" t="s">
        <v>3</v>
      </c>
    </row>
    <row r="137" spans="1:30" ht="15" x14ac:dyDescent="0.25">
      <c r="A137">
        <v>136</v>
      </c>
      <c r="B137" t="s">
        <v>500</v>
      </c>
      <c r="C137">
        <v>136</v>
      </c>
      <c r="D137" t="s">
        <v>322</v>
      </c>
      <c r="E137" t="s">
        <v>476</v>
      </c>
      <c r="F137"/>
      <c r="G137"/>
      <c r="H137" t="s">
        <v>490</v>
      </c>
      <c r="I137" t="s">
        <v>3</v>
      </c>
      <c r="J137" t="s">
        <v>442</v>
      </c>
      <c r="K137" t="s">
        <v>14</v>
      </c>
      <c r="L137" t="s">
        <v>16</v>
      </c>
      <c r="M137">
        <v>1</v>
      </c>
      <c r="N137" t="s">
        <v>3</v>
      </c>
      <c r="O137" t="s">
        <v>23</v>
      </c>
      <c r="P137"/>
      <c r="Q137">
        <v>0</v>
      </c>
      <c r="R137"/>
      <c r="S137"/>
      <c r="T137" t="s">
        <v>3</v>
      </c>
      <c r="U137" t="s">
        <v>3</v>
      </c>
      <c r="V137" t="s">
        <v>21</v>
      </c>
      <c r="W137" t="s">
        <v>3</v>
      </c>
      <c r="X137" t="s">
        <v>3</v>
      </c>
      <c r="Y137" t="s">
        <v>3</v>
      </c>
      <c r="Z137" t="s">
        <v>3</v>
      </c>
      <c r="AA137"/>
      <c r="AB137" t="s">
        <v>324</v>
      </c>
      <c r="AC137" t="s">
        <v>3</v>
      </c>
      <c r="AD137" t="s">
        <v>3</v>
      </c>
    </row>
    <row r="138" spans="1:30" ht="15" x14ac:dyDescent="0.25">
      <c r="A138">
        <v>137</v>
      </c>
      <c r="B138" t="s">
        <v>501</v>
      </c>
      <c r="C138">
        <v>137</v>
      </c>
      <c r="D138" t="s">
        <v>322</v>
      </c>
      <c r="E138" t="s">
        <v>476</v>
      </c>
      <c r="F138"/>
      <c r="G138"/>
      <c r="H138" t="s">
        <v>3</v>
      </c>
      <c r="I138">
        <v>0</v>
      </c>
      <c r="J138">
        <v>0</v>
      </c>
      <c r="K138">
        <v>0</v>
      </c>
      <c r="L138">
        <v>0</v>
      </c>
      <c r="M138" t="s">
        <v>3</v>
      </c>
      <c r="N138" t="s">
        <v>3</v>
      </c>
      <c r="O138">
        <v>0</v>
      </c>
      <c r="P138"/>
      <c r="Q138">
        <v>0</v>
      </c>
      <c r="R138"/>
      <c r="S138"/>
      <c r="T138">
        <v>0</v>
      </c>
      <c r="U138">
        <v>0</v>
      </c>
      <c r="V138" t="s">
        <v>3</v>
      </c>
      <c r="W138" t="s">
        <v>3</v>
      </c>
      <c r="X138" t="s">
        <v>3</v>
      </c>
      <c r="Y138">
        <v>0</v>
      </c>
      <c r="Z138">
        <v>0</v>
      </c>
      <c r="AA138"/>
      <c r="AB138" t="s">
        <v>324</v>
      </c>
      <c r="AC138" t="s">
        <v>3</v>
      </c>
      <c r="AD138" t="s">
        <v>3</v>
      </c>
    </row>
    <row r="139" spans="1:30" ht="15" x14ac:dyDescent="0.25">
      <c r="A139">
        <v>138</v>
      </c>
      <c r="B139" t="s">
        <v>502</v>
      </c>
      <c r="C139">
        <v>138</v>
      </c>
      <c r="D139" t="s">
        <v>322</v>
      </c>
      <c r="E139" t="s">
        <v>476</v>
      </c>
      <c r="F139"/>
      <c r="G139"/>
      <c r="H139" t="s">
        <v>490</v>
      </c>
      <c r="I139" t="s">
        <v>3</v>
      </c>
      <c r="J139" t="s">
        <v>380</v>
      </c>
      <c r="K139" t="s">
        <v>14</v>
      </c>
      <c r="L139" t="s">
        <v>16</v>
      </c>
      <c r="M139">
        <v>1</v>
      </c>
      <c r="N139" t="s">
        <v>3</v>
      </c>
      <c r="O139" t="s">
        <v>503</v>
      </c>
      <c r="P139"/>
      <c r="Q139">
        <v>0</v>
      </c>
      <c r="R139"/>
      <c r="S139"/>
      <c r="T139" t="s">
        <v>3</v>
      </c>
      <c r="U139" t="s">
        <v>3</v>
      </c>
      <c r="V139" t="s">
        <v>2</v>
      </c>
      <c r="W139" t="s">
        <v>3</v>
      </c>
      <c r="X139" t="s">
        <v>3</v>
      </c>
      <c r="Y139" t="s">
        <v>3</v>
      </c>
      <c r="Z139" t="s">
        <v>3</v>
      </c>
      <c r="AA139"/>
      <c r="AB139" t="s">
        <v>324</v>
      </c>
      <c r="AC139" t="s">
        <v>3</v>
      </c>
      <c r="AD139" t="s">
        <v>3</v>
      </c>
    </row>
    <row r="140" spans="1:30" ht="15" x14ac:dyDescent="0.25">
      <c r="A140">
        <v>139</v>
      </c>
      <c r="B140" t="s">
        <v>504</v>
      </c>
      <c r="C140">
        <v>139</v>
      </c>
      <c r="D140" t="s">
        <v>322</v>
      </c>
      <c r="E140" t="s">
        <v>476</v>
      </c>
      <c r="F140"/>
      <c r="G140"/>
      <c r="H140" t="s">
        <v>490</v>
      </c>
      <c r="I140" t="s">
        <v>3</v>
      </c>
      <c r="J140" t="s">
        <v>493</v>
      </c>
      <c r="K140" t="s">
        <v>14</v>
      </c>
      <c r="L140" t="s">
        <v>16</v>
      </c>
      <c r="M140">
        <v>1</v>
      </c>
      <c r="N140" t="s">
        <v>3</v>
      </c>
      <c r="O140" t="s">
        <v>34</v>
      </c>
      <c r="P140"/>
      <c r="Q140">
        <v>0</v>
      </c>
      <c r="R140"/>
      <c r="S140"/>
      <c r="T140" t="s">
        <v>3</v>
      </c>
      <c r="U140" t="s">
        <v>3</v>
      </c>
      <c r="V140" t="s">
        <v>3</v>
      </c>
      <c r="W140" t="s">
        <v>3</v>
      </c>
      <c r="X140" t="s">
        <v>3</v>
      </c>
      <c r="Y140" t="s">
        <v>3</v>
      </c>
      <c r="Z140" t="s">
        <v>3</v>
      </c>
      <c r="AA140"/>
      <c r="AB140" t="s">
        <v>324</v>
      </c>
      <c r="AC140" t="s">
        <v>3</v>
      </c>
      <c r="AD140" t="s">
        <v>3</v>
      </c>
    </row>
    <row r="141" spans="1:30" ht="15" x14ac:dyDescent="0.25">
      <c r="A141">
        <v>140</v>
      </c>
      <c r="B141" t="s">
        <v>505</v>
      </c>
      <c r="C141">
        <v>140</v>
      </c>
      <c r="D141" t="s">
        <v>322</v>
      </c>
      <c r="E141" t="s">
        <v>476</v>
      </c>
      <c r="F141"/>
      <c r="G141"/>
      <c r="H141" t="s">
        <v>3</v>
      </c>
      <c r="I141" t="s">
        <v>3</v>
      </c>
      <c r="J141" t="s">
        <v>3</v>
      </c>
      <c r="K141" t="s">
        <v>3</v>
      </c>
      <c r="L141" t="s">
        <v>3</v>
      </c>
      <c r="M141">
        <v>1</v>
      </c>
      <c r="N141" t="s">
        <v>3</v>
      </c>
      <c r="O141" t="s">
        <v>3</v>
      </c>
      <c r="P141"/>
      <c r="Q141">
        <v>0</v>
      </c>
      <c r="R141"/>
      <c r="S141"/>
      <c r="T141" t="s">
        <v>3</v>
      </c>
      <c r="U141" t="s">
        <v>3</v>
      </c>
      <c r="V141" t="s">
        <v>3</v>
      </c>
      <c r="W141" t="s">
        <v>3</v>
      </c>
      <c r="X141" t="s">
        <v>3</v>
      </c>
      <c r="Y141" t="s">
        <v>3</v>
      </c>
      <c r="Z141" t="s">
        <v>3</v>
      </c>
      <c r="AA141"/>
      <c r="AB141" t="s">
        <v>324</v>
      </c>
      <c r="AC141" t="s">
        <v>3</v>
      </c>
      <c r="AD141" t="s">
        <v>3</v>
      </c>
    </row>
    <row r="142" spans="1:30" ht="15" x14ac:dyDescent="0.25">
      <c r="A142">
        <v>141</v>
      </c>
      <c r="B142" t="s">
        <v>506</v>
      </c>
      <c r="C142">
        <v>141</v>
      </c>
      <c r="D142" t="s">
        <v>322</v>
      </c>
      <c r="E142" t="s">
        <v>476</v>
      </c>
      <c r="F142"/>
      <c r="G142"/>
      <c r="H142" t="s">
        <v>507</v>
      </c>
      <c r="I142" t="s">
        <v>3</v>
      </c>
      <c r="J142" t="s">
        <v>380</v>
      </c>
      <c r="K142" t="s">
        <v>14</v>
      </c>
      <c r="L142" t="s">
        <v>16</v>
      </c>
      <c r="M142">
        <v>1</v>
      </c>
      <c r="N142" t="s">
        <v>3</v>
      </c>
      <c r="O142" t="s">
        <v>508</v>
      </c>
      <c r="P142"/>
      <c r="Q142">
        <v>0</v>
      </c>
      <c r="R142"/>
      <c r="S142"/>
      <c r="T142" t="s">
        <v>3</v>
      </c>
      <c r="U142" t="s">
        <v>3</v>
      </c>
      <c r="V142" t="s">
        <v>21</v>
      </c>
      <c r="W142" t="s">
        <v>3</v>
      </c>
      <c r="X142" t="s">
        <v>3</v>
      </c>
      <c r="Y142" t="s">
        <v>3</v>
      </c>
      <c r="Z142" t="s">
        <v>3</v>
      </c>
      <c r="AA142"/>
      <c r="AB142" t="s">
        <v>324</v>
      </c>
      <c r="AC142" t="s">
        <v>3</v>
      </c>
      <c r="AD142" t="s">
        <v>3</v>
      </c>
    </row>
    <row r="143" spans="1:30" ht="15" x14ac:dyDescent="0.25">
      <c r="A143">
        <v>142</v>
      </c>
      <c r="B143" t="s">
        <v>509</v>
      </c>
      <c r="C143">
        <v>142</v>
      </c>
      <c r="D143" t="s">
        <v>322</v>
      </c>
      <c r="E143" t="s">
        <v>476</v>
      </c>
      <c r="F143"/>
      <c r="G143"/>
      <c r="H143" t="s">
        <v>3</v>
      </c>
      <c r="I143" t="s">
        <v>3</v>
      </c>
      <c r="J143" t="s">
        <v>3</v>
      </c>
      <c r="K143" t="s">
        <v>3</v>
      </c>
      <c r="L143" t="s">
        <v>3</v>
      </c>
      <c r="M143">
        <v>1</v>
      </c>
      <c r="N143" t="s">
        <v>3</v>
      </c>
      <c r="O143" t="s">
        <v>3</v>
      </c>
      <c r="P143"/>
      <c r="Q143">
        <v>0</v>
      </c>
      <c r="R143"/>
      <c r="S143"/>
      <c r="T143" t="s">
        <v>3</v>
      </c>
      <c r="U143" t="s">
        <v>3</v>
      </c>
      <c r="V143" t="s">
        <v>3</v>
      </c>
      <c r="W143" t="s">
        <v>3</v>
      </c>
      <c r="X143" t="s">
        <v>3</v>
      </c>
      <c r="Y143" t="s">
        <v>3</v>
      </c>
      <c r="Z143" t="s">
        <v>3</v>
      </c>
      <c r="AA143"/>
      <c r="AB143" t="s">
        <v>324</v>
      </c>
      <c r="AC143" t="s">
        <v>3</v>
      </c>
      <c r="AD143" t="s">
        <v>3</v>
      </c>
    </row>
    <row r="144" spans="1:30" ht="15" x14ac:dyDescent="0.25">
      <c r="A144">
        <v>143</v>
      </c>
      <c r="B144" t="s">
        <v>510</v>
      </c>
      <c r="C144">
        <v>143</v>
      </c>
      <c r="D144" t="s">
        <v>322</v>
      </c>
      <c r="E144" t="s">
        <v>476</v>
      </c>
      <c r="F144"/>
      <c r="G144"/>
      <c r="H144" t="s">
        <v>3</v>
      </c>
      <c r="I144" t="s">
        <v>3</v>
      </c>
      <c r="J144" t="s">
        <v>3</v>
      </c>
      <c r="K144" t="s">
        <v>3</v>
      </c>
      <c r="L144" t="s">
        <v>16</v>
      </c>
      <c r="M144">
        <v>1</v>
      </c>
      <c r="N144" t="s">
        <v>3</v>
      </c>
      <c r="O144" t="s">
        <v>3</v>
      </c>
      <c r="P144"/>
      <c r="Q144">
        <v>0</v>
      </c>
      <c r="R144"/>
      <c r="S144"/>
      <c r="T144" t="s">
        <v>3</v>
      </c>
      <c r="U144" t="s">
        <v>3</v>
      </c>
      <c r="V144" t="s">
        <v>21</v>
      </c>
      <c r="W144" t="s">
        <v>3</v>
      </c>
      <c r="X144" t="s">
        <v>21</v>
      </c>
      <c r="Y144" t="s">
        <v>3</v>
      </c>
      <c r="Z144" t="s">
        <v>3</v>
      </c>
      <c r="AA144"/>
      <c r="AB144" t="s">
        <v>324</v>
      </c>
      <c r="AC144" t="s">
        <v>3</v>
      </c>
      <c r="AD144" t="s">
        <v>3</v>
      </c>
    </row>
    <row r="145" spans="1:30" ht="15" x14ac:dyDescent="0.25">
      <c r="A145">
        <v>144</v>
      </c>
      <c r="B145" t="s">
        <v>511</v>
      </c>
      <c r="C145">
        <v>144</v>
      </c>
      <c r="D145" t="s">
        <v>322</v>
      </c>
      <c r="E145" t="s">
        <v>476</v>
      </c>
      <c r="F145"/>
      <c r="G145"/>
      <c r="H145" t="s">
        <v>512</v>
      </c>
      <c r="I145" t="s">
        <v>3</v>
      </c>
      <c r="J145" t="s">
        <v>442</v>
      </c>
      <c r="K145" t="s">
        <v>14</v>
      </c>
      <c r="L145" t="s">
        <v>16</v>
      </c>
      <c r="M145">
        <v>1</v>
      </c>
      <c r="N145" t="s">
        <v>3</v>
      </c>
      <c r="O145" t="s">
        <v>34</v>
      </c>
      <c r="P145"/>
      <c r="Q145">
        <v>0</v>
      </c>
      <c r="R145"/>
      <c r="S145"/>
      <c r="T145" t="s">
        <v>3</v>
      </c>
      <c r="U145" t="s">
        <v>3</v>
      </c>
      <c r="V145" t="s">
        <v>21</v>
      </c>
      <c r="W145" t="s">
        <v>3</v>
      </c>
      <c r="X145" t="s">
        <v>3</v>
      </c>
      <c r="Y145" t="s">
        <v>3</v>
      </c>
      <c r="Z145" t="s">
        <v>3</v>
      </c>
      <c r="AA145"/>
      <c r="AB145" t="s">
        <v>324</v>
      </c>
      <c r="AC145" t="s">
        <v>3</v>
      </c>
      <c r="AD145" t="s">
        <v>3</v>
      </c>
    </row>
    <row r="146" spans="1:30" ht="15" x14ac:dyDescent="0.25">
      <c r="A146">
        <v>145</v>
      </c>
      <c r="B146" t="s">
        <v>513</v>
      </c>
      <c r="C146">
        <v>145</v>
      </c>
      <c r="D146" t="s">
        <v>322</v>
      </c>
      <c r="E146" t="s">
        <v>476</v>
      </c>
      <c r="F146"/>
      <c r="G146"/>
      <c r="H146" t="s">
        <v>514</v>
      </c>
      <c r="I146" t="s">
        <v>3</v>
      </c>
      <c r="J146" t="s">
        <v>442</v>
      </c>
      <c r="K146" t="s">
        <v>14</v>
      </c>
      <c r="L146" t="s">
        <v>16</v>
      </c>
      <c r="M146">
        <v>1</v>
      </c>
      <c r="N146" t="s">
        <v>3</v>
      </c>
      <c r="O146" t="s">
        <v>515</v>
      </c>
      <c r="P146"/>
      <c r="Q146">
        <v>0</v>
      </c>
      <c r="R146"/>
      <c r="S146"/>
      <c r="T146" t="s">
        <v>3</v>
      </c>
      <c r="U146" t="s">
        <v>3</v>
      </c>
      <c r="V146" t="s">
        <v>2</v>
      </c>
      <c r="W146" t="s">
        <v>3</v>
      </c>
      <c r="X146" t="s">
        <v>3</v>
      </c>
      <c r="Y146" t="s">
        <v>3</v>
      </c>
      <c r="Z146" t="s">
        <v>3</v>
      </c>
      <c r="AA146"/>
      <c r="AB146" t="s">
        <v>324</v>
      </c>
      <c r="AC146" t="s">
        <v>3</v>
      </c>
      <c r="AD146" t="s">
        <v>3</v>
      </c>
    </row>
    <row r="147" spans="1:30" ht="15" x14ac:dyDescent="0.25">
      <c r="A147">
        <v>146</v>
      </c>
      <c r="B147" t="s">
        <v>516</v>
      </c>
      <c r="C147">
        <v>146</v>
      </c>
      <c r="D147" t="s">
        <v>322</v>
      </c>
      <c r="E147" t="s">
        <v>476</v>
      </c>
      <c r="F147"/>
      <c r="G147"/>
      <c r="H147" t="s">
        <v>517</v>
      </c>
      <c r="I147" t="s">
        <v>3</v>
      </c>
      <c r="J147" t="s">
        <v>330</v>
      </c>
      <c r="K147" t="s">
        <v>14</v>
      </c>
      <c r="L147" t="s">
        <v>16</v>
      </c>
      <c r="M147">
        <v>1</v>
      </c>
      <c r="N147" t="s">
        <v>3</v>
      </c>
      <c r="O147" t="s">
        <v>23</v>
      </c>
      <c r="P147"/>
      <c r="Q147">
        <v>0</v>
      </c>
      <c r="R147"/>
      <c r="S147"/>
      <c r="T147" t="s">
        <v>413</v>
      </c>
      <c r="U147" t="s">
        <v>3</v>
      </c>
      <c r="V147" t="s">
        <v>9</v>
      </c>
      <c r="W147" t="s">
        <v>9</v>
      </c>
      <c r="X147" t="s">
        <v>3</v>
      </c>
      <c r="Y147" t="s">
        <v>3</v>
      </c>
      <c r="Z147" t="s">
        <v>3</v>
      </c>
      <c r="AA147"/>
      <c r="AB147" t="s">
        <v>324</v>
      </c>
      <c r="AC147" t="s">
        <v>3</v>
      </c>
      <c r="AD147" t="s">
        <v>3</v>
      </c>
    </row>
    <row r="148" spans="1:30" ht="15" x14ac:dyDescent="0.25">
      <c r="A148">
        <v>147</v>
      </c>
      <c r="B148" t="s">
        <v>518</v>
      </c>
      <c r="C148">
        <v>147</v>
      </c>
      <c r="D148" t="s">
        <v>322</v>
      </c>
      <c r="E148" t="s">
        <v>476</v>
      </c>
      <c r="F148"/>
      <c r="G148"/>
      <c r="H148" t="s">
        <v>517</v>
      </c>
      <c r="I148" t="s">
        <v>3</v>
      </c>
      <c r="J148" t="s">
        <v>519</v>
      </c>
      <c r="K148" t="s">
        <v>20</v>
      </c>
      <c r="L148" t="s">
        <v>16</v>
      </c>
      <c r="M148">
        <v>1</v>
      </c>
      <c r="N148" t="s">
        <v>3</v>
      </c>
      <c r="O148" t="s">
        <v>386</v>
      </c>
      <c r="P148"/>
      <c r="Q148">
        <v>0</v>
      </c>
      <c r="R148"/>
      <c r="S148"/>
      <c r="T148" t="s">
        <v>3</v>
      </c>
      <c r="U148" t="s">
        <v>3</v>
      </c>
      <c r="V148" t="s">
        <v>21</v>
      </c>
      <c r="W148" t="s">
        <v>3</v>
      </c>
      <c r="X148" t="s">
        <v>3</v>
      </c>
      <c r="Y148" t="s">
        <v>3</v>
      </c>
      <c r="Z148" t="s">
        <v>3</v>
      </c>
      <c r="AA148"/>
      <c r="AB148" t="s">
        <v>324</v>
      </c>
      <c r="AC148" t="s">
        <v>3</v>
      </c>
      <c r="AD148" t="s">
        <v>3</v>
      </c>
    </row>
    <row r="149" spans="1:30" ht="15" x14ac:dyDescent="0.25">
      <c r="A149">
        <v>148</v>
      </c>
      <c r="B149" t="s">
        <v>520</v>
      </c>
      <c r="C149">
        <v>148</v>
      </c>
      <c r="D149" t="s">
        <v>322</v>
      </c>
      <c r="E149" t="s">
        <v>476</v>
      </c>
      <c r="F149"/>
      <c r="G149"/>
      <c r="H149" t="s">
        <v>3</v>
      </c>
      <c r="I149" t="s">
        <v>3</v>
      </c>
      <c r="J149" t="s">
        <v>3</v>
      </c>
      <c r="K149" t="s">
        <v>3</v>
      </c>
      <c r="L149" t="s">
        <v>3</v>
      </c>
      <c r="M149" t="s">
        <v>3</v>
      </c>
      <c r="N149" t="s">
        <v>3</v>
      </c>
      <c r="O149" t="s">
        <v>3</v>
      </c>
      <c r="P149"/>
      <c r="Q149">
        <v>0</v>
      </c>
      <c r="R149"/>
      <c r="S149"/>
      <c r="T149" t="s">
        <v>3</v>
      </c>
      <c r="U149" t="s">
        <v>3</v>
      </c>
      <c r="V149" t="s">
        <v>2</v>
      </c>
      <c r="W149" t="s">
        <v>3</v>
      </c>
      <c r="X149" t="s">
        <v>3</v>
      </c>
      <c r="Y149" t="s">
        <v>3</v>
      </c>
      <c r="Z149" t="s">
        <v>3</v>
      </c>
      <c r="AA149"/>
      <c r="AB149" t="s">
        <v>324</v>
      </c>
      <c r="AC149" t="s">
        <v>3</v>
      </c>
      <c r="AD149" t="s">
        <v>3</v>
      </c>
    </row>
    <row r="150" spans="1:30" ht="15" x14ac:dyDescent="0.25">
      <c r="A150">
        <v>149</v>
      </c>
      <c r="B150" t="s">
        <v>521</v>
      </c>
      <c r="C150">
        <v>149</v>
      </c>
      <c r="D150" t="s">
        <v>322</v>
      </c>
      <c r="E150" t="s">
        <v>476</v>
      </c>
      <c r="F150"/>
      <c r="G150"/>
      <c r="H150" t="s">
        <v>3</v>
      </c>
      <c r="I150" t="s">
        <v>3</v>
      </c>
      <c r="J150" t="s">
        <v>3</v>
      </c>
      <c r="K150" t="s">
        <v>3</v>
      </c>
      <c r="L150" t="s">
        <v>3</v>
      </c>
      <c r="M150">
        <v>1</v>
      </c>
      <c r="N150" t="s">
        <v>3</v>
      </c>
      <c r="O150" t="s">
        <v>3</v>
      </c>
      <c r="P150"/>
      <c r="Q150">
        <v>0</v>
      </c>
      <c r="R150"/>
      <c r="S150"/>
      <c r="T150" t="s">
        <v>3</v>
      </c>
      <c r="U150" t="s">
        <v>3</v>
      </c>
      <c r="V150" t="s">
        <v>3</v>
      </c>
      <c r="W150" t="s">
        <v>13</v>
      </c>
      <c r="X150" t="s">
        <v>3</v>
      </c>
      <c r="Y150" t="s">
        <v>3</v>
      </c>
      <c r="Z150" t="s">
        <v>3</v>
      </c>
      <c r="AA150"/>
      <c r="AB150" t="s">
        <v>324</v>
      </c>
      <c r="AC150" t="s">
        <v>3</v>
      </c>
      <c r="AD150" t="s">
        <v>3</v>
      </c>
    </row>
    <row r="151" spans="1:30" ht="15" x14ac:dyDescent="0.25">
      <c r="A151">
        <v>150</v>
      </c>
      <c r="B151" t="s">
        <v>522</v>
      </c>
      <c r="C151">
        <v>150</v>
      </c>
      <c r="D151" t="s">
        <v>322</v>
      </c>
      <c r="E151" t="s">
        <v>476</v>
      </c>
      <c r="F151"/>
      <c r="G151"/>
      <c r="H151" t="s">
        <v>523</v>
      </c>
      <c r="I151" t="s">
        <v>3</v>
      </c>
      <c r="J151" t="s">
        <v>330</v>
      </c>
      <c r="K151" t="s">
        <v>331</v>
      </c>
      <c r="L151" t="s">
        <v>16</v>
      </c>
      <c r="M151">
        <v>1</v>
      </c>
      <c r="N151" t="s">
        <v>3</v>
      </c>
      <c r="O151" t="s">
        <v>23</v>
      </c>
      <c r="P151"/>
      <c r="Q151">
        <v>0</v>
      </c>
      <c r="R151"/>
      <c r="S151"/>
      <c r="T151" t="s">
        <v>413</v>
      </c>
      <c r="U151" t="s">
        <v>3</v>
      </c>
      <c r="V151" t="s">
        <v>21</v>
      </c>
      <c r="W151" t="s">
        <v>13</v>
      </c>
      <c r="X151" t="s">
        <v>3</v>
      </c>
      <c r="Y151" t="s">
        <v>3</v>
      </c>
      <c r="Z151" t="s">
        <v>3</v>
      </c>
      <c r="AA151"/>
      <c r="AB151" t="s">
        <v>324</v>
      </c>
      <c r="AC151" t="s">
        <v>3</v>
      </c>
      <c r="AD151" t="s">
        <v>3</v>
      </c>
    </row>
    <row r="152" spans="1:30" ht="15" x14ac:dyDescent="0.25">
      <c r="A152">
        <v>151</v>
      </c>
      <c r="B152" t="s">
        <v>524</v>
      </c>
      <c r="C152">
        <v>151</v>
      </c>
      <c r="D152" t="s">
        <v>322</v>
      </c>
      <c r="E152" t="s">
        <v>476</v>
      </c>
      <c r="F152"/>
      <c r="G152"/>
      <c r="H152" t="s">
        <v>3</v>
      </c>
      <c r="I152" t="s">
        <v>3</v>
      </c>
      <c r="J152" t="s">
        <v>3</v>
      </c>
      <c r="K152" t="s">
        <v>3</v>
      </c>
      <c r="L152" t="s">
        <v>3</v>
      </c>
      <c r="M152" t="s">
        <v>3</v>
      </c>
      <c r="N152" t="s">
        <v>3</v>
      </c>
      <c r="O152" t="s">
        <v>3</v>
      </c>
      <c r="P152"/>
      <c r="Q152">
        <v>0</v>
      </c>
      <c r="R152"/>
      <c r="S152"/>
      <c r="T152" t="s">
        <v>3</v>
      </c>
      <c r="U152" t="s">
        <v>3</v>
      </c>
      <c r="V152" t="s">
        <v>13</v>
      </c>
      <c r="W152" t="s">
        <v>3</v>
      </c>
      <c r="X152" t="s">
        <v>3</v>
      </c>
      <c r="Y152" t="s">
        <v>3</v>
      </c>
      <c r="Z152" t="s">
        <v>3</v>
      </c>
      <c r="AA152"/>
      <c r="AB152" t="s">
        <v>324</v>
      </c>
      <c r="AC152" t="s">
        <v>3</v>
      </c>
      <c r="AD152" t="s">
        <v>3</v>
      </c>
    </row>
    <row r="153" spans="1:30" ht="15" x14ac:dyDescent="0.25">
      <c r="A153">
        <v>152</v>
      </c>
      <c r="B153" t="s">
        <v>525</v>
      </c>
      <c r="C153">
        <v>152</v>
      </c>
      <c r="D153" t="s">
        <v>322</v>
      </c>
      <c r="E153" t="s">
        <v>476</v>
      </c>
      <c r="F153"/>
      <c r="G153"/>
      <c r="H153" t="s">
        <v>517</v>
      </c>
      <c r="I153" t="s">
        <v>3</v>
      </c>
      <c r="J153" t="s">
        <v>330</v>
      </c>
      <c r="K153" t="s">
        <v>20</v>
      </c>
      <c r="L153" t="s">
        <v>16</v>
      </c>
      <c r="M153">
        <v>1</v>
      </c>
      <c r="N153" t="s">
        <v>3</v>
      </c>
      <c r="O153" t="s">
        <v>27</v>
      </c>
      <c r="P153"/>
      <c r="Q153">
        <v>0</v>
      </c>
      <c r="R153"/>
      <c r="S153"/>
      <c r="T153" t="s">
        <v>413</v>
      </c>
      <c r="U153" t="s">
        <v>3</v>
      </c>
      <c r="V153" t="s">
        <v>10</v>
      </c>
      <c r="W153" t="s">
        <v>10</v>
      </c>
      <c r="X153" t="s">
        <v>3</v>
      </c>
      <c r="Y153" t="s">
        <v>13</v>
      </c>
      <c r="Z153" t="s">
        <v>3</v>
      </c>
      <c r="AA153"/>
      <c r="AB153" t="s">
        <v>324</v>
      </c>
      <c r="AC153" t="s">
        <v>3</v>
      </c>
      <c r="AD153" t="s">
        <v>3</v>
      </c>
    </row>
    <row r="154" spans="1:30" ht="15" x14ac:dyDescent="0.25">
      <c r="A154">
        <v>153</v>
      </c>
      <c r="B154" t="s">
        <v>526</v>
      </c>
      <c r="C154">
        <v>153</v>
      </c>
      <c r="D154" t="s">
        <v>322</v>
      </c>
      <c r="E154" t="s">
        <v>476</v>
      </c>
      <c r="F154"/>
      <c r="G154"/>
      <c r="H154" t="s">
        <v>3</v>
      </c>
      <c r="I154" t="s">
        <v>3</v>
      </c>
      <c r="J154" t="s">
        <v>3</v>
      </c>
      <c r="K154" t="s">
        <v>3</v>
      </c>
      <c r="L154" t="s">
        <v>3</v>
      </c>
      <c r="M154" t="s">
        <v>3</v>
      </c>
      <c r="N154" t="s">
        <v>3</v>
      </c>
      <c r="O154" t="s">
        <v>3</v>
      </c>
      <c r="P154"/>
      <c r="Q154">
        <v>0</v>
      </c>
      <c r="R154"/>
      <c r="S154"/>
      <c r="T154" t="s">
        <v>3</v>
      </c>
      <c r="U154" t="s">
        <v>3</v>
      </c>
      <c r="V154" t="s">
        <v>2</v>
      </c>
      <c r="W154" t="s">
        <v>3</v>
      </c>
      <c r="X154" t="s">
        <v>3</v>
      </c>
      <c r="Y154" t="s">
        <v>3</v>
      </c>
      <c r="Z154" t="s">
        <v>3</v>
      </c>
      <c r="AA154"/>
      <c r="AB154" t="s">
        <v>324</v>
      </c>
      <c r="AC154" t="s">
        <v>3</v>
      </c>
      <c r="AD154" t="s">
        <v>3</v>
      </c>
    </row>
    <row r="155" spans="1:30" ht="15" x14ac:dyDescent="0.25">
      <c r="A155">
        <v>154</v>
      </c>
      <c r="B155" t="s">
        <v>527</v>
      </c>
      <c r="C155">
        <v>154</v>
      </c>
      <c r="D155" t="s">
        <v>322</v>
      </c>
      <c r="E155" t="s">
        <v>476</v>
      </c>
      <c r="F155"/>
      <c r="G155"/>
      <c r="H155" t="s">
        <v>3</v>
      </c>
      <c r="I155" t="s">
        <v>3</v>
      </c>
      <c r="J155" t="s">
        <v>3</v>
      </c>
      <c r="K155" t="s">
        <v>3</v>
      </c>
      <c r="L155" t="s">
        <v>3</v>
      </c>
      <c r="M155" t="s">
        <v>3</v>
      </c>
      <c r="N155" t="s">
        <v>3</v>
      </c>
      <c r="O155" t="s">
        <v>3</v>
      </c>
      <c r="P155"/>
      <c r="Q155">
        <v>0</v>
      </c>
      <c r="R155"/>
      <c r="S155"/>
      <c r="T155" t="s">
        <v>3</v>
      </c>
      <c r="U155" t="s">
        <v>3</v>
      </c>
      <c r="V155" t="s">
        <v>2</v>
      </c>
      <c r="W155" t="s">
        <v>10</v>
      </c>
      <c r="X155" t="s">
        <v>3</v>
      </c>
      <c r="Y155" t="s">
        <v>3</v>
      </c>
      <c r="Z155" t="s">
        <v>3</v>
      </c>
      <c r="AA155"/>
      <c r="AB155" t="s">
        <v>324</v>
      </c>
      <c r="AC155" t="s">
        <v>3</v>
      </c>
      <c r="AD155" t="s">
        <v>3</v>
      </c>
    </row>
    <row r="156" spans="1:30" ht="15" x14ac:dyDescent="0.25">
      <c r="A156">
        <v>155</v>
      </c>
      <c r="B156" t="s">
        <v>528</v>
      </c>
      <c r="C156">
        <v>155</v>
      </c>
      <c r="D156" t="s">
        <v>322</v>
      </c>
      <c r="E156" t="s">
        <v>476</v>
      </c>
      <c r="F156"/>
      <c r="G156"/>
      <c r="H156" t="s">
        <v>517</v>
      </c>
      <c r="I156" t="s">
        <v>3</v>
      </c>
      <c r="J156" t="s">
        <v>330</v>
      </c>
      <c r="K156" t="s">
        <v>14</v>
      </c>
      <c r="L156" t="s">
        <v>16</v>
      </c>
      <c r="M156">
        <v>1</v>
      </c>
      <c r="N156" t="s">
        <v>3</v>
      </c>
      <c r="O156" t="s">
        <v>23</v>
      </c>
      <c r="P156"/>
      <c r="Q156">
        <v>0</v>
      </c>
      <c r="R156"/>
      <c r="S156"/>
      <c r="T156" t="s">
        <v>413</v>
      </c>
      <c r="U156" t="s">
        <v>3</v>
      </c>
      <c r="V156" t="s">
        <v>10</v>
      </c>
      <c r="W156" t="s">
        <v>13</v>
      </c>
      <c r="X156" t="s">
        <v>3</v>
      </c>
      <c r="Y156" t="s">
        <v>3</v>
      </c>
      <c r="Z156" t="s">
        <v>3</v>
      </c>
      <c r="AA156"/>
      <c r="AB156" t="s">
        <v>324</v>
      </c>
      <c r="AC156" t="s">
        <v>3</v>
      </c>
      <c r="AD156" t="s">
        <v>3</v>
      </c>
    </row>
    <row r="157" spans="1:30" ht="15" x14ac:dyDescent="0.25">
      <c r="A157">
        <v>156</v>
      </c>
      <c r="B157" t="s">
        <v>529</v>
      </c>
      <c r="C157">
        <v>156</v>
      </c>
      <c r="D157" t="s">
        <v>322</v>
      </c>
      <c r="E157" t="s">
        <v>476</v>
      </c>
      <c r="F157"/>
      <c r="G157"/>
      <c r="H157" t="s">
        <v>3</v>
      </c>
      <c r="I157">
        <v>0</v>
      </c>
      <c r="J157">
        <v>0</v>
      </c>
      <c r="K157">
        <v>0</v>
      </c>
      <c r="L157">
        <v>0</v>
      </c>
      <c r="M157" t="s">
        <v>3</v>
      </c>
      <c r="N157" t="s">
        <v>3</v>
      </c>
      <c r="O157">
        <v>0</v>
      </c>
      <c r="P157"/>
      <c r="Q157">
        <v>0</v>
      </c>
      <c r="R157"/>
      <c r="S157"/>
      <c r="T157">
        <v>0</v>
      </c>
      <c r="U157">
        <v>0</v>
      </c>
      <c r="V157" t="s">
        <v>3</v>
      </c>
      <c r="W157" t="s">
        <v>3</v>
      </c>
      <c r="X157" t="s">
        <v>3</v>
      </c>
      <c r="Y157">
        <v>0</v>
      </c>
      <c r="Z157">
        <v>0</v>
      </c>
      <c r="AA157"/>
      <c r="AB157" t="s">
        <v>324</v>
      </c>
      <c r="AC157" t="s">
        <v>3</v>
      </c>
      <c r="AD157" t="s">
        <v>3</v>
      </c>
    </row>
    <row r="158" spans="1:30" ht="15" x14ac:dyDescent="0.25">
      <c r="A158">
        <v>157</v>
      </c>
      <c r="B158" t="s">
        <v>530</v>
      </c>
      <c r="C158">
        <v>157</v>
      </c>
      <c r="D158" t="s">
        <v>322</v>
      </c>
      <c r="E158" t="s">
        <v>476</v>
      </c>
      <c r="F158"/>
      <c r="G158"/>
      <c r="H158" t="s">
        <v>3</v>
      </c>
      <c r="I158" t="s">
        <v>3</v>
      </c>
      <c r="J158" t="s">
        <v>3</v>
      </c>
      <c r="K158" t="s">
        <v>3</v>
      </c>
      <c r="L158" t="s">
        <v>3</v>
      </c>
      <c r="M158" t="s">
        <v>3</v>
      </c>
      <c r="N158" t="s">
        <v>3</v>
      </c>
      <c r="O158" t="s">
        <v>3</v>
      </c>
      <c r="P158"/>
      <c r="Q158">
        <v>0</v>
      </c>
      <c r="R158"/>
      <c r="S158"/>
      <c r="T158" t="s">
        <v>3</v>
      </c>
      <c r="U158" t="s">
        <v>3</v>
      </c>
      <c r="V158" t="s">
        <v>10</v>
      </c>
      <c r="W158" t="s">
        <v>10</v>
      </c>
      <c r="X158" t="s">
        <v>3</v>
      </c>
      <c r="Y158" t="s">
        <v>3</v>
      </c>
      <c r="Z158" t="s">
        <v>3</v>
      </c>
      <c r="AA158"/>
      <c r="AB158" t="s">
        <v>324</v>
      </c>
      <c r="AC158" t="s">
        <v>3</v>
      </c>
      <c r="AD158" t="s">
        <v>3</v>
      </c>
    </row>
    <row r="159" spans="1:30" ht="15" x14ac:dyDescent="0.25">
      <c r="A159">
        <v>158</v>
      </c>
      <c r="B159" t="s">
        <v>531</v>
      </c>
      <c r="C159">
        <v>158</v>
      </c>
      <c r="D159" t="s">
        <v>322</v>
      </c>
      <c r="E159" t="s">
        <v>476</v>
      </c>
      <c r="F159"/>
      <c r="G159"/>
      <c r="H159" t="s">
        <v>532</v>
      </c>
      <c r="I159" t="s">
        <v>3</v>
      </c>
      <c r="J159" t="s">
        <v>330</v>
      </c>
      <c r="K159" t="s">
        <v>20</v>
      </c>
      <c r="L159" t="s">
        <v>16</v>
      </c>
      <c r="M159">
        <v>1</v>
      </c>
      <c r="N159" t="s">
        <v>3</v>
      </c>
      <c r="O159" t="s">
        <v>395</v>
      </c>
      <c r="P159"/>
      <c r="Q159">
        <v>0</v>
      </c>
      <c r="R159"/>
      <c r="S159"/>
      <c r="T159" t="s">
        <v>3</v>
      </c>
      <c r="U159" t="s">
        <v>3</v>
      </c>
      <c r="V159" t="s">
        <v>8</v>
      </c>
      <c r="W159" t="s">
        <v>3</v>
      </c>
      <c r="X159" t="s">
        <v>3</v>
      </c>
      <c r="Y159" t="s">
        <v>3</v>
      </c>
      <c r="Z159" t="s">
        <v>21</v>
      </c>
      <c r="AA159"/>
      <c r="AB159" t="s">
        <v>324</v>
      </c>
      <c r="AC159" t="s">
        <v>3</v>
      </c>
      <c r="AD159" t="s">
        <v>3</v>
      </c>
    </row>
    <row r="160" spans="1:30" ht="15" x14ac:dyDescent="0.25">
      <c r="A160">
        <v>159</v>
      </c>
      <c r="B160" t="s">
        <v>533</v>
      </c>
      <c r="C160">
        <v>159</v>
      </c>
      <c r="D160" t="s">
        <v>322</v>
      </c>
      <c r="E160" t="s">
        <v>476</v>
      </c>
      <c r="F160"/>
      <c r="G160"/>
      <c r="H160" t="s">
        <v>3</v>
      </c>
      <c r="I160" t="s">
        <v>3</v>
      </c>
      <c r="J160" t="s">
        <v>3</v>
      </c>
      <c r="K160" t="s">
        <v>3</v>
      </c>
      <c r="L160" t="s">
        <v>3</v>
      </c>
      <c r="M160" t="s">
        <v>3</v>
      </c>
      <c r="N160" t="s">
        <v>3</v>
      </c>
      <c r="O160" t="s">
        <v>3</v>
      </c>
      <c r="P160"/>
      <c r="Q160">
        <v>0</v>
      </c>
      <c r="R160"/>
      <c r="S160"/>
      <c r="T160" t="s">
        <v>3</v>
      </c>
      <c r="U160" t="s">
        <v>3</v>
      </c>
      <c r="V160" t="s">
        <v>21</v>
      </c>
      <c r="W160" t="s">
        <v>3</v>
      </c>
      <c r="X160" t="s">
        <v>3</v>
      </c>
      <c r="Y160" t="s">
        <v>3</v>
      </c>
      <c r="Z160" t="s">
        <v>3</v>
      </c>
      <c r="AA160"/>
      <c r="AB160" t="s">
        <v>324</v>
      </c>
      <c r="AC160" t="s">
        <v>3</v>
      </c>
      <c r="AD160" t="s">
        <v>3</v>
      </c>
    </row>
    <row r="161" spans="1:30" ht="15" x14ac:dyDescent="0.25">
      <c r="A161">
        <v>160</v>
      </c>
      <c r="B161" t="s">
        <v>534</v>
      </c>
      <c r="C161">
        <v>160</v>
      </c>
      <c r="D161" t="s">
        <v>322</v>
      </c>
      <c r="E161" t="s">
        <v>476</v>
      </c>
      <c r="F161"/>
      <c r="G161"/>
      <c r="H161" t="s">
        <v>3</v>
      </c>
      <c r="I161" t="s">
        <v>3</v>
      </c>
      <c r="J161" t="s">
        <v>3</v>
      </c>
      <c r="K161" t="s">
        <v>3</v>
      </c>
      <c r="L161" t="s">
        <v>3</v>
      </c>
      <c r="M161">
        <v>1</v>
      </c>
      <c r="N161" t="s">
        <v>3</v>
      </c>
      <c r="O161" t="s">
        <v>3</v>
      </c>
      <c r="P161"/>
      <c r="Q161">
        <v>0</v>
      </c>
      <c r="R161"/>
      <c r="S161"/>
      <c r="T161" t="s">
        <v>3</v>
      </c>
      <c r="U161" t="s">
        <v>3</v>
      </c>
      <c r="V161" t="s">
        <v>9</v>
      </c>
      <c r="W161" t="s">
        <v>3</v>
      </c>
      <c r="X161" t="s">
        <v>3</v>
      </c>
      <c r="Y161" t="s">
        <v>3</v>
      </c>
      <c r="Z161" t="s">
        <v>3</v>
      </c>
      <c r="AA161"/>
      <c r="AB161" t="s">
        <v>324</v>
      </c>
      <c r="AC161" t="s">
        <v>3</v>
      </c>
      <c r="AD161" t="s">
        <v>3</v>
      </c>
    </row>
    <row r="162" spans="1:30" ht="15" x14ac:dyDescent="0.25">
      <c r="A162">
        <v>161</v>
      </c>
      <c r="B162" t="s">
        <v>535</v>
      </c>
      <c r="C162">
        <v>161</v>
      </c>
      <c r="D162" t="s">
        <v>322</v>
      </c>
      <c r="E162" t="s">
        <v>476</v>
      </c>
      <c r="F162"/>
      <c r="G162"/>
      <c r="H162" t="s">
        <v>3</v>
      </c>
      <c r="I162" t="s">
        <v>3</v>
      </c>
      <c r="J162" t="s">
        <v>3</v>
      </c>
      <c r="K162" t="s">
        <v>3</v>
      </c>
      <c r="L162" t="s">
        <v>3</v>
      </c>
      <c r="M162" t="s">
        <v>3</v>
      </c>
      <c r="N162" t="s">
        <v>3</v>
      </c>
      <c r="O162" t="s">
        <v>3</v>
      </c>
      <c r="P162"/>
      <c r="Q162">
        <v>0</v>
      </c>
      <c r="R162"/>
      <c r="S162"/>
      <c r="T162" t="s">
        <v>3</v>
      </c>
      <c r="U162" t="s">
        <v>3</v>
      </c>
      <c r="V162" t="s">
        <v>8</v>
      </c>
      <c r="W162" t="s">
        <v>3</v>
      </c>
      <c r="X162" t="s">
        <v>3</v>
      </c>
      <c r="Y162" t="s">
        <v>3</v>
      </c>
      <c r="Z162" t="s">
        <v>3</v>
      </c>
      <c r="AA162"/>
      <c r="AB162" t="s">
        <v>324</v>
      </c>
      <c r="AC162" t="s">
        <v>3</v>
      </c>
      <c r="AD162" t="s">
        <v>3</v>
      </c>
    </row>
    <row r="163" spans="1:30" ht="15" x14ac:dyDescent="0.25">
      <c r="A163">
        <v>162</v>
      </c>
      <c r="B163" t="s">
        <v>536</v>
      </c>
      <c r="C163">
        <v>162</v>
      </c>
      <c r="D163" t="s">
        <v>322</v>
      </c>
      <c r="E163" t="s">
        <v>476</v>
      </c>
      <c r="F163"/>
      <c r="G163"/>
      <c r="H163" t="s">
        <v>514</v>
      </c>
      <c r="I163" t="s">
        <v>3</v>
      </c>
      <c r="J163" t="s">
        <v>380</v>
      </c>
      <c r="K163" t="s">
        <v>14</v>
      </c>
      <c r="L163" t="s">
        <v>16</v>
      </c>
      <c r="M163">
        <v>1</v>
      </c>
      <c r="N163" t="s">
        <v>3</v>
      </c>
      <c r="O163" t="s">
        <v>35</v>
      </c>
      <c r="P163"/>
      <c r="Q163">
        <v>0</v>
      </c>
      <c r="R163"/>
      <c r="S163"/>
      <c r="T163" t="s">
        <v>537</v>
      </c>
      <c r="U163" t="s">
        <v>3</v>
      </c>
      <c r="V163" t="s">
        <v>3</v>
      </c>
      <c r="W163" t="s">
        <v>10</v>
      </c>
      <c r="X163" t="s">
        <v>3</v>
      </c>
      <c r="Y163" t="s">
        <v>3</v>
      </c>
      <c r="Z163" t="s">
        <v>3</v>
      </c>
      <c r="AA163"/>
      <c r="AB163" t="s">
        <v>324</v>
      </c>
      <c r="AC163" t="s">
        <v>3</v>
      </c>
      <c r="AD163" t="s">
        <v>3</v>
      </c>
    </row>
    <row r="164" spans="1:30" ht="15" x14ac:dyDescent="0.25">
      <c r="A164">
        <v>163</v>
      </c>
      <c r="B164" t="s">
        <v>538</v>
      </c>
      <c r="C164">
        <v>163</v>
      </c>
      <c r="D164" t="s">
        <v>322</v>
      </c>
      <c r="E164" t="s">
        <v>476</v>
      </c>
      <c r="F164"/>
      <c r="G164"/>
      <c r="H164" t="s">
        <v>517</v>
      </c>
      <c r="I164" t="s">
        <v>3</v>
      </c>
      <c r="J164" t="s">
        <v>330</v>
      </c>
      <c r="K164" t="s">
        <v>20</v>
      </c>
      <c r="L164" t="s">
        <v>16</v>
      </c>
      <c r="M164">
        <v>1</v>
      </c>
      <c r="N164" t="s">
        <v>3</v>
      </c>
      <c r="O164" t="s">
        <v>27</v>
      </c>
      <c r="P164"/>
      <c r="Q164">
        <v>0</v>
      </c>
      <c r="R164"/>
      <c r="S164"/>
      <c r="T164" t="s">
        <v>3</v>
      </c>
      <c r="U164" t="s">
        <v>3</v>
      </c>
      <c r="V164" t="s">
        <v>21</v>
      </c>
      <c r="W164" t="s">
        <v>3</v>
      </c>
      <c r="X164" t="s">
        <v>3</v>
      </c>
      <c r="Y164" t="s">
        <v>3</v>
      </c>
      <c r="Z164" t="s">
        <v>3</v>
      </c>
      <c r="AA164"/>
      <c r="AB164" t="s">
        <v>324</v>
      </c>
      <c r="AC164" t="s">
        <v>3</v>
      </c>
      <c r="AD164" t="s">
        <v>3</v>
      </c>
    </row>
    <row r="165" spans="1:30" ht="15" x14ac:dyDescent="0.25">
      <c r="A165">
        <v>164</v>
      </c>
      <c r="B165" t="s">
        <v>539</v>
      </c>
      <c r="C165">
        <v>164</v>
      </c>
      <c r="D165" t="s">
        <v>322</v>
      </c>
      <c r="E165" t="s">
        <v>476</v>
      </c>
      <c r="F165"/>
      <c r="G165"/>
      <c r="H165" t="s">
        <v>517</v>
      </c>
      <c r="I165" t="s">
        <v>3</v>
      </c>
      <c r="J165" t="s">
        <v>330</v>
      </c>
      <c r="K165" t="s">
        <v>14</v>
      </c>
      <c r="L165" t="s">
        <v>16</v>
      </c>
      <c r="M165">
        <v>1</v>
      </c>
      <c r="N165" t="s">
        <v>3</v>
      </c>
      <c r="O165" t="s">
        <v>31</v>
      </c>
      <c r="P165"/>
      <c r="Q165">
        <v>0</v>
      </c>
      <c r="R165"/>
      <c r="S165"/>
      <c r="T165" t="s">
        <v>3</v>
      </c>
      <c r="U165" t="s">
        <v>3</v>
      </c>
      <c r="V165" t="s">
        <v>21</v>
      </c>
      <c r="W165" t="s">
        <v>3</v>
      </c>
      <c r="X165" t="s">
        <v>3</v>
      </c>
      <c r="Y165" t="s">
        <v>3</v>
      </c>
      <c r="Z165" t="s">
        <v>3</v>
      </c>
      <c r="AA165"/>
      <c r="AB165" t="s">
        <v>324</v>
      </c>
      <c r="AC165" t="s">
        <v>3</v>
      </c>
      <c r="AD165" t="s">
        <v>3</v>
      </c>
    </row>
    <row r="166" spans="1:30" ht="15" x14ac:dyDescent="0.25">
      <c r="A166">
        <v>165</v>
      </c>
      <c r="B166" t="s">
        <v>540</v>
      </c>
      <c r="C166">
        <v>165</v>
      </c>
      <c r="D166" t="s">
        <v>322</v>
      </c>
      <c r="E166" t="s">
        <v>476</v>
      </c>
      <c r="F166"/>
      <c r="G166"/>
      <c r="H166" t="s">
        <v>517</v>
      </c>
      <c r="I166" t="s">
        <v>3</v>
      </c>
      <c r="J166" t="s">
        <v>330</v>
      </c>
      <c r="K166" t="s">
        <v>331</v>
      </c>
      <c r="L166" t="s">
        <v>16</v>
      </c>
      <c r="M166" t="s">
        <v>3</v>
      </c>
      <c r="N166" t="s">
        <v>3</v>
      </c>
      <c r="O166" t="s">
        <v>29</v>
      </c>
      <c r="P166"/>
      <c r="Q166">
        <v>0</v>
      </c>
      <c r="R166"/>
      <c r="S166"/>
      <c r="T166" t="s">
        <v>3</v>
      </c>
      <c r="U166" t="s">
        <v>3</v>
      </c>
      <c r="V166" t="s">
        <v>2</v>
      </c>
      <c r="W166" t="s">
        <v>3</v>
      </c>
      <c r="X166" t="s">
        <v>3</v>
      </c>
      <c r="Y166" t="s">
        <v>3</v>
      </c>
      <c r="Z166" t="s">
        <v>3</v>
      </c>
      <c r="AA166"/>
      <c r="AB166" t="s">
        <v>324</v>
      </c>
      <c r="AC166" t="s">
        <v>3</v>
      </c>
      <c r="AD166" t="s">
        <v>3</v>
      </c>
    </row>
    <row r="167" spans="1:30" ht="15" x14ac:dyDescent="0.25">
      <c r="A167">
        <v>166</v>
      </c>
      <c r="B167" t="s">
        <v>541</v>
      </c>
      <c r="C167">
        <v>166</v>
      </c>
      <c r="D167" t="s">
        <v>322</v>
      </c>
      <c r="E167" t="s">
        <v>476</v>
      </c>
      <c r="F167"/>
      <c r="G167"/>
      <c r="H167" t="s">
        <v>517</v>
      </c>
      <c r="I167" t="s">
        <v>3</v>
      </c>
      <c r="J167" t="s">
        <v>519</v>
      </c>
      <c r="K167" t="s">
        <v>20</v>
      </c>
      <c r="L167" t="s">
        <v>16</v>
      </c>
      <c r="M167">
        <v>1</v>
      </c>
      <c r="N167" t="s">
        <v>3</v>
      </c>
      <c r="O167" t="s">
        <v>386</v>
      </c>
      <c r="P167"/>
      <c r="Q167">
        <v>0</v>
      </c>
      <c r="R167"/>
      <c r="S167"/>
      <c r="T167" t="s">
        <v>3</v>
      </c>
      <c r="U167" t="s">
        <v>3</v>
      </c>
      <c r="V167" t="s">
        <v>3</v>
      </c>
      <c r="W167" t="s">
        <v>3</v>
      </c>
      <c r="X167" t="s">
        <v>3</v>
      </c>
      <c r="Y167" t="s">
        <v>3</v>
      </c>
      <c r="Z167" t="s">
        <v>3</v>
      </c>
      <c r="AA167"/>
      <c r="AB167" t="s">
        <v>324</v>
      </c>
      <c r="AC167" t="s">
        <v>3</v>
      </c>
      <c r="AD167" t="s">
        <v>3</v>
      </c>
    </row>
    <row r="168" spans="1:30" ht="15" x14ac:dyDescent="0.25">
      <c r="A168">
        <v>167</v>
      </c>
      <c r="B168" t="s">
        <v>542</v>
      </c>
      <c r="C168">
        <v>167</v>
      </c>
      <c r="D168" t="s">
        <v>322</v>
      </c>
      <c r="E168" t="s">
        <v>476</v>
      </c>
      <c r="F168"/>
      <c r="G168"/>
      <c r="H168" t="s">
        <v>3</v>
      </c>
      <c r="I168">
        <v>0</v>
      </c>
      <c r="J168">
        <v>0</v>
      </c>
      <c r="K168">
        <v>0</v>
      </c>
      <c r="L168">
        <v>0</v>
      </c>
      <c r="M168">
        <v>1</v>
      </c>
      <c r="N168" t="s">
        <v>3</v>
      </c>
      <c r="O168">
        <v>0</v>
      </c>
      <c r="P168"/>
      <c r="Q168">
        <v>0</v>
      </c>
      <c r="R168"/>
      <c r="S168"/>
      <c r="T168">
        <v>0</v>
      </c>
      <c r="U168">
        <v>0</v>
      </c>
      <c r="V168" t="s">
        <v>3</v>
      </c>
      <c r="W168" t="s">
        <v>3</v>
      </c>
      <c r="X168" t="s">
        <v>3</v>
      </c>
      <c r="Y168">
        <v>0</v>
      </c>
      <c r="Z168">
        <v>0</v>
      </c>
      <c r="AA168"/>
      <c r="AB168" t="s">
        <v>324</v>
      </c>
      <c r="AC168" t="s">
        <v>3</v>
      </c>
      <c r="AD168" t="s">
        <v>3</v>
      </c>
    </row>
    <row r="169" spans="1:30" ht="15" x14ac:dyDescent="0.25">
      <c r="A169">
        <v>168</v>
      </c>
      <c r="B169" t="s">
        <v>543</v>
      </c>
      <c r="C169">
        <v>168</v>
      </c>
      <c r="D169" t="s">
        <v>322</v>
      </c>
      <c r="E169" t="s">
        <v>476</v>
      </c>
      <c r="F169"/>
      <c r="G169"/>
      <c r="H169" t="s">
        <v>3</v>
      </c>
      <c r="I169" t="s">
        <v>3</v>
      </c>
      <c r="J169" t="s">
        <v>3</v>
      </c>
      <c r="K169" t="s">
        <v>3</v>
      </c>
      <c r="L169" t="s">
        <v>3</v>
      </c>
      <c r="M169" t="s">
        <v>3</v>
      </c>
      <c r="N169" t="s">
        <v>3</v>
      </c>
      <c r="O169" t="s">
        <v>3</v>
      </c>
      <c r="P169"/>
      <c r="Q169">
        <v>0</v>
      </c>
      <c r="R169"/>
      <c r="S169"/>
      <c r="T169" t="s">
        <v>3</v>
      </c>
      <c r="U169" t="s">
        <v>3</v>
      </c>
      <c r="V169" t="s">
        <v>10</v>
      </c>
      <c r="W169" t="s">
        <v>3</v>
      </c>
      <c r="X169" t="s">
        <v>3</v>
      </c>
      <c r="Y169" t="s">
        <v>3</v>
      </c>
      <c r="Z169" t="s">
        <v>3</v>
      </c>
      <c r="AA169"/>
      <c r="AB169" t="s">
        <v>324</v>
      </c>
      <c r="AC169" t="s">
        <v>3</v>
      </c>
      <c r="AD169" t="s">
        <v>3</v>
      </c>
    </row>
    <row r="170" spans="1:30" ht="15" x14ac:dyDescent="0.25">
      <c r="A170">
        <v>169</v>
      </c>
      <c r="B170" t="s">
        <v>544</v>
      </c>
      <c r="C170">
        <v>169</v>
      </c>
      <c r="D170" t="s">
        <v>322</v>
      </c>
      <c r="E170" t="s">
        <v>476</v>
      </c>
      <c r="F170"/>
      <c r="G170"/>
      <c r="H170" t="s">
        <v>3</v>
      </c>
      <c r="I170" t="s">
        <v>3</v>
      </c>
      <c r="J170" t="s">
        <v>3</v>
      </c>
      <c r="K170" t="s">
        <v>3</v>
      </c>
      <c r="L170" t="s">
        <v>3</v>
      </c>
      <c r="M170" t="s">
        <v>3</v>
      </c>
      <c r="N170" t="s">
        <v>3</v>
      </c>
      <c r="O170" t="s">
        <v>3</v>
      </c>
      <c r="P170"/>
      <c r="Q170">
        <v>0</v>
      </c>
      <c r="R170"/>
      <c r="S170"/>
      <c r="T170" t="s">
        <v>3</v>
      </c>
      <c r="U170" t="s">
        <v>3</v>
      </c>
      <c r="V170" t="s">
        <v>21</v>
      </c>
      <c r="W170" t="s">
        <v>3</v>
      </c>
      <c r="X170" t="s">
        <v>3</v>
      </c>
      <c r="Y170" t="s">
        <v>3</v>
      </c>
      <c r="Z170" t="s">
        <v>3</v>
      </c>
      <c r="AA170"/>
      <c r="AB170" t="s">
        <v>324</v>
      </c>
      <c r="AC170" t="s">
        <v>3</v>
      </c>
      <c r="AD170" t="s">
        <v>3</v>
      </c>
    </row>
    <row r="171" spans="1:30" ht="15" x14ac:dyDescent="0.25">
      <c r="A171">
        <v>170</v>
      </c>
      <c r="B171" t="s">
        <v>545</v>
      </c>
      <c r="C171">
        <v>170</v>
      </c>
      <c r="D171" t="s">
        <v>322</v>
      </c>
      <c r="E171" t="s">
        <v>476</v>
      </c>
      <c r="F171"/>
      <c r="G171"/>
      <c r="H171" t="s">
        <v>3</v>
      </c>
      <c r="I171">
        <v>0</v>
      </c>
      <c r="J171">
        <v>0</v>
      </c>
      <c r="K171">
        <v>0</v>
      </c>
      <c r="L171">
        <v>0</v>
      </c>
      <c r="M171" t="s">
        <v>3</v>
      </c>
      <c r="N171" t="s">
        <v>3</v>
      </c>
      <c r="O171">
        <v>0</v>
      </c>
      <c r="P171"/>
      <c r="Q171">
        <v>0</v>
      </c>
      <c r="R171"/>
      <c r="S171"/>
      <c r="T171">
        <v>0</v>
      </c>
      <c r="U171">
        <v>0</v>
      </c>
      <c r="V171" t="s">
        <v>2</v>
      </c>
      <c r="W171" t="s">
        <v>3</v>
      </c>
      <c r="X171" t="s">
        <v>3</v>
      </c>
      <c r="Y171">
        <v>0</v>
      </c>
      <c r="Z171">
        <v>0</v>
      </c>
      <c r="AA171"/>
      <c r="AB171" t="s">
        <v>324</v>
      </c>
      <c r="AC171" t="s">
        <v>3</v>
      </c>
      <c r="AD171" t="s">
        <v>3</v>
      </c>
    </row>
    <row r="172" spans="1:30" ht="15" x14ac:dyDescent="0.25">
      <c r="A172">
        <v>171</v>
      </c>
      <c r="B172" t="s">
        <v>546</v>
      </c>
      <c r="C172">
        <v>171</v>
      </c>
      <c r="D172" t="s">
        <v>322</v>
      </c>
      <c r="E172" t="s">
        <v>476</v>
      </c>
      <c r="F172"/>
      <c r="G172"/>
      <c r="H172" t="s">
        <v>3</v>
      </c>
      <c r="I172" t="s">
        <v>3</v>
      </c>
      <c r="J172" t="s">
        <v>3</v>
      </c>
      <c r="K172" t="s">
        <v>3</v>
      </c>
      <c r="L172" t="s">
        <v>3</v>
      </c>
      <c r="M172" t="s">
        <v>3</v>
      </c>
      <c r="N172" t="s">
        <v>3</v>
      </c>
      <c r="O172" t="s">
        <v>3</v>
      </c>
      <c r="P172"/>
      <c r="Q172">
        <v>0</v>
      </c>
      <c r="R172"/>
      <c r="S172"/>
      <c r="T172" t="s">
        <v>3</v>
      </c>
      <c r="U172" t="s">
        <v>3</v>
      </c>
      <c r="V172" t="s">
        <v>3</v>
      </c>
      <c r="W172" t="s">
        <v>3</v>
      </c>
      <c r="X172" t="s">
        <v>3</v>
      </c>
      <c r="Y172" t="s">
        <v>3</v>
      </c>
      <c r="Z172" t="s">
        <v>3</v>
      </c>
      <c r="AA172"/>
      <c r="AB172" t="s">
        <v>324</v>
      </c>
      <c r="AC172" t="s">
        <v>3</v>
      </c>
      <c r="AD172" t="s">
        <v>3</v>
      </c>
    </row>
    <row r="173" spans="1:30" ht="15" x14ac:dyDescent="0.25">
      <c r="A173">
        <v>172</v>
      </c>
      <c r="B173" t="s">
        <v>547</v>
      </c>
      <c r="C173">
        <v>172</v>
      </c>
      <c r="D173" t="s">
        <v>322</v>
      </c>
      <c r="E173" t="s">
        <v>476</v>
      </c>
      <c r="F173"/>
      <c r="G173"/>
      <c r="H173" t="s">
        <v>3</v>
      </c>
      <c r="I173" t="s">
        <v>3</v>
      </c>
      <c r="J173" t="s">
        <v>3</v>
      </c>
      <c r="K173" t="s">
        <v>3</v>
      </c>
      <c r="L173" t="s">
        <v>3</v>
      </c>
      <c r="M173" t="s">
        <v>3</v>
      </c>
      <c r="N173" t="s">
        <v>3</v>
      </c>
      <c r="O173" t="s">
        <v>3</v>
      </c>
      <c r="P173"/>
      <c r="Q173">
        <v>0</v>
      </c>
      <c r="R173"/>
      <c r="S173"/>
      <c r="T173" t="s">
        <v>3</v>
      </c>
      <c r="U173" t="s">
        <v>3</v>
      </c>
      <c r="V173" t="s">
        <v>2</v>
      </c>
      <c r="W173" t="s">
        <v>3</v>
      </c>
      <c r="X173" t="s">
        <v>3</v>
      </c>
      <c r="Y173" t="s">
        <v>3</v>
      </c>
      <c r="Z173" t="s">
        <v>3</v>
      </c>
      <c r="AA173"/>
      <c r="AB173" t="s">
        <v>324</v>
      </c>
      <c r="AC173" t="s">
        <v>3</v>
      </c>
      <c r="AD173" t="s">
        <v>3</v>
      </c>
    </row>
    <row r="174" spans="1:30" ht="15" x14ac:dyDescent="0.25">
      <c r="A174">
        <v>173</v>
      </c>
      <c r="B174" t="s">
        <v>548</v>
      </c>
      <c r="C174">
        <v>173</v>
      </c>
      <c r="D174" t="s">
        <v>322</v>
      </c>
      <c r="E174" t="s">
        <v>476</v>
      </c>
      <c r="F174"/>
      <c r="G174"/>
      <c r="H174" t="s">
        <v>549</v>
      </c>
      <c r="I174" t="s">
        <v>3</v>
      </c>
      <c r="J174" t="s">
        <v>330</v>
      </c>
      <c r="K174" t="s">
        <v>3</v>
      </c>
      <c r="L174" t="s">
        <v>3</v>
      </c>
      <c r="M174" t="s">
        <v>3</v>
      </c>
      <c r="N174" t="s">
        <v>3</v>
      </c>
      <c r="O174" t="s">
        <v>3</v>
      </c>
      <c r="P174"/>
      <c r="Q174">
        <v>0</v>
      </c>
      <c r="R174"/>
      <c r="S174"/>
      <c r="T174" t="s">
        <v>3</v>
      </c>
      <c r="U174" t="s">
        <v>3</v>
      </c>
      <c r="V174" t="s">
        <v>2</v>
      </c>
      <c r="W174" t="s">
        <v>3</v>
      </c>
      <c r="X174" t="s">
        <v>3</v>
      </c>
      <c r="Y174" t="s">
        <v>3</v>
      </c>
      <c r="Z174" t="s">
        <v>3</v>
      </c>
      <c r="AA174"/>
      <c r="AB174" t="s">
        <v>324</v>
      </c>
      <c r="AC174" t="s">
        <v>3</v>
      </c>
      <c r="AD174" t="s">
        <v>3</v>
      </c>
    </row>
    <row r="175" spans="1:30" ht="15" x14ac:dyDescent="0.25">
      <c r="A175">
        <v>174</v>
      </c>
      <c r="B175" t="s">
        <v>550</v>
      </c>
      <c r="C175">
        <v>174</v>
      </c>
      <c r="D175" t="s">
        <v>322</v>
      </c>
      <c r="E175" t="s">
        <v>476</v>
      </c>
      <c r="F175"/>
      <c r="G175"/>
      <c r="H175" t="s">
        <v>3</v>
      </c>
      <c r="I175" t="s">
        <v>3</v>
      </c>
      <c r="J175" t="s">
        <v>3</v>
      </c>
      <c r="K175" t="s">
        <v>3</v>
      </c>
      <c r="L175" t="s">
        <v>3</v>
      </c>
      <c r="M175" t="s">
        <v>3</v>
      </c>
      <c r="N175" t="s">
        <v>3</v>
      </c>
      <c r="O175" t="s">
        <v>3</v>
      </c>
      <c r="P175"/>
      <c r="Q175">
        <v>0</v>
      </c>
      <c r="R175"/>
      <c r="S175"/>
      <c r="T175" t="s">
        <v>3</v>
      </c>
      <c r="U175" t="s">
        <v>3</v>
      </c>
      <c r="V175" t="s">
        <v>2</v>
      </c>
      <c r="W175" t="s">
        <v>3</v>
      </c>
      <c r="X175" t="s">
        <v>3</v>
      </c>
      <c r="Y175" t="s">
        <v>3</v>
      </c>
      <c r="Z175" t="s">
        <v>3</v>
      </c>
      <c r="AA175"/>
      <c r="AB175" t="s">
        <v>324</v>
      </c>
      <c r="AC175" t="s">
        <v>3</v>
      </c>
      <c r="AD175" t="s">
        <v>3</v>
      </c>
    </row>
    <row r="176" spans="1:30" ht="15" x14ac:dyDescent="0.25">
      <c r="A176">
        <v>175</v>
      </c>
      <c r="B176" t="s">
        <v>551</v>
      </c>
      <c r="C176">
        <v>175</v>
      </c>
      <c r="D176" t="s">
        <v>322</v>
      </c>
      <c r="E176" t="s">
        <v>476</v>
      </c>
      <c r="F176"/>
      <c r="G176"/>
      <c r="H176" t="s">
        <v>3</v>
      </c>
      <c r="I176" t="s">
        <v>3</v>
      </c>
      <c r="J176" t="s">
        <v>3</v>
      </c>
      <c r="K176" t="s">
        <v>3</v>
      </c>
      <c r="L176" t="s">
        <v>3</v>
      </c>
      <c r="M176" t="s">
        <v>3</v>
      </c>
      <c r="N176" t="s">
        <v>3</v>
      </c>
      <c r="O176" t="s">
        <v>3</v>
      </c>
      <c r="P176"/>
      <c r="Q176">
        <v>0</v>
      </c>
      <c r="R176"/>
      <c r="S176"/>
      <c r="T176" t="s">
        <v>3</v>
      </c>
      <c r="U176" t="s">
        <v>3</v>
      </c>
      <c r="V176" t="s">
        <v>2</v>
      </c>
      <c r="W176" t="s">
        <v>3</v>
      </c>
      <c r="X176" t="s">
        <v>3</v>
      </c>
      <c r="Y176" t="s">
        <v>3</v>
      </c>
      <c r="Z176" t="s">
        <v>3</v>
      </c>
      <c r="AA176"/>
      <c r="AB176" t="s">
        <v>324</v>
      </c>
      <c r="AC176" t="s">
        <v>3</v>
      </c>
      <c r="AD176" t="s">
        <v>3</v>
      </c>
    </row>
    <row r="177" spans="1:30" ht="15" x14ac:dyDescent="0.25">
      <c r="A177">
        <v>176</v>
      </c>
      <c r="B177" t="s">
        <v>552</v>
      </c>
      <c r="C177">
        <v>176</v>
      </c>
      <c r="D177" t="s">
        <v>322</v>
      </c>
      <c r="E177" t="s">
        <v>476</v>
      </c>
      <c r="F177"/>
      <c r="G177"/>
      <c r="H177" t="s">
        <v>3</v>
      </c>
      <c r="I177" t="s">
        <v>3</v>
      </c>
      <c r="J177" t="s">
        <v>3</v>
      </c>
      <c r="K177" t="s">
        <v>3</v>
      </c>
      <c r="L177" t="s">
        <v>3</v>
      </c>
      <c r="M177" t="s">
        <v>3</v>
      </c>
      <c r="N177" t="s">
        <v>3</v>
      </c>
      <c r="O177" t="s">
        <v>3</v>
      </c>
      <c r="P177"/>
      <c r="Q177">
        <v>0</v>
      </c>
      <c r="R177"/>
      <c r="S177"/>
      <c r="T177" t="s">
        <v>3</v>
      </c>
      <c r="U177" t="s">
        <v>3</v>
      </c>
      <c r="V177" t="s">
        <v>3</v>
      </c>
      <c r="W177" t="s">
        <v>3</v>
      </c>
      <c r="X177" t="s">
        <v>3</v>
      </c>
      <c r="Y177" t="s">
        <v>3</v>
      </c>
      <c r="Z177" t="s">
        <v>3</v>
      </c>
      <c r="AA177"/>
      <c r="AB177" t="s">
        <v>324</v>
      </c>
      <c r="AC177" t="s">
        <v>3</v>
      </c>
      <c r="AD177" t="s">
        <v>3</v>
      </c>
    </row>
    <row r="178" spans="1:30" ht="15" x14ac:dyDescent="0.25">
      <c r="A178">
        <v>177</v>
      </c>
      <c r="B178" t="s">
        <v>553</v>
      </c>
      <c r="C178">
        <v>177</v>
      </c>
      <c r="D178" t="s">
        <v>322</v>
      </c>
      <c r="E178" t="s">
        <v>476</v>
      </c>
      <c r="F178"/>
      <c r="G178"/>
      <c r="H178" t="s">
        <v>3</v>
      </c>
      <c r="I178" t="s">
        <v>3</v>
      </c>
      <c r="J178" t="s">
        <v>3</v>
      </c>
      <c r="K178" t="s">
        <v>3</v>
      </c>
      <c r="L178" t="s">
        <v>3</v>
      </c>
      <c r="M178" t="s">
        <v>3</v>
      </c>
      <c r="N178" t="s">
        <v>3</v>
      </c>
      <c r="O178" t="s">
        <v>3</v>
      </c>
      <c r="P178"/>
      <c r="Q178">
        <v>0</v>
      </c>
      <c r="R178"/>
      <c r="S178"/>
      <c r="T178" t="s">
        <v>3</v>
      </c>
      <c r="U178" t="s">
        <v>3</v>
      </c>
      <c r="V178" t="s">
        <v>2</v>
      </c>
      <c r="W178" t="s">
        <v>3</v>
      </c>
      <c r="X178" t="s">
        <v>3</v>
      </c>
      <c r="Y178" t="s">
        <v>3</v>
      </c>
      <c r="Z178" t="s">
        <v>3</v>
      </c>
      <c r="AA178"/>
      <c r="AB178" t="s">
        <v>324</v>
      </c>
      <c r="AC178" t="s">
        <v>3</v>
      </c>
      <c r="AD178" t="s">
        <v>3</v>
      </c>
    </row>
    <row r="179" spans="1:30" ht="15" x14ac:dyDescent="0.25">
      <c r="A179">
        <v>178</v>
      </c>
      <c r="B179" t="s">
        <v>554</v>
      </c>
      <c r="C179">
        <v>178</v>
      </c>
      <c r="D179" t="s">
        <v>322</v>
      </c>
      <c r="E179" t="s">
        <v>476</v>
      </c>
      <c r="F179"/>
      <c r="G179"/>
      <c r="H179" t="s">
        <v>3</v>
      </c>
      <c r="I179" t="s">
        <v>3</v>
      </c>
      <c r="J179" t="s">
        <v>3</v>
      </c>
      <c r="K179" t="s">
        <v>3</v>
      </c>
      <c r="L179" t="s">
        <v>3</v>
      </c>
      <c r="M179">
        <v>1</v>
      </c>
      <c r="N179" t="s">
        <v>3</v>
      </c>
      <c r="O179" t="s">
        <v>3</v>
      </c>
      <c r="P179"/>
      <c r="Q179">
        <v>0</v>
      </c>
      <c r="R179"/>
      <c r="S179"/>
      <c r="T179" t="s">
        <v>3</v>
      </c>
      <c r="U179" t="s">
        <v>3</v>
      </c>
      <c r="V179" t="s">
        <v>3</v>
      </c>
      <c r="W179" t="s">
        <v>9</v>
      </c>
      <c r="X179" t="s">
        <v>3</v>
      </c>
      <c r="Y179" t="s">
        <v>3</v>
      </c>
      <c r="Z179" t="s">
        <v>3</v>
      </c>
      <c r="AA179"/>
      <c r="AB179" t="s">
        <v>324</v>
      </c>
      <c r="AC179" t="s">
        <v>3</v>
      </c>
      <c r="AD179" t="s">
        <v>3</v>
      </c>
    </row>
    <row r="180" spans="1:30" ht="15" x14ac:dyDescent="0.25">
      <c r="A180">
        <v>179</v>
      </c>
      <c r="B180" t="s">
        <v>555</v>
      </c>
      <c r="C180">
        <v>179</v>
      </c>
      <c r="D180" t="s">
        <v>322</v>
      </c>
      <c r="E180" t="s">
        <v>476</v>
      </c>
      <c r="F180"/>
      <c r="G180"/>
      <c r="H180" t="s">
        <v>3</v>
      </c>
      <c r="I180" t="s">
        <v>3</v>
      </c>
      <c r="J180" t="s">
        <v>3</v>
      </c>
      <c r="K180" t="s">
        <v>3</v>
      </c>
      <c r="L180" t="s">
        <v>3</v>
      </c>
      <c r="M180" t="s">
        <v>3</v>
      </c>
      <c r="N180" t="s">
        <v>3</v>
      </c>
      <c r="O180" t="s">
        <v>3</v>
      </c>
      <c r="P180"/>
      <c r="Q180">
        <v>0</v>
      </c>
      <c r="R180"/>
      <c r="S180"/>
      <c r="T180" t="s">
        <v>3</v>
      </c>
      <c r="U180" t="s">
        <v>3</v>
      </c>
      <c r="V180" t="s">
        <v>2</v>
      </c>
      <c r="W180" t="s">
        <v>3</v>
      </c>
      <c r="X180" t="s">
        <v>3</v>
      </c>
      <c r="Y180" t="s">
        <v>3</v>
      </c>
      <c r="Z180" t="s">
        <v>3</v>
      </c>
      <c r="AA180"/>
      <c r="AB180" t="s">
        <v>324</v>
      </c>
      <c r="AC180" t="s">
        <v>3</v>
      </c>
      <c r="AD180" t="s">
        <v>3</v>
      </c>
    </row>
    <row r="181" spans="1:30" ht="15" x14ac:dyDescent="0.25">
      <c r="A181">
        <v>180</v>
      </c>
      <c r="B181" t="s">
        <v>556</v>
      </c>
      <c r="C181">
        <v>180</v>
      </c>
      <c r="D181" t="s">
        <v>322</v>
      </c>
      <c r="E181" t="s">
        <v>476</v>
      </c>
      <c r="F181"/>
      <c r="G181"/>
      <c r="H181" t="s">
        <v>3</v>
      </c>
      <c r="I181" t="s">
        <v>3</v>
      </c>
      <c r="J181" t="s">
        <v>3</v>
      </c>
      <c r="K181" t="s">
        <v>3</v>
      </c>
      <c r="L181" t="s">
        <v>3</v>
      </c>
      <c r="M181" t="s">
        <v>3</v>
      </c>
      <c r="N181" t="s">
        <v>3</v>
      </c>
      <c r="O181" t="s">
        <v>3</v>
      </c>
      <c r="P181"/>
      <c r="Q181">
        <v>0</v>
      </c>
      <c r="R181"/>
      <c r="S181"/>
      <c r="T181" t="s">
        <v>3</v>
      </c>
      <c r="U181" t="s">
        <v>3</v>
      </c>
      <c r="V181" t="s">
        <v>21</v>
      </c>
      <c r="W181" t="s">
        <v>3</v>
      </c>
      <c r="X181" t="s">
        <v>3</v>
      </c>
      <c r="Y181" t="s">
        <v>3</v>
      </c>
      <c r="Z181" t="s">
        <v>3</v>
      </c>
      <c r="AA181"/>
      <c r="AB181" t="s">
        <v>324</v>
      </c>
      <c r="AC181" t="s">
        <v>3</v>
      </c>
      <c r="AD181" t="s">
        <v>3</v>
      </c>
    </row>
    <row r="182" spans="1:30" ht="15" x14ac:dyDescent="0.25">
      <c r="A182">
        <v>181</v>
      </c>
      <c r="B182" t="s">
        <v>557</v>
      </c>
      <c r="C182">
        <v>181</v>
      </c>
      <c r="D182" t="s">
        <v>322</v>
      </c>
      <c r="E182" t="s">
        <v>476</v>
      </c>
      <c r="F182"/>
      <c r="G182"/>
      <c r="H182" t="s">
        <v>558</v>
      </c>
      <c r="I182" t="s">
        <v>3</v>
      </c>
      <c r="J182" t="s">
        <v>330</v>
      </c>
      <c r="K182" t="s">
        <v>331</v>
      </c>
      <c r="L182" t="s">
        <v>16</v>
      </c>
      <c r="M182">
        <v>1</v>
      </c>
      <c r="N182" t="s">
        <v>3</v>
      </c>
      <c r="O182" t="s">
        <v>559</v>
      </c>
      <c r="P182"/>
      <c r="Q182">
        <v>0</v>
      </c>
      <c r="R182"/>
      <c r="S182"/>
      <c r="T182" t="s">
        <v>3</v>
      </c>
      <c r="U182" t="s">
        <v>3</v>
      </c>
      <c r="V182" t="s">
        <v>2</v>
      </c>
      <c r="W182" t="s">
        <v>3</v>
      </c>
      <c r="X182" t="s">
        <v>3</v>
      </c>
      <c r="Y182" t="s">
        <v>3</v>
      </c>
      <c r="Z182" t="s">
        <v>3</v>
      </c>
      <c r="AA182"/>
      <c r="AB182" t="s">
        <v>324</v>
      </c>
      <c r="AC182" t="s">
        <v>3</v>
      </c>
      <c r="AD182" t="s">
        <v>3</v>
      </c>
    </row>
    <row r="183" spans="1:30" ht="15" x14ac:dyDescent="0.25">
      <c r="A183">
        <v>182</v>
      </c>
      <c r="B183" t="s">
        <v>560</v>
      </c>
      <c r="C183">
        <v>182</v>
      </c>
      <c r="D183" t="s">
        <v>322</v>
      </c>
      <c r="E183" t="s">
        <v>476</v>
      </c>
      <c r="F183"/>
      <c r="G183"/>
      <c r="H183" t="s">
        <v>3</v>
      </c>
      <c r="I183" t="s">
        <v>3</v>
      </c>
      <c r="J183" t="s">
        <v>3</v>
      </c>
      <c r="K183" t="s">
        <v>3</v>
      </c>
      <c r="L183" t="s">
        <v>3</v>
      </c>
      <c r="M183" t="s">
        <v>3</v>
      </c>
      <c r="N183" t="s">
        <v>3</v>
      </c>
      <c r="O183" t="s">
        <v>3</v>
      </c>
      <c r="P183"/>
      <c r="Q183">
        <v>0</v>
      </c>
      <c r="R183"/>
      <c r="S183"/>
      <c r="T183" t="s">
        <v>3</v>
      </c>
      <c r="U183" t="s">
        <v>3</v>
      </c>
      <c r="V183" t="s">
        <v>2</v>
      </c>
      <c r="W183" t="s">
        <v>3</v>
      </c>
      <c r="X183" t="s">
        <v>3</v>
      </c>
      <c r="Y183" t="s">
        <v>3</v>
      </c>
      <c r="Z183" t="s">
        <v>3</v>
      </c>
      <c r="AA183"/>
      <c r="AB183" t="s">
        <v>324</v>
      </c>
      <c r="AC183" t="s">
        <v>3</v>
      </c>
      <c r="AD183" t="s">
        <v>3</v>
      </c>
    </row>
    <row r="184" spans="1:30" ht="15" x14ac:dyDescent="0.25">
      <c r="A184">
        <v>183</v>
      </c>
      <c r="B184" t="s">
        <v>561</v>
      </c>
      <c r="C184">
        <v>183</v>
      </c>
      <c r="D184" t="s">
        <v>322</v>
      </c>
      <c r="E184" t="s">
        <v>476</v>
      </c>
      <c r="F184"/>
      <c r="G184"/>
      <c r="H184" t="s">
        <v>549</v>
      </c>
      <c r="I184" t="s">
        <v>3</v>
      </c>
      <c r="J184" t="s">
        <v>3</v>
      </c>
      <c r="K184" t="s">
        <v>3</v>
      </c>
      <c r="L184" t="s">
        <v>3</v>
      </c>
      <c r="M184" t="s">
        <v>3</v>
      </c>
      <c r="N184" t="s">
        <v>3</v>
      </c>
      <c r="O184" t="s">
        <v>3</v>
      </c>
      <c r="P184"/>
      <c r="Q184">
        <v>0</v>
      </c>
      <c r="R184"/>
      <c r="S184"/>
      <c r="T184" t="s">
        <v>3</v>
      </c>
      <c r="U184" t="s">
        <v>3</v>
      </c>
      <c r="V184" t="s">
        <v>21</v>
      </c>
      <c r="W184" t="s">
        <v>3</v>
      </c>
      <c r="X184" t="s">
        <v>3</v>
      </c>
      <c r="Y184" t="s">
        <v>3</v>
      </c>
      <c r="Z184" t="s">
        <v>3</v>
      </c>
      <c r="AA184"/>
      <c r="AB184" t="s">
        <v>324</v>
      </c>
      <c r="AC184" t="s">
        <v>3</v>
      </c>
      <c r="AD184" t="s">
        <v>3</v>
      </c>
    </row>
    <row r="185" spans="1:30" ht="15" x14ac:dyDescent="0.25">
      <c r="A185">
        <v>184</v>
      </c>
      <c r="B185" t="s">
        <v>562</v>
      </c>
      <c r="C185">
        <v>184</v>
      </c>
      <c r="D185" t="s">
        <v>322</v>
      </c>
      <c r="E185" t="s">
        <v>476</v>
      </c>
      <c r="F185"/>
      <c r="G185"/>
      <c r="H185" t="s">
        <v>563</v>
      </c>
      <c r="I185" t="s">
        <v>3</v>
      </c>
      <c r="J185" t="s">
        <v>330</v>
      </c>
      <c r="K185" t="s">
        <v>20</v>
      </c>
      <c r="L185" t="s">
        <v>311</v>
      </c>
      <c r="M185" t="s">
        <v>3</v>
      </c>
      <c r="N185" t="s">
        <v>3</v>
      </c>
      <c r="O185" t="s">
        <v>23</v>
      </c>
      <c r="P185"/>
      <c r="Q185">
        <v>0</v>
      </c>
      <c r="R185"/>
      <c r="S185"/>
      <c r="T185" t="s">
        <v>3</v>
      </c>
      <c r="U185" t="s">
        <v>3</v>
      </c>
      <c r="V185" t="s">
        <v>2</v>
      </c>
      <c r="W185" t="s">
        <v>3</v>
      </c>
      <c r="X185" t="s">
        <v>3</v>
      </c>
      <c r="Y185" t="s">
        <v>3</v>
      </c>
      <c r="Z185" t="s">
        <v>3</v>
      </c>
      <c r="AA185"/>
      <c r="AB185" t="s">
        <v>324</v>
      </c>
      <c r="AC185" t="s">
        <v>3</v>
      </c>
      <c r="AD185" t="s">
        <v>3</v>
      </c>
    </row>
    <row r="186" spans="1:30" ht="15" x14ac:dyDescent="0.25">
      <c r="A186">
        <v>185</v>
      </c>
      <c r="B186" t="s">
        <v>564</v>
      </c>
      <c r="C186">
        <v>185</v>
      </c>
      <c r="D186" t="s">
        <v>322</v>
      </c>
      <c r="E186" t="s">
        <v>476</v>
      </c>
      <c r="F186"/>
      <c r="G186"/>
      <c r="H186" t="s">
        <v>3</v>
      </c>
      <c r="I186">
        <v>0</v>
      </c>
      <c r="J186">
        <v>0</v>
      </c>
      <c r="K186">
        <v>0</v>
      </c>
      <c r="L186">
        <v>0</v>
      </c>
      <c r="M186" t="s">
        <v>3</v>
      </c>
      <c r="N186" t="s">
        <v>3</v>
      </c>
      <c r="O186">
        <v>0</v>
      </c>
      <c r="P186"/>
      <c r="Q186">
        <v>0</v>
      </c>
      <c r="R186"/>
      <c r="S186"/>
      <c r="T186">
        <v>0</v>
      </c>
      <c r="U186">
        <v>0</v>
      </c>
      <c r="V186" t="s">
        <v>3</v>
      </c>
      <c r="W186" t="s">
        <v>3</v>
      </c>
      <c r="X186" t="s">
        <v>3</v>
      </c>
      <c r="Y186">
        <v>0</v>
      </c>
      <c r="Z186">
        <v>0</v>
      </c>
      <c r="AA186"/>
      <c r="AB186" t="s">
        <v>324</v>
      </c>
      <c r="AC186" t="s">
        <v>3</v>
      </c>
      <c r="AD186" t="s">
        <v>3</v>
      </c>
    </row>
    <row r="187" spans="1:30" ht="15" x14ac:dyDescent="0.25">
      <c r="A187">
        <v>186</v>
      </c>
      <c r="B187" t="s">
        <v>565</v>
      </c>
      <c r="C187">
        <v>186</v>
      </c>
      <c r="D187" t="s">
        <v>322</v>
      </c>
      <c r="E187" t="s">
        <v>476</v>
      </c>
      <c r="F187"/>
      <c r="G187"/>
      <c r="H187" t="s">
        <v>563</v>
      </c>
      <c r="I187" t="s">
        <v>3</v>
      </c>
      <c r="J187" t="s">
        <v>330</v>
      </c>
      <c r="K187" t="s">
        <v>331</v>
      </c>
      <c r="L187" t="s">
        <v>311</v>
      </c>
      <c r="M187" t="s">
        <v>3</v>
      </c>
      <c r="N187" t="s">
        <v>3</v>
      </c>
      <c r="O187" t="s">
        <v>566</v>
      </c>
      <c r="P187"/>
      <c r="Q187">
        <v>0</v>
      </c>
      <c r="R187"/>
      <c r="S187"/>
      <c r="T187" t="s">
        <v>3</v>
      </c>
      <c r="U187" t="s">
        <v>3</v>
      </c>
      <c r="V187" t="s">
        <v>2</v>
      </c>
      <c r="W187" t="s">
        <v>3</v>
      </c>
      <c r="X187" t="s">
        <v>3</v>
      </c>
      <c r="Y187" t="s">
        <v>3</v>
      </c>
      <c r="Z187" t="s">
        <v>3</v>
      </c>
      <c r="AA187"/>
      <c r="AB187" t="s">
        <v>324</v>
      </c>
      <c r="AC187" t="s">
        <v>3</v>
      </c>
      <c r="AD187" t="s">
        <v>3</v>
      </c>
    </row>
    <row r="188" spans="1:30" ht="15" x14ac:dyDescent="0.25">
      <c r="A188">
        <v>187</v>
      </c>
      <c r="B188" t="s">
        <v>567</v>
      </c>
      <c r="C188">
        <v>187</v>
      </c>
      <c r="D188" t="s">
        <v>322</v>
      </c>
      <c r="E188" t="s">
        <v>476</v>
      </c>
      <c r="F188"/>
      <c r="G188"/>
      <c r="H188" t="s">
        <v>558</v>
      </c>
      <c r="I188" t="s">
        <v>3</v>
      </c>
      <c r="J188" t="s">
        <v>330</v>
      </c>
      <c r="K188" t="s">
        <v>331</v>
      </c>
      <c r="L188" t="s">
        <v>16</v>
      </c>
      <c r="M188">
        <v>1</v>
      </c>
      <c r="N188" t="s">
        <v>3</v>
      </c>
      <c r="O188" t="s">
        <v>29</v>
      </c>
      <c r="P188"/>
      <c r="Q188">
        <v>0</v>
      </c>
      <c r="R188"/>
      <c r="S188"/>
      <c r="T188" t="s">
        <v>3</v>
      </c>
      <c r="U188" t="s">
        <v>3</v>
      </c>
      <c r="V188" t="s">
        <v>2</v>
      </c>
      <c r="W188" t="s">
        <v>3</v>
      </c>
      <c r="X188" t="s">
        <v>3</v>
      </c>
      <c r="Y188" t="s">
        <v>3</v>
      </c>
      <c r="Z188" t="s">
        <v>3</v>
      </c>
      <c r="AA188"/>
      <c r="AB188" t="s">
        <v>324</v>
      </c>
      <c r="AC188" t="s">
        <v>3</v>
      </c>
      <c r="AD188" t="s">
        <v>3</v>
      </c>
    </row>
    <row r="189" spans="1:30" ht="15" x14ac:dyDescent="0.25">
      <c r="A189">
        <v>188</v>
      </c>
      <c r="B189" t="s">
        <v>568</v>
      </c>
      <c r="C189">
        <v>188</v>
      </c>
      <c r="D189" t="s">
        <v>322</v>
      </c>
      <c r="E189" t="s">
        <v>476</v>
      </c>
      <c r="F189"/>
      <c r="G189"/>
      <c r="H189" t="s">
        <v>549</v>
      </c>
      <c r="I189" t="s">
        <v>3</v>
      </c>
      <c r="J189" t="s">
        <v>330</v>
      </c>
      <c r="K189" t="s">
        <v>14</v>
      </c>
      <c r="L189" t="s">
        <v>16</v>
      </c>
      <c r="M189">
        <v>1</v>
      </c>
      <c r="N189" t="s">
        <v>3</v>
      </c>
      <c r="O189" t="s">
        <v>569</v>
      </c>
      <c r="P189"/>
      <c r="Q189">
        <v>0</v>
      </c>
      <c r="R189"/>
      <c r="S189"/>
      <c r="T189" t="s">
        <v>3</v>
      </c>
      <c r="U189" t="s">
        <v>3</v>
      </c>
      <c r="V189" t="s">
        <v>2</v>
      </c>
      <c r="W189" t="s">
        <v>3</v>
      </c>
      <c r="X189" t="s">
        <v>3</v>
      </c>
      <c r="Y189" t="s">
        <v>3</v>
      </c>
      <c r="Z189" t="s">
        <v>3</v>
      </c>
      <c r="AA189"/>
      <c r="AB189" t="s">
        <v>324</v>
      </c>
      <c r="AC189" t="s">
        <v>3</v>
      </c>
      <c r="AD189" t="s">
        <v>3</v>
      </c>
    </row>
    <row r="190" spans="1:30" ht="15" x14ac:dyDescent="0.25">
      <c r="A190">
        <v>189</v>
      </c>
      <c r="B190" t="s">
        <v>570</v>
      </c>
      <c r="C190">
        <v>189</v>
      </c>
      <c r="D190" t="s">
        <v>322</v>
      </c>
      <c r="E190" t="s">
        <v>476</v>
      </c>
      <c r="F190"/>
      <c r="G190"/>
      <c r="H190" t="s">
        <v>549</v>
      </c>
      <c r="I190" t="s">
        <v>3</v>
      </c>
      <c r="J190" t="s">
        <v>330</v>
      </c>
      <c r="K190" t="s">
        <v>331</v>
      </c>
      <c r="L190" t="s">
        <v>16</v>
      </c>
      <c r="M190">
        <v>1</v>
      </c>
      <c r="N190" t="s">
        <v>3</v>
      </c>
      <c r="O190" t="s">
        <v>571</v>
      </c>
      <c r="P190"/>
      <c r="Q190">
        <v>0</v>
      </c>
      <c r="R190"/>
      <c r="S190"/>
      <c r="T190" t="s">
        <v>3</v>
      </c>
      <c r="U190" t="s">
        <v>3</v>
      </c>
      <c r="V190" t="s">
        <v>2</v>
      </c>
      <c r="W190" t="s">
        <v>3</v>
      </c>
      <c r="X190" t="s">
        <v>3</v>
      </c>
      <c r="Y190" t="s">
        <v>3</v>
      </c>
      <c r="Z190" t="s">
        <v>3</v>
      </c>
      <c r="AA190"/>
      <c r="AB190" t="s">
        <v>324</v>
      </c>
      <c r="AC190" t="s">
        <v>3</v>
      </c>
      <c r="AD190" t="s">
        <v>3</v>
      </c>
    </row>
    <row r="191" spans="1:30" ht="15" x14ac:dyDescent="0.25">
      <c r="A191">
        <v>190</v>
      </c>
      <c r="B191" t="s">
        <v>572</v>
      </c>
      <c r="C191">
        <v>190</v>
      </c>
      <c r="D191" t="s">
        <v>322</v>
      </c>
      <c r="E191" t="s">
        <v>476</v>
      </c>
      <c r="F191"/>
      <c r="G191"/>
      <c r="H191" t="s">
        <v>3</v>
      </c>
      <c r="I191" t="s">
        <v>3</v>
      </c>
      <c r="J191" t="s">
        <v>3</v>
      </c>
      <c r="K191" t="s">
        <v>3</v>
      </c>
      <c r="L191" t="s">
        <v>3</v>
      </c>
      <c r="M191" t="s">
        <v>3</v>
      </c>
      <c r="N191" t="s">
        <v>3</v>
      </c>
      <c r="O191" t="s">
        <v>3</v>
      </c>
      <c r="P191"/>
      <c r="Q191">
        <v>0</v>
      </c>
      <c r="R191"/>
      <c r="S191"/>
      <c r="T191" t="s">
        <v>3</v>
      </c>
      <c r="U191" t="s">
        <v>3</v>
      </c>
      <c r="V191" t="s">
        <v>3</v>
      </c>
      <c r="W191" t="s">
        <v>3</v>
      </c>
      <c r="X191" t="s">
        <v>3</v>
      </c>
      <c r="Y191" t="s">
        <v>3</v>
      </c>
      <c r="Z191" t="s">
        <v>3</v>
      </c>
      <c r="AA191"/>
      <c r="AB191" t="s">
        <v>324</v>
      </c>
      <c r="AC191" t="s">
        <v>3</v>
      </c>
      <c r="AD191" t="s">
        <v>3</v>
      </c>
    </row>
    <row r="192" spans="1:30" ht="15" x14ac:dyDescent="0.25">
      <c r="A192">
        <v>191</v>
      </c>
      <c r="B192" t="s">
        <v>573</v>
      </c>
      <c r="C192">
        <v>191</v>
      </c>
      <c r="D192" t="s">
        <v>322</v>
      </c>
      <c r="E192" t="s">
        <v>476</v>
      </c>
      <c r="F192"/>
      <c r="G192"/>
      <c r="H192" t="s">
        <v>549</v>
      </c>
      <c r="I192" t="s">
        <v>3</v>
      </c>
      <c r="J192" t="s">
        <v>330</v>
      </c>
      <c r="K192" t="s">
        <v>331</v>
      </c>
      <c r="L192" t="s">
        <v>311</v>
      </c>
      <c r="M192" t="s">
        <v>3</v>
      </c>
      <c r="N192" t="s">
        <v>3</v>
      </c>
      <c r="O192" t="s">
        <v>574</v>
      </c>
      <c r="P192"/>
      <c r="Q192">
        <v>0</v>
      </c>
      <c r="R192"/>
      <c r="S192"/>
      <c r="T192" t="s">
        <v>3</v>
      </c>
      <c r="U192" t="s">
        <v>3</v>
      </c>
      <c r="V192" t="s">
        <v>2</v>
      </c>
      <c r="W192" t="s">
        <v>3</v>
      </c>
      <c r="X192" t="s">
        <v>3</v>
      </c>
      <c r="Y192" t="s">
        <v>3</v>
      </c>
      <c r="Z192" t="s">
        <v>3</v>
      </c>
      <c r="AA192"/>
      <c r="AB192" t="s">
        <v>324</v>
      </c>
      <c r="AC192" t="s">
        <v>3</v>
      </c>
      <c r="AD192" t="s">
        <v>3</v>
      </c>
    </row>
    <row r="193" spans="1:30" ht="15" x14ac:dyDescent="0.25">
      <c r="A193">
        <v>192</v>
      </c>
      <c r="B193" t="s">
        <v>575</v>
      </c>
      <c r="C193">
        <v>192</v>
      </c>
      <c r="D193" t="s">
        <v>322</v>
      </c>
      <c r="E193" t="s">
        <v>476</v>
      </c>
      <c r="F193"/>
      <c r="G193"/>
      <c r="H193" t="s">
        <v>3</v>
      </c>
      <c r="I193">
        <v>0</v>
      </c>
      <c r="J193">
        <v>0</v>
      </c>
      <c r="K193">
        <v>0</v>
      </c>
      <c r="L193">
        <v>0</v>
      </c>
      <c r="M193" t="s">
        <v>3</v>
      </c>
      <c r="N193" t="s">
        <v>3</v>
      </c>
      <c r="O193">
        <v>0</v>
      </c>
      <c r="P193"/>
      <c r="Q193">
        <v>0</v>
      </c>
      <c r="R193"/>
      <c r="S193"/>
      <c r="T193">
        <v>0</v>
      </c>
      <c r="U193">
        <v>0</v>
      </c>
      <c r="V193" t="s">
        <v>2</v>
      </c>
      <c r="W193" t="s">
        <v>3</v>
      </c>
      <c r="X193" t="s">
        <v>3</v>
      </c>
      <c r="Y193">
        <v>0</v>
      </c>
      <c r="Z193">
        <v>0</v>
      </c>
      <c r="AA193"/>
      <c r="AB193" t="s">
        <v>324</v>
      </c>
      <c r="AC193" t="s">
        <v>3</v>
      </c>
      <c r="AD193" t="s">
        <v>3</v>
      </c>
    </row>
    <row r="194" spans="1:30" ht="15" x14ac:dyDescent="0.25">
      <c r="A194">
        <v>193</v>
      </c>
      <c r="B194" t="s">
        <v>576</v>
      </c>
      <c r="C194">
        <v>193</v>
      </c>
      <c r="D194" t="s">
        <v>322</v>
      </c>
      <c r="E194" t="s">
        <v>476</v>
      </c>
      <c r="F194"/>
      <c r="G194"/>
      <c r="H194" t="s">
        <v>3</v>
      </c>
      <c r="I194" t="s">
        <v>3</v>
      </c>
      <c r="J194" t="s">
        <v>3</v>
      </c>
      <c r="K194" t="s">
        <v>3</v>
      </c>
      <c r="L194" t="s">
        <v>3</v>
      </c>
      <c r="M194" t="s">
        <v>3</v>
      </c>
      <c r="N194" t="s">
        <v>3</v>
      </c>
      <c r="O194" t="s">
        <v>3</v>
      </c>
      <c r="P194"/>
      <c r="Q194">
        <v>0</v>
      </c>
      <c r="R194"/>
      <c r="S194"/>
      <c r="T194" t="s">
        <v>3</v>
      </c>
      <c r="U194" t="s">
        <v>3</v>
      </c>
      <c r="V194" t="s">
        <v>2</v>
      </c>
      <c r="W194" t="s">
        <v>3</v>
      </c>
      <c r="X194" t="s">
        <v>3</v>
      </c>
      <c r="Y194" t="s">
        <v>3</v>
      </c>
      <c r="Z194" t="s">
        <v>3</v>
      </c>
      <c r="AA194"/>
      <c r="AB194" t="s">
        <v>324</v>
      </c>
      <c r="AC194" t="s">
        <v>3</v>
      </c>
      <c r="AD194" t="s">
        <v>3</v>
      </c>
    </row>
    <row r="195" spans="1:30" ht="15" x14ac:dyDescent="0.25">
      <c r="A195">
        <v>194</v>
      </c>
      <c r="B195" t="s">
        <v>577</v>
      </c>
      <c r="C195">
        <v>194</v>
      </c>
      <c r="D195" t="s">
        <v>322</v>
      </c>
      <c r="E195" t="s">
        <v>476</v>
      </c>
      <c r="F195"/>
      <c r="G195"/>
      <c r="H195" t="s">
        <v>3</v>
      </c>
      <c r="I195" t="s">
        <v>3</v>
      </c>
      <c r="J195" t="s">
        <v>3</v>
      </c>
      <c r="K195" t="s">
        <v>3</v>
      </c>
      <c r="L195" t="s">
        <v>3</v>
      </c>
      <c r="M195" t="s">
        <v>3</v>
      </c>
      <c r="N195" t="s">
        <v>3</v>
      </c>
      <c r="O195" t="s">
        <v>3</v>
      </c>
      <c r="P195"/>
      <c r="Q195">
        <v>0</v>
      </c>
      <c r="R195"/>
      <c r="S195"/>
      <c r="T195" t="s">
        <v>3</v>
      </c>
      <c r="U195" t="s">
        <v>3</v>
      </c>
      <c r="V195" t="s">
        <v>3</v>
      </c>
      <c r="W195" t="s">
        <v>3</v>
      </c>
      <c r="X195" t="s">
        <v>3</v>
      </c>
      <c r="Y195" t="s">
        <v>3</v>
      </c>
      <c r="Z195" t="s">
        <v>3</v>
      </c>
      <c r="AA195"/>
      <c r="AB195" t="s">
        <v>324</v>
      </c>
      <c r="AC195" t="s">
        <v>3</v>
      </c>
      <c r="AD195" t="s">
        <v>3</v>
      </c>
    </row>
    <row r="196" spans="1:30" ht="15" x14ac:dyDescent="0.25">
      <c r="A196">
        <v>195</v>
      </c>
      <c r="B196" t="s">
        <v>578</v>
      </c>
      <c r="C196">
        <v>195</v>
      </c>
      <c r="D196" t="s">
        <v>322</v>
      </c>
      <c r="E196" t="s">
        <v>476</v>
      </c>
      <c r="F196"/>
      <c r="G196"/>
      <c r="H196" t="s">
        <v>3</v>
      </c>
      <c r="I196" t="s">
        <v>3</v>
      </c>
      <c r="J196" t="s">
        <v>3</v>
      </c>
      <c r="K196" t="s">
        <v>3</v>
      </c>
      <c r="L196" t="s">
        <v>3</v>
      </c>
      <c r="M196" t="s">
        <v>3</v>
      </c>
      <c r="N196" t="s">
        <v>3</v>
      </c>
      <c r="O196" t="s">
        <v>3</v>
      </c>
      <c r="P196"/>
      <c r="Q196">
        <v>0</v>
      </c>
      <c r="R196"/>
      <c r="S196"/>
      <c r="T196" t="s">
        <v>3</v>
      </c>
      <c r="U196" t="s">
        <v>3</v>
      </c>
      <c r="V196" t="s">
        <v>2</v>
      </c>
      <c r="W196" t="s">
        <v>3</v>
      </c>
      <c r="X196" t="s">
        <v>3</v>
      </c>
      <c r="Y196" t="s">
        <v>3</v>
      </c>
      <c r="Z196" t="s">
        <v>3</v>
      </c>
      <c r="AA196"/>
      <c r="AB196" t="s">
        <v>324</v>
      </c>
      <c r="AC196" t="s">
        <v>3</v>
      </c>
      <c r="AD196" t="s">
        <v>3</v>
      </c>
    </row>
    <row r="197" spans="1:30" ht="15" x14ac:dyDescent="0.25">
      <c r="A197">
        <v>196</v>
      </c>
      <c r="B197" t="s">
        <v>579</v>
      </c>
      <c r="C197">
        <v>196</v>
      </c>
      <c r="D197" t="s">
        <v>322</v>
      </c>
      <c r="E197" t="s">
        <v>476</v>
      </c>
      <c r="F197"/>
      <c r="G197"/>
      <c r="H197" t="s">
        <v>3</v>
      </c>
      <c r="I197" t="s">
        <v>3</v>
      </c>
      <c r="J197" t="s">
        <v>3</v>
      </c>
      <c r="K197" t="s">
        <v>3</v>
      </c>
      <c r="L197" t="s">
        <v>3</v>
      </c>
      <c r="M197" t="s">
        <v>3</v>
      </c>
      <c r="N197" t="s">
        <v>3</v>
      </c>
      <c r="O197" t="s">
        <v>3</v>
      </c>
      <c r="P197"/>
      <c r="Q197">
        <v>0</v>
      </c>
      <c r="R197"/>
      <c r="S197"/>
      <c r="T197" t="s">
        <v>3</v>
      </c>
      <c r="U197" t="s">
        <v>3</v>
      </c>
      <c r="V197" t="s">
        <v>2</v>
      </c>
      <c r="W197" t="s">
        <v>3</v>
      </c>
      <c r="X197" t="s">
        <v>3</v>
      </c>
      <c r="Y197" t="s">
        <v>3</v>
      </c>
      <c r="Z197" t="s">
        <v>3</v>
      </c>
      <c r="AA197"/>
      <c r="AB197" t="s">
        <v>324</v>
      </c>
      <c r="AC197" t="s">
        <v>3</v>
      </c>
      <c r="AD197" t="s">
        <v>3</v>
      </c>
    </row>
    <row r="198" spans="1:30" ht="15" x14ac:dyDescent="0.25">
      <c r="A198">
        <v>197</v>
      </c>
      <c r="B198" t="s">
        <v>580</v>
      </c>
      <c r="C198">
        <v>197</v>
      </c>
      <c r="D198" t="s">
        <v>322</v>
      </c>
      <c r="E198" t="s">
        <v>476</v>
      </c>
      <c r="F198"/>
      <c r="G198"/>
      <c r="H198" t="s">
        <v>3</v>
      </c>
      <c r="I198" t="s">
        <v>3</v>
      </c>
      <c r="J198" t="s">
        <v>3</v>
      </c>
      <c r="K198" t="s">
        <v>3</v>
      </c>
      <c r="L198" t="s">
        <v>3</v>
      </c>
      <c r="M198" t="s">
        <v>3</v>
      </c>
      <c r="N198" t="s">
        <v>3</v>
      </c>
      <c r="O198" t="s">
        <v>3</v>
      </c>
      <c r="P198"/>
      <c r="Q198">
        <v>0</v>
      </c>
      <c r="R198"/>
      <c r="S198"/>
      <c r="T198" t="s">
        <v>3</v>
      </c>
      <c r="U198" t="s">
        <v>3</v>
      </c>
      <c r="V198" t="s">
        <v>3</v>
      </c>
      <c r="W198" t="s">
        <v>3</v>
      </c>
      <c r="X198" t="s">
        <v>3</v>
      </c>
      <c r="Y198" t="s">
        <v>3</v>
      </c>
      <c r="Z198" t="s">
        <v>3</v>
      </c>
      <c r="AA198"/>
      <c r="AB198" t="s">
        <v>324</v>
      </c>
      <c r="AC198" t="s">
        <v>3</v>
      </c>
      <c r="AD198" t="s">
        <v>3</v>
      </c>
    </row>
    <row r="199" spans="1:30" ht="15" x14ac:dyDescent="0.25">
      <c r="A199">
        <v>198</v>
      </c>
      <c r="B199" t="s">
        <v>581</v>
      </c>
      <c r="C199">
        <v>198</v>
      </c>
      <c r="D199" t="s">
        <v>322</v>
      </c>
      <c r="E199" t="s">
        <v>476</v>
      </c>
      <c r="F199"/>
      <c r="G199"/>
      <c r="H199" t="s">
        <v>3</v>
      </c>
      <c r="I199" t="s">
        <v>3</v>
      </c>
      <c r="J199" t="s">
        <v>3</v>
      </c>
      <c r="K199" t="s">
        <v>3</v>
      </c>
      <c r="L199" t="s">
        <v>3</v>
      </c>
      <c r="M199" t="s">
        <v>3</v>
      </c>
      <c r="N199" t="s">
        <v>3</v>
      </c>
      <c r="O199" t="s">
        <v>3</v>
      </c>
      <c r="P199"/>
      <c r="Q199">
        <v>0</v>
      </c>
      <c r="R199"/>
      <c r="S199"/>
      <c r="T199" t="s">
        <v>3</v>
      </c>
      <c r="U199" t="s">
        <v>3</v>
      </c>
      <c r="V199" t="s">
        <v>3</v>
      </c>
      <c r="W199" t="s">
        <v>3</v>
      </c>
      <c r="X199" t="s">
        <v>3</v>
      </c>
      <c r="Y199" t="s">
        <v>3</v>
      </c>
      <c r="Z199" t="s">
        <v>3</v>
      </c>
      <c r="AA199"/>
      <c r="AB199" t="s">
        <v>324</v>
      </c>
      <c r="AC199" t="s">
        <v>3</v>
      </c>
      <c r="AD199" t="s">
        <v>3</v>
      </c>
    </row>
    <row r="200" spans="1:30" ht="15" x14ac:dyDescent="0.25">
      <c r="A200">
        <v>199</v>
      </c>
      <c r="B200" t="s">
        <v>582</v>
      </c>
      <c r="C200">
        <v>199</v>
      </c>
      <c r="D200" t="s">
        <v>322</v>
      </c>
      <c r="E200" t="s">
        <v>476</v>
      </c>
      <c r="F200"/>
      <c r="G200"/>
      <c r="H200" t="s">
        <v>3</v>
      </c>
      <c r="I200" t="s">
        <v>3</v>
      </c>
      <c r="J200" t="s">
        <v>3</v>
      </c>
      <c r="K200" t="s">
        <v>3</v>
      </c>
      <c r="L200" t="s">
        <v>3</v>
      </c>
      <c r="M200" t="s">
        <v>3</v>
      </c>
      <c r="N200" t="s">
        <v>3</v>
      </c>
      <c r="O200" t="s">
        <v>3</v>
      </c>
      <c r="P200"/>
      <c r="Q200">
        <v>0</v>
      </c>
      <c r="R200"/>
      <c r="S200"/>
      <c r="T200" t="s">
        <v>3</v>
      </c>
      <c r="U200" t="s">
        <v>3</v>
      </c>
      <c r="V200" t="s">
        <v>3</v>
      </c>
      <c r="W200" t="s">
        <v>3</v>
      </c>
      <c r="X200" t="s">
        <v>3</v>
      </c>
      <c r="Y200" t="s">
        <v>3</v>
      </c>
      <c r="Z200" t="s">
        <v>3</v>
      </c>
      <c r="AA200"/>
      <c r="AB200" t="s">
        <v>324</v>
      </c>
      <c r="AC200" t="s">
        <v>3</v>
      </c>
      <c r="AD200" t="s">
        <v>3</v>
      </c>
    </row>
    <row r="201" spans="1:30" ht="15" x14ac:dyDescent="0.25">
      <c r="A201">
        <v>200</v>
      </c>
      <c r="B201" t="s">
        <v>583</v>
      </c>
      <c r="C201">
        <v>200</v>
      </c>
      <c r="D201" t="s">
        <v>322</v>
      </c>
      <c r="E201" t="s">
        <v>476</v>
      </c>
      <c r="F201"/>
      <c r="G201"/>
      <c r="H201" t="s">
        <v>3</v>
      </c>
      <c r="I201" t="s">
        <v>3</v>
      </c>
      <c r="J201" t="s">
        <v>3</v>
      </c>
      <c r="K201" t="s">
        <v>3</v>
      </c>
      <c r="L201" t="s">
        <v>3</v>
      </c>
      <c r="M201" t="s">
        <v>3</v>
      </c>
      <c r="N201" t="s">
        <v>3</v>
      </c>
      <c r="O201" t="s">
        <v>3</v>
      </c>
      <c r="P201"/>
      <c r="Q201">
        <v>0</v>
      </c>
      <c r="R201"/>
      <c r="S201"/>
      <c r="T201" t="s">
        <v>3</v>
      </c>
      <c r="U201" t="s">
        <v>3</v>
      </c>
      <c r="V201" t="s">
        <v>2</v>
      </c>
      <c r="W201" t="s">
        <v>3</v>
      </c>
      <c r="X201" t="s">
        <v>3</v>
      </c>
      <c r="Y201" t="s">
        <v>3</v>
      </c>
      <c r="Z201" t="s">
        <v>3</v>
      </c>
      <c r="AA201"/>
      <c r="AB201" t="s">
        <v>324</v>
      </c>
      <c r="AC201" t="s">
        <v>3</v>
      </c>
      <c r="AD201" t="s">
        <v>3</v>
      </c>
    </row>
    <row r="202" spans="1:30" ht="15" x14ac:dyDescent="0.25">
      <c r="A202">
        <v>201</v>
      </c>
      <c r="B202" t="s">
        <v>584</v>
      </c>
      <c r="C202">
        <v>201</v>
      </c>
      <c r="D202" t="s">
        <v>322</v>
      </c>
      <c r="E202" t="s">
        <v>476</v>
      </c>
      <c r="F202"/>
      <c r="G202"/>
      <c r="H202" t="s">
        <v>558</v>
      </c>
      <c r="I202" t="s">
        <v>3</v>
      </c>
      <c r="J202" t="s">
        <v>330</v>
      </c>
      <c r="K202" t="s">
        <v>331</v>
      </c>
      <c r="L202" t="s">
        <v>16</v>
      </c>
      <c r="M202">
        <v>1</v>
      </c>
      <c r="N202" t="s">
        <v>3</v>
      </c>
      <c r="O202" t="s">
        <v>585</v>
      </c>
      <c r="P202"/>
      <c r="Q202">
        <v>0</v>
      </c>
      <c r="R202"/>
      <c r="S202"/>
      <c r="T202" t="s">
        <v>3</v>
      </c>
      <c r="U202" t="s">
        <v>3</v>
      </c>
      <c r="V202" t="s">
        <v>2</v>
      </c>
      <c r="W202" t="s">
        <v>3</v>
      </c>
      <c r="X202" t="s">
        <v>3</v>
      </c>
      <c r="Y202" t="s">
        <v>3</v>
      </c>
      <c r="Z202" t="s">
        <v>3</v>
      </c>
      <c r="AA202"/>
      <c r="AB202" t="s">
        <v>324</v>
      </c>
      <c r="AC202" t="s">
        <v>3</v>
      </c>
      <c r="AD202" t="s">
        <v>3</v>
      </c>
    </row>
    <row r="203" spans="1:30" ht="15" x14ac:dyDescent="0.25">
      <c r="A203">
        <v>202</v>
      </c>
      <c r="B203" t="s">
        <v>586</v>
      </c>
      <c r="C203">
        <v>202</v>
      </c>
      <c r="D203" t="s">
        <v>322</v>
      </c>
      <c r="E203" t="s">
        <v>476</v>
      </c>
      <c r="F203"/>
      <c r="G203"/>
      <c r="H203" t="s">
        <v>3</v>
      </c>
      <c r="I203">
        <v>0</v>
      </c>
      <c r="J203">
        <v>0</v>
      </c>
      <c r="K203">
        <v>0</v>
      </c>
      <c r="L203">
        <v>0</v>
      </c>
      <c r="M203" t="s">
        <v>3</v>
      </c>
      <c r="N203" t="s">
        <v>3</v>
      </c>
      <c r="O203">
        <v>0</v>
      </c>
      <c r="P203"/>
      <c r="Q203">
        <v>0</v>
      </c>
      <c r="R203"/>
      <c r="S203"/>
      <c r="T203">
        <v>0</v>
      </c>
      <c r="U203">
        <v>0</v>
      </c>
      <c r="V203" t="s">
        <v>3</v>
      </c>
      <c r="W203" t="s">
        <v>3</v>
      </c>
      <c r="X203" t="s">
        <v>3</v>
      </c>
      <c r="Y203">
        <v>0</v>
      </c>
      <c r="Z203">
        <v>0</v>
      </c>
      <c r="AA203"/>
      <c r="AB203" t="s">
        <v>324</v>
      </c>
      <c r="AC203" t="s">
        <v>3</v>
      </c>
      <c r="AD203" t="s">
        <v>3</v>
      </c>
    </row>
    <row r="204" spans="1:30" ht="15" x14ac:dyDescent="0.25">
      <c r="A204">
        <v>203</v>
      </c>
      <c r="B204" t="s">
        <v>587</v>
      </c>
      <c r="C204">
        <v>203</v>
      </c>
      <c r="D204" t="s">
        <v>322</v>
      </c>
      <c r="E204" t="s">
        <v>476</v>
      </c>
      <c r="F204"/>
      <c r="G204"/>
      <c r="H204" t="s">
        <v>3</v>
      </c>
      <c r="I204" t="s">
        <v>3</v>
      </c>
      <c r="J204" t="s">
        <v>3</v>
      </c>
      <c r="K204" t="s">
        <v>3</v>
      </c>
      <c r="L204" t="s">
        <v>3</v>
      </c>
      <c r="M204" t="s">
        <v>3</v>
      </c>
      <c r="N204" t="s">
        <v>3</v>
      </c>
      <c r="O204" t="s">
        <v>3</v>
      </c>
      <c r="P204"/>
      <c r="Q204">
        <v>0</v>
      </c>
      <c r="R204"/>
      <c r="S204"/>
      <c r="T204" t="s">
        <v>3</v>
      </c>
      <c r="U204" t="s">
        <v>3</v>
      </c>
      <c r="V204" t="s">
        <v>2</v>
      </c>
      <c r="W204" t="s">
        <v>3</v>
      </c>
      <c r="X204" t="s">
        <v>3</v>
      </c>
      <c r="Y204" t="s">
        <v>3</v>
      </c>
      <c r="Z204" t="s">
        <v>3</v>
      </c>
      <c r="AA204"/>
      <c r="AB204" t="s">
        <v>324</v>
      </c>
      <c r="AC204" t="s">
        <v>3</v>
      </c>
      <c r="AD204" t="s">
        <v>3</v>
      </c>
    </row>
    <row r="205" spans="1:30" ht="15" x14ac:dyDescent="0.25">
      <c r="A205">
        <v>204</v>
      </c>
      <c r="B205" t="s">
        <v>588</v>
      </c>
      <c r="C205">
        <v>204</v>
      </c>
      <c r="D205" t="s">
        <v>322</v>
      </c>
      <c r="E205" t="s">
        <v>476</v>
      </c>
      <c r="F205"/>
      <c r="G205"/>
      <c r="H205" t="s">
        <v>3</v>
      </c>
      <c r="I205" t="s">
        <v>3</v>
      </c>
      <c r="J205" t="s">
        <v>3</v>
      </c>
      <c r="K205" t="s">
        <v>3</v>
      </c>
      <c r="L205" t="s">
        <v>3</v>
      </c>
      <c r="M205" t="s">
        <v>3</v>
      </c>
      <c r="N205" t="s">
        <v>3</v>
      </c>
      <c r="O205" t="s">
        <v>3</v>
      </c>
      <c r="P205"/>
      <c r="Q205">
        <v>0</v>
      </c>
      <c r="R205"/>
      <c r="S205"/>
      <c r="T205" t="s">
        <v>3</v>
      </c>
      <c r="U205" t="s">
        <v>3</v>
      </c>
      <c r="V205" t="s">
        <v>2</v>
      </c>
      <c r="W205" t="s">
        <v>3</v>
      </c>
      <c r="X205" t="s">
        <v>3</v>
      </c>
      <c r="Y205" t="s">
        <v>3</v>
      </c>
      <c r="Z205" t="s">
        <v>3</v>
      </c>
      <c r="AA205"/>
      <c r="AB205" t="s">
        <v>324</v>
      </c>
      <c r="AC205" t="s">
        <v>3</v>
      </c>
      <c r="AD205" t="s">
        <v>3</v>
      </c>
    </row>
    <row r="206" spans="1:30" ht="15" x14ac:dyDescent="0.25">
      <c r="A206">
        <v>205</v>
      </c>
      <c r="B206" t="s">
        <v>589</v>
      </c>
      <c r="C206">
        <v>205</v>
      </c>
      <c r="D206" t="s">
        <v>322</v>
      </c>
      <c r="E206" t="s">
        <v>476</v>
      </c>
      <c r="F206"/>
      <c r="G206"/>
      <c r="H206" t="s">
        <v>563</v>
      </c>
      <c r="I206" t="s">
        <v>3</v>
      </c>
      <c r="J206" t="s">
        <v>330</v>
      </c>
      <c r="K206" t="s">
        <v>20</v>
      </c>
      <c r="L206" t="s">
        <v>16</v>
      </c>
      <c r="M206">
        <v>1</v>
      </c>
      <c r="N206" t="s">
        <v>3</v>
      </c>
      <c r="O206" t="s">
        <v>32</v>
      </c>
      <c r="P206"/>
      <c r="Q206">
        <v>0</v>
      </c>
      <c r="R206"/>
      <c r="S206"/>
      <c r="T206" t="s">
        <v>3</v>
      </c>
      <c r="U206" t="s">
        <v>3</v>
      </c>
      <c r="V206" t="s">
        <v>2</v>
      </c>
      <c r="W206" t="s">
        <v>3</v>
      </c>
      <c r="X206" t="s">
        <v>3</v>
      </c>
      <c r="Y206" t="s">
        <v>3</v>
      </c>
      <c r="Z206" t="s">
        <v>3</v>
      </c>
      <c r="AA206"/>
      <c r="AB206" t="s">
        <v>324</v>
      </c>
      <c r="AC206" t="s">
        <v>3</v>
      </c>
      <c r="AD206" t="s">
        <v>3</v>
      </c>
    </row>
    <row r="207" spans="1:30" ht="15" x14ac:dyDescent="0.25">
      <c r="A207">
        <v>206</v>
      </c>
      <c r="B207" t="s">
        <v>590</v>
      </c>
      <c r="C207">
        <v>206</v>
      </c>
      <c r="D207" t="s">
        <v>322</v>
      </c>
      <c r="E207" t="s">
        <v>476</v>
      </c>
      <c r="F207"/>
      <c r="G207"/>
      <c r="H207" t="s">
        <v>3</v>
      </c>
      <c r="I207" t="s">
        <v>3</v>
      </c>
      <c r="J207" t="s">
        <v>3</v>
      </c>
      <c r="K207" t="s">
        <v>3</v>
      </c>
      <c r="L207" t="s">
        <v>3</v>
      </c>
      <c r="M207" t="s">
        <v>3</v>
      </c>
      <c r="N207" t="s">
        <v>3</v>
      </c>
      <c r="O207" t="s">
        <v>3</v>
      </c>
      <c r="P207"/>
      <c r="Q207">
        <v>0</v>
      </c>
      <c r="R207"/>
      <c r="S207"/>
      <c r="T207" t="s">
        <v>3</v>
      </c>
      <c r="U207" t="s">
        <v>3</v>
      </c>
      <c r="V207" t="s">
        <v>2</v>
      </c>
      <c r="W207" t="s">
        <v>3</v>
      </c>
      <c r="X207" t="s">
        <v>3</v>
      </c>
      <c r="Y207" t="s">
        <v>3</v>
      </c>
      <c r="Z207" t="s">
        <v>3</v>
      </c>
      <c r="AA207"/>
      <c r="AB207" t="s">
        <v>324</v>
      </c>
      <c r="AC207" t="s">
        <v>3</v>
      </c>
      <c r="AD207" t="s">
        <v>3</v>
      </c>
    </row>
    <row r="208" spans="1:30" ht="15" x14ac:dyDescent="0.25">
      <c r="A208">
        <v>207</v>
      </c>
      <c r="B208" t="s">
        <v>591</v>
      </c>
      <c r="C208">
        <v>207</v>
      </c>
      <c r="D208" t="s">
        <v>322</v>
      </c>
      <c r="E208" t="s">
        <v>476</v>
      </c>
      <c r="F208"/>
      <c r="G208"/>
      <c r="H208" t="s">
        <v>3</v>
      </c>
      <c r="I208" t="s">
        <v>3</v>
      </c>
      <c r="J208" t="s">
        <v>3</v>
      </c>
      <c r="K208" t="s">
        <v>3</v>
      </c>
      <c r="L208" t="s">
        <v>3</v>
      </c>
      <c r="M208" t="s">
        <v>3</v>
      </c>
      <c r="N208" t="s">
        <v>3</v>
      </c>
      <c r="O208" t="s">
        <v>3</v>
      </c>
      <c r="P208"/>
      <c r="Q208">
        <v>0</v>
      </c>
      <c r="R208"/>
      <c r="S208"/>
      <c r="T208" t="s">
        <v>3</v>
      </c>
      <c r="U208" t="s">
        <v>3</v>
      </c>
      <c r="V208" t="s">
        <v>21</v>
      </c>
      <c r="W208" t="s">
        <v>3</v>
      </c>
      <c r="X208" t="s">
        <v>3</v>
      </c>
      <c r="Y208" t="s">
        <v>3</v>
      </c>
      <c r="Z208" t="s">
        <v>3</v>
      </c>
      <c r="AA208"/>
      <c r="AB208" t="s">
        <v>324</v>
      </c>
      <c r="AC208" t="s">
        <v>3</v>
      </c>
      <c r="AD208" t="s">
        <v>3</v>
      </c>
    </row>
    <row r="209" spans="1:30" ht="15" x14ac:dyDescent="0.25">
      <c r="A209">
        <v>208</v>
      </c>
      <c r="B209" t="s">
        <v>592</v>
      </c>
      <c r="C209">
        <v>208</v>
      </c>
      <c r="D209" t="s">
        <v>322</v>
      </c>
      <c r="E209" t="s">
        <v>476</v>
      </c>
      <c r="F209"/>
      <c r="G209"/>
      <c r="H209" t="s">
        <v>3</v>
      </c>
      <c r="I209" t="s">
        <v>3</v>
      </c>
      <c r="J209" t="s">
        <v>3</v>
      </c>
      <c r="K209" t="s">
        <v>3</v>
      </c>
      <c r="L209" t="s">
        <v>3</v>
      </c>
      <c r="M209" t="s">
        <v>3</v>
      </c>
      <c r="N209" t="s">
        <v>3</v>
      </c>
      <c r="O209" t="s">
        <v>3</v>
      </c>
      <c r="P209"/>
      <c r="Q209">
        <v>0</v>
      </c>
      <c r="R209"/>
      <c r="S209"/>
      <c r="T209" t="s">
        <v>3</v>
      </c>
      <c r="U209" t="s">
        <v>3</v>
      </c>
      <c r="V209" t="s">
        <v>3</v>
      </c>
      <c r="W209" t="s">
        <v>3</v>
      </c>
      <c r="X209" t="s">
        <v>3</v>
      </c>
      <c r="Y209" t="s">
        <v>3</v>
      </c>
      <c r="Z209" t="s">
        <v>3</v>
      </c>
      <c r="AA209"/>
      <c r="AB209" t="s">
        <v>324</v>
      </c>
      <c r="AC209" t="s">
        <v>3</v>
      </c>
      <c r="AD209" t="s">
        <v>3</v>
      </c>
    </row>
    <row r="210" spans="1:30" ht="15" x14ac:dyDescent="0.25">
      <c r="A210">
        <v>209</v>
      </c>
      <c r="B210" t="s">
        <v>593</v>
      </c>
      <c r="C210">
        <v>209</v>
      </c>
      <c r="D210" t="s">
        <v>322</v>
      </c>
      <c r="E210" t="s">
        <v>476</v>
      </c>
      <c r="F210"/>
      <c r="G210"/>
      <c r="H210" t="s">
        <v>3</v>
      </c>
      <c r="I210" t="s">
        <v>3</v>
      </c>
      <c r="J210" t="s">
        <v>3</v>
      </c>
      <c r="K210" t="s">
        <v>3</v>
      </c>
      <c r="L210" t="s">
        <v>3</v>
      </c>
      <c r="M210" t="s">
        <v>3</v>
      </c>
      <c r="N210" t="s">
        <v>3</v>
      </c>
      <c r="O210" t="s">
        <v>3</v>
      </c>
      <c r="P210"/>
      <c r="Q210">
        <v>0</v>
      </c>
      <c r="R210"/>
      <c r="S210"/>
      <c r="T210" t="s">
        <v>3</v>
      </c>
      <c r="U210" t="s">
        <v>3</v>
      </c>
      <c r="V210" t="s">
        <v>2</v>
      </c>
      <c r="W210" t="s">
        <v>3</v>
      </c>
      <c r="X210" t="s">
        <v>3</v>
      </c>
      <c r="Y210" t="s">
        <v>3</v>
      </c>
      <c r="Z210" t="s">
        <v>3</v>
      </c>
      <c r="AA210"/>
      <c r="AB210" t="s">
        <v>324</v>
      </c>
      <c r="AC210" t="s">
        <v>3</v>
      </c>
      <c r="AD210" t="s">
        <v>3</v>
      </c>
    </row>
    <row r="211" spans="1:30" ht="15" x14ac:dyDescent="0.25">
      <c r="A211">
        <v>210</v>
      </c>
      <c r="B211" t="s">
        <v>594</v>
      </c>
      <c r="C211">
        <v>210</v>
      </c>
      <c r="D211" t="s">
        <v>322</v>
      </c>
      <c r="E211" t="s">
        <v>595</v>
      </c>
      <c r="F211" t="s">
        <v>596</v>
      </c>
      <c r="G211"/>
      <c r="H211" t="s">
        <v>3</v>
      </c>
      <c r="I211">
        <v>0</v>
      </c>
      <c r="J211">
        <v>0</v>
      </c>
      <c r="K211">
        <v>0</v>
      </c>
      <c r="L211">
        <v>0</v>
      </c>
      <c r="M211" t="s">
        <v>3</v>
      </c>
      <c r="N211" t="s">
        <v>3</v>
      </c>
      <c r="O211">
        <v>0</v>
      </c>
      <c r="P211"/>
      <c r="Q211">
        <v>0</v>
      </c>
      <c r="R211"/>
      <c r="S211"/>
      <c r="T211">
        <v>0</v>
      </c>
      <c r="U211">
        <v>0</v>
      </c>
      <c r="V211" t="s">
        <v>2</v>
      </c>
      <c r="W211" t="s">
        <v>3</v>
      </c>
      <c r="X211" t="s">
        <v>3</v>
      </c>
      <c r="Y211">
        <v>0</v>
      </c>
      <c r="Z211">
        <v>0</v>
      </c>
      <c r="AA211"/>
      <c r="AB211" t="s">
        <v>324</v>
      </c>
      <c r="AC211" t="s">
        <v>3</v>
      </c>
      <c r="AD211" t="s">
        <v>3</v>
      </c>
    </row>
    <row r="212" spans="1:30" ht="15" x14ac:dyDescent="0.25">
      <c r="A212">
        <v>211</v>
      </c>
      <c r="B212" t="s">
        <v>597</v>
      </c>
      <c r="C212">
        <v>211</v>
      </c>
      <c r="D212" t="s">
        <v>322</v>
      </c>
      <c r="E212" t="s">
        <v>595</v>
      </c>
      <c r="F212" t="s">
        <v>596</v>
      </c>
      <c r="G212"/>
      <c r="H212" t="s">
        <v>3</v>
      </c>
      <c r="I212" t="s">
        <v>3</v>
      </c>
      <c r="J212" t="s">
        <v>3</v>
      </c>
      <c r="K212" t="s">
        <v>3</v>
      </c>
      <c r="L212" t="s">
        <v>3</v>
      </c>
      <c r="M212" t="s">
        <v>3</v>
      </c>
      <c r="N212" t="s">
        <v>3</v>
      </c>
      <c r="O212" t="s">
        <v>3</v>
      </c>
      <c r="P212"/>
      <c r="Q212">
        <v>0</v>
      </c>
      <c r="R212"/>
      <c r="S212"/>
      <c r="T212" t="s">
        <v>3</v>
      </c>
      <c r="U212" t="s">
        <v>3</v>
      </c>
      <c r="V212" t="s">
        <v>2</v>
      </c>
      <c r="W212" t="s">
        <v>3</v>
      </c>
      <c r="X212" t="s">
        <v>3</v>
      </c>
      <c r="Y212" t="s">
        <v>3</v>
      </c>
      <c r="Z212" t="s">
        <v>3</v>
      </c>
      <c r="AA212"/>
      <c r="AB212" t="s">
        <v>324</v>
      </c>
      <c r="AC212" t="s">
        <v>3</v>
      </c>
      <c r="AD212" t="s">
        <v>3</v>
      </c>
    </row>
    <row r="213" spans="1:30" ht="15" x14ac:dyDescent="0.25">
      <c r="A213">
        <v>212</v>
      </c>
      <c r="B213" t="s">
        <v>598</v>
      </c>
      <c r="C213">
        <v>212</v>
      </c>
      <c r="D213" t="s">
        <v>322</v>
      </c>
      <c r="E213" t="s">
        <v>595</v>
      </c>
      <c r="F213" t="s">
        <v>596</v>
      </c>
      <c r="G213"/>
      <c r="H213" t="s">
        <v>3</v>
      </c>
      <c r="I213" t="s">
        <v>3</v>
      </c>
      <c r="J213" t="s">
        <v>3</v>
      </c>
      <c r="K213" t="s">
        <v>3</v>
      </c>
      <c r="L213" t="s">
        <v>3</v>
      </c>
      <c r="M213" t="s">
        <v>3</v>
      </c>
      <c r="N213" t="s">
        <v>3</v>
      </c>
      <c r="O213" t="s">
        <v>3</v>
      </c>
      <c r="P213"/>
      <c r="Q213">
        <v>0</v>
      </c>
      <c r="R213"/>
      <c r="S213"/>
      <c r="T213" t="s">
        <v>3</v>
      </c>
      <c r="U213" t="s">
        <v>3</v>
      </c>
      <c r="V213" t="s">
        <v>2</v>
      </c>
      <c r="W213" t="s">
        <v>3</v>
      </c>
      <c r="X213" t="s">
        <v>3</v>
      </c>
      <c r="Y213" t="s">
        <v>3</v>
      </c>
      <c r="Z213" t="s">
        <v>3</v>
      </c>
      <c r="AA213"/>
      <c r="AB213" t="s">
        <v>324</v>
      </c>
      <c r="AC213" t="s">
        <v>3</v>
      </c>
      <c r="AD213" t="s">
        <v>3</v>
      </c>
    </row>
    <row r="214" spans="1:30" ht="15" x14ac:dyDescent="0.25">
      <c r="A214">
        <v>213</v>
      </c>
      <c r="B214" t="s">
        <v>599</v>
      </c>
      <c r="C214">
        <v>213</v>
      </c>
      <c r="D214" t="s">
        <v>322</v>
      </c>
      <c r="E214" t="s">
        <v>595</v>
      </c>
      <c r="F214" t="s">
        <v>596</v>
      </c>
      <c r="G214"/>
      <c r="H214" t="s">
        <v>3</v>
      </c>
      <c r="I214" t="s">
        <v>3</v>
      </c>
      <c r="J214" t="s">
        <v>3</v>
      </c>
      <c r="K214" t="s">
        <v>3</v>
      </c>
      <c r="L214" t="s">
        <v>3</v>
      </c>
      <c r="M214">
        <v>1</v>
      </c>
      <c r="N214" t="s">
        <v>3</v>
      </c>
      <c r="O214" t="s">
        <v>3</v>
      </c>
      <c r="P214"/>
      <c r="Q214">
        <v>0</v>
      </c>
      <c r="R214"/>
      <c r="S214"/>
      <c r="T214" t="s">
        <v>3</v>
      </c>
      <c r="U214" t="s">
        <v>3</v>
      </c>
      <c r="V214" t="s">
        <v>2</v>
      </c>
      <c r="W214" t="s">
        <v>3</v>
      </c>
      <c r="X214" t="s">
        <v>3</v>
      </c>
      <c r="Y214" t="s">
        <v>3</v>
      </c>
      <c r="Z214" t="s">
        <v>3</v>
      </c>
      <c r="AA214"/>
      <c r="AB214" t="s">
        <v>324</v>
      </c>
      <c r="AC214" t="s">
        <v>3</v>
      </c>
      <c r="AD214" t="s">
        <v>3</v>
      </c>
    </row>
    <row r="215" spans="1:30" ht="15" x14ac:dyDescent="0.25">
      <c r="A215">
        <v>214</v>
      </c>
      <c r="B215" t="s">
        <v>600</v>
      </c>
      <c r="C215">
        <v>214</v>
      </c>
      <c r="D215" t="s">
        <v>322</v>
      </c>
      <c r="E215" t="s">
        <v>595</v>
      </c>
      <c r="F215" t="s">
        <v>596</v>
      </c>
      <c r="G215"/>
      <c r="H215" t="s">
        <v>601</v>
      </c>
      <c r="I215" t="s">
        <v>3</v>
      </c>
      <c r="J215" t="s">
        <v>493</v>
      </c>
      <c r="K215" t="s">
        <v>14</v>
      </c>
      <c r="L215" t="s">
        <v>16</v>
      </c>
      <c r="M215">
        <v>1</v>
      </c>
      <c r="N215" t="s">
        <v>3</v>
      </c>
      <c r="O215" t="s">
        <v>602</v>
      </c>
      <c r="P215"/>
      <c r="Q215">
        <v>0</v>
      </c>
      <c r="R215"/>
      <c r="S215"/>
      <c r="T215" t="s">
        <v>3</v>
      </c>
      <c r="U215" t="s">
        <v>3</v>
      </c>
      <c r="V215" t="s">
        <v>2</v>
      </c>
      <c r="W215" t="s">
        <v>3</v>
      </c>
      <c r="X215" t="s">
        <v>3</v>
      </c>
      <c r="Y215" t="s">
        <v>3</v>
      </c>
      <c r="Z215" t="s">
        <v>3</v>
      </c>
      <c r="AA215"/>
      <c r="AB215" t="s">
        <v>324</v>
      </c>
      <c r="AC215" t="s">
        <v>3</v>
      </c>
      <c r="AD215" t="s">
        <v>3</v>
      </c>
    </row>
    <row r="216" spans="1:30" ht="15" x14ac:dyDescent="0.25">
      <c r="A216">
        <v>215</v>
      </c>
      <c r="B216" t="s">
        <v>603</v>
      </c>
      <c r="C216">
        <v>215</v>
      </c>
      <c r="D216" t="s">
        <v>322</v>
      </c>
      <c r="E216" t="s">
        <v>595</v>
      </c>
      <c r="F216" t="s">
        <v>596</v>
      </c>
      <c r="G216"/>
      <c r="H216" t="s">
        <v>3</v>
      </c>
      <c r="I216" t="s">
        <v>3</v>
      </c>
      <c r="J216" t="s">
        <v>3</v>
      </c>
      <c r="K216" t="s">
        <v>3</v>
      </c>
      <c r="L216" t="s">
        <v>3</v>
      </c>
      <c r="M216" t="s">
        <v>3</v>
      </c>
      <c r="N216" t="s">
        <v>3</v>
      </c>
      <c r="O216" t="s">
        <v>3</v>
      </c>
      <c r="P216"/>
      <c r="Q216">
        <v>0</v>
      </c>
      <c r="R216"/>
      <c r="S216"/>
      <c r="T216" t="s">
        <v>3</v>
      </c>
      <c r="U216" t="s">
        <v>3</v>
      </c>
      <c r="V216" t="s">
        <v>2</v>
      </c>
      <c r="W216" t="s">
        <v>3</v>
      </c>
      <c r="X216" t="s">
        <v>3</v>
      </c>
      <c r="Y216" t="s">
        <v>3</v>
      </c>
      <c r="Z216" t="s">
        <v>3</v>
      </c>
      <c r="AA216"/>
      <c r="AB216" t="s">
        <v>324</v>
      </c>
      <c r="AC216" t="s">
        <v>3</v>
      </c>
      <c r="AD216" t="s">
        <v>3</v>
      </c>
    </row>
    <row r="217" spans="1:30" ht="15" x14ac:dyDescent="0.25">
      <c r="A217">
        <v>216</v>
      </c>
      <c r="B217" t="s">
        <v>604</v>
      </c>
      <c r="C217">
        <v>216</v>
      </c>
      <c r="D217" t="s">
        <v>322</v>
      </c>
      <c r="E217" t="s">
        <v>595</v>
      </c>
      <c r="F217" t="s">
        <v>596</v>
      </c>
      <c r="G217"/>
      <c r="H217" t="s">
        <v>3</v>
      </c>
      <c r="I217" t="s">
        <v>3</v>
      </c>
      <c r="J217" t="s">
        <v>3</v>
      </c>
      <c r="K217" t="s">
        <v>3</v>
      </c>
      <c r="L217" t="s">
        <v>3</v>
      </c>
      <c r="M217">
        <v>1</v>
      </c>
      <c r="N217" t="s">
        <v>3</v>
      </c>
      <c r="O217" t="s">
        <v>3</v>
      </c>
      <c r="P217"/>
      <c r="Q217">
        <v>0</v>
      </c>
      <c r="R217"/>
      <c r="S217"/>
      <c r="T217" t="s">
        <v>3</v>
      </c>
      <c r="U217" t="s">
        <v>3</v>
      </c>
      <c r="V217" t="s">
        <v>10</v>
      </c>
      <c r="W217" t="s">
        <v>3</v>
      </c>
      <c r="X217" t="s">
        <v>3</v>
      </c>
      <c r="Y217" t="s">
        <v>3</v>
      </c>
      <c r="Z217" t="s">
        <v>3</v>
      </c>
      <c r="AA217"/>
      <c r="AB217" t="s">
        <v>324</v>
      </c>
      <c r="AC217" t="s">
        <v>3</v>
      </c>
      <c r="AD217" t="s">
        <v>3</v>
      </c>
    </row>
    <row r="218" spans="1:30" ht="15" x14ac:dyDescent="0.25">
      <c r="A218">
        <v>217</v>
      </c>
      <c r="B218" t="s">
        <v>605</v>
      </c>
      <c r="C218">
        <v>217</v>
      </c>
      <c r="D218" t="s">
        <v>322</v>
      </c>
      <c r="E218" t="s">
        <v>595</v>
      </c>
      <c r="F218" t="s">
        <v>596</v>
      </c>
      <c r="G218"/>
      <c r="H218" t="s">
        <v>3</v>
      </c>
      <c r="I218" t="s">
        <v>3</v>
      </c>
      <c r="J218" t="s">
        <v>3</v>
      </c>
      <c r="K218" t="s">
        <v>3</v>
      </c>
      <c r="L218" t="s">
        <v>3</v>
      </c>
      <c r="M218" t="s">
        <v>3</v>
      </c>
      <c r="N218" t="s">
        <v>3</v>
      </c>
      <c r="O218" t="s">
        <v>3</v>
      </c>
      <c r="P218"/>
      <c r="Q218">
        <v>0</v>
      </c>
      <c r="R218"/>
      <c r="S218"/>
      <c r="T218" t="s">
        <v>3</v>
      </c>
      <c r="U218" t="s">
        <v>3</v>
      </c>
      <c r="V218" t="s">
        <v>2</v>
      </c>
      <c r="W218" t="s">
        <v>3</v>
      </c>
      <c r="X218" t="s">
        <v>3</v>
      </c>
      <c r="Y218" t="s">
        <v>3</v>
      </c>
      <c r="Z218" t="s">
        <v>3</v>
      </c>
      <c r="AA218"/>
      <c r="AB218" t="s">
        <v>324</v>
      </c>
      <c r="AC218" t="s">
        <v>3</v>
      </c>
      <c r="AD218" t="s">
        <v>3</v>
      </c>
    </row>
    <row r="219" spans="1:30" ht="15" x14ac:dyDescent="0.25">
      <c r="A219">
        <v>218</v>
      </c>
      <c r="B219" t="s">
        <v>606</v>
      </c>
      <c r="C219">
        <v>218</v>
      </c>
      <c r="D219" t="s">
        <v>322</v>
      </c>
      <c r="E219" t="s">
        <v>595</v>
      </c>
      <c r="F219" t="s">
        <v>596</v>
      </c>
      <c r="G219"/>
      <c r="H219" t="s">
        <v>601</v>
      </c>
      <c r="I219" t="s">
        <v>3</v>
      </c>
      <c r="J219" t="s">
        <v>493</v>
      </c>
      <c r="K219" t="s">
        <v>14</v>
      </c>
      <c r="L219" t="s">
        <v>16</v>
      </c>
      <c r="M219">
        <v>1</v>
      </c>
      <c r="N219" t="s">
        <v>3</v>
      </c>
      <c r="O219" t="s">
        <v>607</v>
      </c>
      <c r="P219"/>
      <c r="Q219">
        <v>0</v>
      </c>
      <c r="R219"/>
      <c r="S219"/>
      <c r="T219" t="s">
        <v>3</v>
      </c>
      <c r="U219" t="s">
        <v>3</v>
      </c>
      <c r="V219" t="s">
        <v>2</v>
      </c>
      <c r="W219" t="s">
        <v>3</v>
      </c>
      <c r="X219" t="s">
        <v>3</v>
      </c>
      <c r="Y219" t="s">
        <v>10</v>
      </c>
      <c r="Z219" t="s">
        <v>3</v>
      </c>
      <c r="AA219"/>
      <c r="AB219" t="s">
        <v>324</v>
      </c>
      <c r="AC219" t="s">
        <v>3</v>
      </c>
      <c r="AD219" t="s">
        <v>3</v>
      </c>
    </row>
    <row r="220" spans="1:30" ht="15" x14ac:dyDescent="0.25">
      <c r="A220">
        <v>219</v>
      </c>
      <c r="B220" t="s">
        <v>608</v>
      </c>
      <c r="C220">
        <v>219</v>
      </c>
      <c r="D220" t="s">
        <v>322</v>
      </c>
      <c r="E220" t="s">
        <v>595</v>
      </c>
      <c r="F220" t="s">
        <v>609</v>
      </c>
      <c r="G220"/>
      <c r="H220" t="s">
        <v>3</v>
      </c>
      <c r="I220" t="s">
        <v>3</v>
      </c>
      <c r="J220" t="s">
        <v>3</v>
      </c>
      <c r="K220" t="s">
        <v>3</v>
      </c>
      <c r="L220" t="s">
        <v>3</v>
      </c>
      <c r="M220" t="s">
        <v>3</v>
      </c>
      <c r="N220" t="s">
        <v>3</v>
      </c>
      <c r="O220" t="s">
        <v>3</v>
      </c>
      <c r="P220"/>
      <c r="Q220">
        <v>0</v>
      </c>
      <c r="R220"/>
      <c r="S220"/>
      <c r="T220" t="s">
        <v>3</v>
      </c>
      <c r="U220" t="s">
        <v>3</v>
      </c>
      <c r="V220" t="s">
        <v>2</v>
      </c>
      <c r="W220" t="s">
        <v>3</v>
      </c>
      <c r="X220" t="s">
        <v>3</v>
      </c>
      <c r="Y220" t="s">
        <v>3</v>
      </c>
      <c r="Z220" t="s">
        <v>3</v>
      </c>
      <c r="AA220"/>
      <c r="AB220" t="s">
        <v>324</v>
      </c>
      <c r="AC220" t="s">
        <v>3</v>
      </c>
      <c r="AD220" t="s">
        <v>3</v>
      </c>
    </row>
    <row r="221" spans="1:30" ht="15" x14ac:dyDescent="0.25">
      <c r="A221">
        <v>220</v>
      </c>
      <c r="B221" t="s">
        <v>610</v>
      </c>
      <c r="C221">
        <v>220</v>
      </c>
      <c r="D221" t="s">
        <v>322</v>
      </c>
      <c r="E221" t="s">
        <v>595</v>
      </c>
      <c r="F221" t="s">
        <v>609</v>
      </c>
      <c r="G221"/>
      <c r="H221" t="s">
        <v>3</v>
      </c>
      <c r="I221" t="s">
        <v>3</v>
      </c>
      <c r="J221" t="s">
        <v>3</v>
      </c>
      <c r="K221" t="s">
        <v>3</v>
      </c>
      <c r="L221" t="s">
        <v>3</v>
      </c>
      <c r="M221" t="s">
        <v>3</v>
      </c>
      <c r="N221" t="s">
        <v>3</v>
      </c>
      <c r="O221" t="s">
        <v>3</v>
      </c>
      <c r="P221"/>
      <c r="Q221">
        <v>0</v>
      </c>
      <c r="R221"/>
      <c r="S221"/>
      <c r="T221" t="s">
        <v>3</v>
      </c>
      <c r="U221" t="s">
        <v>3</v>
      </c>
      <c r="V221" t="s">
        <v>2</v>
      </c>
      <c r="W221" t="s">
        <v>3</v>
      </c>
      <c r="X221" t="s">
        <v>3</v>
      </c>
      <c r="Y221" t="s">
        <v>3</v>
      </c>
      <c r="Z221" t="s">
        <v>3</v>
      </c>
      <c r="AA221"/>
      <c r="AB221" t="s">
        <v>324</v>
      </c>
      <c r="AC221" t="s">
        <v>3</v>
      </c>
      <c r="AD221" t="s">
        <v>3</v>
      </c>
    </row>
    <row r="222" spans="1:30" ht="15" x14ac:dyDescent="0.25">
      <c r="A222">
        <v>221</v>
      </c>
      <c r="B222" t="s">
        <v>611</v>
      </c>
      <c r="C222">
        <v>221</v>
      </c>
      <c r="D222" t="s">
        <v>322</v>
      </c>
      <c r="E222" t="s">
        <v>595</v>
      </c>
      <c r="F222" t="s">
        <v>609</v>
      </c>
      <c r="G222"/>
      <c r="H222" t="s">
        <v>3</v>
      </c>
      <c r="I222" t="s">
        <v>3</v>
      </c>
      <c r="J222" t="s">
        <v>3</v>
      </c>
      <c r="K222" t="s">
        <v>3</v>
      </c>
      <c r="L222" t="s">
        <v>3</v>
      </c>
      <c r="M222" t="s">
        <v>3</v>
      </c>
      <c r="N222" t="s">
        <v>3</v>
      </c>
      <c r="O222" t="s">
        <v>3</v>
      </c>
      <c r="P222"/>
      <c r="Q222">
        <v>0</v>
      </c>
      <c r="R222"/>
      <c r="S222"/>
      <c r="T222" t="s">
        <v>3</v>
      </c>
      <c r="U222" t="s">
        <v>3</v>
      </c>
      <c r="V222" t="s">
        <v>2</v>
      </c>
      <c r="W222" t="s">
        <v>3</v>
      </c>
      <c r="X222" t="s">
        <v>3</v>
      </c>
      <c r="Y222" t="s">
        <v>3</v>
      </c>
      <c r="Z222" t="s">
        <v>3</v>
      </c>
      <c r="AA222"/>
      <c r="AB222" t="s">
        <v>324</v>
      </c>
      <c r="AC222" t="s">
        <v>3</v>
      </c>
      <c r="AD222" t="s">
        <v>3</v>
      </c>
    </row>
    <row r="223" spans="1:30" ht="15" x14ac:dyDescent="0.25">
      <c r="A223">
        <v>222</v>
      </c>
      <c r="B223" t="s">
        <v>612</v>
      </c>
      <c r="C223">
        <v>222</v>
      </c>
      <c r="D223" t="s">
        <v>322</v>
      </c>
      <c r="E223" t="s">
        <v>595</v>
      </c>
      <c r="F223" t="s">
        <v>609</v>
      </c>
      <c r="G223"/>
      <c r="H223" t="s">
        <v>3</v>
      </c>
      <c r="I223" t="s">
        <v>3</v>
      </c>
      <c r="J223" t="s">
        <v>3</v>
      </c>
      <c r="K223" t="s">
        <v>3</v>
      </c>
      <c r="L223" t="s">
        <v>3</v>
      </c>
      <c r="M223" t="s">
        <v>3</v>
      </c>
      <c r="N223" t="s">
        <v>3</v>
      </c>
      <c r="O223" t="s">
        <v>3</v>
      </c>
      <c r="P223"/>
      <c r="Q223">
        <v>0</v>
      </c>
      <c r="R223"/>
      <c r="S223"/>
      <c r="T223" t="s">
        <v>3</v>
      </c>
      <c r="U223" t="s">
        <v>3</v>
      </c>
      <c r="V223" t="s">
        <v>2</v>
      </c>
      <c r="W223" t="s">
        <v>3</v>
      </c>
      <c r="X223" t="s">
        <v>3</v>
      </c>
      <c r="Y223" t="s">
        <v>3</v>
      </c>
      <c r="Z223" t="s">
        <v>3</v>
      </c>
      <c r="AA223"/>
      <c r="AB223" t="s">
        <v>324</v>
      </c>
      <c r="AC223" t="s">
        <v>3</v>
      </c>
      <c r="AD223" t="s">
        <v>3</v>
      </c>
    </row>
    <row r="224" spans="1:30" ht="15" x14ac:dyDescent="0.25">
      <c r="A224">
        <v>223</v>
      </c>
      <c r="B224" t="s">
        <v>613</v>
      </c>
      <c r="C224">
        <v>223</v>
      </c>
      <c r="D224" t="s">
        <v>322</v>
      </c>
      <c r="E224" t="s">
        <v>595</v>
      </c>
      <c r="F224" t="s">
        <v>609</v>
      </c>
      <c r="G224"/>
      <c r="H224" t="s">
        <v>3</v>
      </c>
      <c r="I224" t="s">
        <v>3</v>
      </c>
      <c r="J224" t="s">
        <v>3</v>
      </c>
      <c r="K224" t="s">
        <v>3</v>
      </c>
      <c r="L224" t="s">
        <v>3</v>
      </c>
      <c r="M224" t="s">
        <v>3</v>
      </c>
      <c r="N224" t="s">
        <v>3</v>
      </c>
      <c r="O224" t="s">
        <v>3</v>
      </c>
      <c r="P224"/>
      <c r="Q224">
        <v>0</v>
      </c>
      <c r="R224"/>
      <c r="S224"/>
      <c r="T224" t="s">
        <v>3</v>
      </c>
      <c r="U224" t="s">
        <v>3</v>
      </c>
      <c r="V224" t="s">
        <v>21</v>
      </c>
      <c r="W224" t="s">
        <v>3</v>
      </c>
      <c r="X224" t="s">
        <v>3</v>
      </c>
      <c r="Y224" t="s">
        <v>3</v>
      </c>
      <c r="Z224" t="s">
        <v>3</v>
      </c>
      <c r="AA224"/>
      <c r="AB224" t="s">
        <v>324</v>
      </c>
      <c r="AC224" t="s">
        <v>3</v>
      </c>
      <c r="AD224" t="s">
        <v>3</v>
      </c>
    </row>
    <row r="225" spans="1:30" ht="15" x14ac:dyDescent="0.25">
      <c r="A225">
        <v>224</v>
      </c>
      <c r="B225" t="s">
        <v>614</v>
      </c>
      <c r="C225">
        <v>224</v>
      </c>
      <c r="D225" t="s">
        <v>322</v>
      </c>
      <c r="E225" t="s">
        <v>595</v>
      </c>
      <c r="F225" t="s">
        <v>609</v>
      </c>
      <c r="G225"/>
      <c r="H225" t="s">
        <v>3</v>
      </c>
      <c r="I225">
        <v>0</v>
      </c>
      <c r="J225">
        <v>0</v>
      </c>
      <c r="K225">
        <v>0</v>
      </c>
      <c r="L225">
        <v>0</v>
      </c>
      <c r="M225" t="s">
        <v>3</v>
      </c>
      <c r="N225" t="s">
        <v>3</v>
      </c>
      <c r="O225">
        <v>0</v>
      </c>
      <c r="P225"/>
      <c r="Q225">
        <v>0</v>
      </c>
      <c r="R225"/>
      <c r="S225"/>
      <c r="T225">
        <v>0</v>
      </c>
      <c r="U225">
        <v>0</v>
      </c>
      <c r="V225" t="s">
        <v>2</v>
      </c>
      <c r="W225" t="s">
        <v>3</v>
      </c>
      <c r="X225" t="s">
        <v>3</v>
      </c>
      <c r="Y225">
        <v>0</v>
      </c>
      <c r="Z225">
        <v>0</v>
      </c>
      <c r="AA225"/>
      <c r="AB225" t="s">
        <v>324</v>
      </c>
      <c r="AC225" t="s">
        <v>3</v>
      </c>
      <c r="AD225" t="s">
        <v>3</v>
      </c>
    </row>
    <row r="226" spans="1:30" ht="15" x14ac:dyDescent="0.25">
      <c r="A226">
        <v>225</v>
      </c>
      <c r="B226" t="s">
        <v>615</v>
      </c>
      <c r="C226">
        <v>225</v>
      </c>
      <c r="D226" t="s">
        <v>322</v>
      </c>
      <c r="E226" t="s">
        <v>595</v>
      </c>
      <c r="F226" t="s">
        <v>609</v>
      </c>
      <c r="G226"/>
      <c r="H226" t="s">
        <v>3</v>
      </c>
      <c r="I226">
        <v>0</v>
      </c>
      <c r="J226">
        <v>0</v>
      </c>
      <c r="K226">
        <v>0</v>
      </c>
      <c r="L226">
        <v>0</v>
      </c>
      <c r="M226" t="s">
        <v>3</v>
      </c>
      <c r="N226" t="s">
        <v>3</v>
      </c>
      <c r="O226">
        <v>0</v>
      </c>
      <c r="P226"/>
      <c r="Q226">
        <v>0</v>
      </c>
      <c r="R226"/>
      <c r="S226"/>
      <c r="T226">
        <v>0</v>
      </c>
      <c r="U226">
        <v>0</v>
      </c>
      <c r="V226" t="s">
        <v>2</v>
      </c>
      <c r="W226" t="s">
        <v>3</v>
      </c>
      <c r="X226" t="s">
        <v>3</v>
      </c>
      <c r="Y226">
        <v>0</v>
      </c>
      <c r="Z226">
        <v>0</v>
      </c>
      <c r="AA226"/>
      <c r="AB226" t="s">
        <v>324</v>
      </c>
      <c r="AC226" t="s">
        <v>3</v>
      </c>
      <c r="AD226" t="s">
        <v>3</v>
      </c>
    </row>
    <row r="227" spans="1:30" ht="15" x14ac:dyDescent="0.25">
      <c r="A227">
        <v>226</v>
      </c>
      <c r="B227" t="s">
        <v>616</v>
      </c>
      <c r="C227">
        <v>226</v>
      </c>
      <c r="D227" t="s">
        <v>322</v>
      </c>
      <c r="E227" t="s">
        <v>595</v>
      </c>
      <c r="F227" t="s">
        <v>609</v>
      </c>
      <c r="G227"/>
      <c r="H227" t="s">
        <v>3</v>
      </c>
      <c r="I227">
        <v>0</v>
      </c>
      <c r="J227">
        <v>0</v>
      </c>
      <c r="K227">
        <v>0</v>
      </c>
      <c r="L227">
        <v>0</v>
      </c>
      <c r="M227" t="s">
        <v>3</v>
      </c>
      <c r="N227" t="s">
        <v>3</v>
      </c>
      <c r="O227">
        <v>0</v>
      </c>
      <c r="P227"/>
      <c r="Q227">
        <v>0</v>
      </c>
      <c r="R227"/>
      <c r="S227"/>
      <c r="T227">
        <v>0</v>
      </c>
      <c r="U227">
        <v>0</v>
      </c>
      <c r="V227" t="s">
        <v>2</v>
      </c>
      <c r="W227" t="s">
        <v>3</v>
      </c>
      <c r="X227" t="s">
        <v>3</v>
      </c>
      <c r="Y227">
        <v>0</v>
      </c>
      <c r="Z227">
        <v>0</v>
      </c>
      <c r="AA227"/>
      <c r="AB227" t="s">
        <v>324</v>
      </c>
      <c r="AC227" t="s">
        <v>3</v>
      </c>
      <c r="AD227" t="s">
        <v>3</v>
      </c>
    </row>
    <row r="228" spans="1:30" ht="15" x14ac:dyDescent="0.25">
      <c r="A228">
        <v>227</v>
      </c>
      <c r="B228" t="s">
        <v>617</v>
      </c>
      <c r="C228">
        <v>227</v>
      </c>
      <c r="D228" t="s">
        <v>322</v>
      </c>
      <c r="E228" t="s">
        <v>595</v>
      </c>
      <c r="F228" t="s">
        <v>609</v>
      </c>
      <c r="G228"/>
      <c r="H228" t="s">
        <v>618</v>
      </c>
      <c r="I228" t="s">
        <v>3</v>
      </c>
      <c r="J228" t="s">
        <v>380</v>
      </c>
      <c r="K228" t="s">
        <v>14</v>
      </c>
      <c r="L228" t="s">
        <v>16</v>
      </c>
      <c r="M228">
        <v>1</v>
      </c>
      <c r="N228" t="s">
        <v>3</v>
      </c>
      <c r="O228" t="s">
        <v>619</v>
      </c>
      <c r="P228"/>
      <c r="Q228">
        <v>0</v>
      </c>
      <c r="R228"/>
      <c r="S228"/>
      <c r="T228" t="s">
        <v>3</v>
      </c>
      <c r="U228" t="s">
        <v>3</v>
      </c>
      <c r="V228" t="s">
        <v>2</v>
      </c>
      <c r="W228" t="s">
        <v>3</v>
      </c>
      <c r="X228" t="s">
        <v>21</v>
      </c>
      <c r="Y228" t="s">
        <v>13</v>
      </c>
      <c r="Z228" t="s">
        <v>3</v>
      </c>
      <c r="AA228"/>
      <c r="AB228" t="s">
        <v>324</v>
      </c>
      <c r="AC228" t="s">
        <v>3</v>
      </c>
      <c r="AD228" t="s">
        <v>3</v>
      </c>
    </row>
    <row r="229" spans="1:30" ht="15" x14ac:dyDescent="0.25">
      <c r="A229">
        <v>228</v>
      </c>
      <c r="B229" t="s">
        <v>620</v>
      </c>
      <c r="C229">
        <v>228</v>
      </c>
      <c r="D229" t="s">
        <v>322</v>
      </c>
      <c r="E229" t="s">
        <v>595</v>
      </c>
      <c r="F229" t="s">
        <v>609</v>
      </c>
      <c r="G229"/>
      <c r="H229" t="s">
        <v>3</v>
      </c>
      <c r="I229" t="s">
        <v>3</v>
      </c>
      <c r="J229" t="s">
        <v>3</v>
      </c>
      <c r="K229" t="s">
        <v>3</v>
      </c>
      <c r="L229" t="s">
        <v>3</v>
      </c>
      <c r="M229" t="s">
        <v>3</v>
      </c>
      <c r="N229" t="s">
        <v>3</v>
      </c>
      <c r="O229" t="s">
        <v>3</v>
      </c>
      <c r="P229"/>
      <c r="Q229">
        <v>0</v>
      </c>
      <c r="R229"/>
      <c r="S229"/>
      <c r="T229" t="s">
        <v>3</v>
      </c>
      <c r="U229" t="s">
        <v>3</v>
      </c>
      <c r="V229" t="s">
        <v>2</v>
      </c>
      <c r="W229" t="s">
        <v>3</v>
      </c>
      <c r="X229" t="s">
        <v>3</v>
      </c>
      <c r="Y229" t="s">
        <v>3</v>
      </c>
      <c r="Z229" t="s">
        <v>3</v>
      </c>
      <c r="AA229"/>
      <c r="AB229" t="s">
        <v>324</v>
      </c>
      <c r="AC229" t="s">
        <v>3</v>
      </c>
      <c r="AD229" t="s">
        <v>3</v>
      </c>
    </row>
    <row r="230" spans="1:30" ht="15" x14ac:dyDescent="0.25">
      <c r="A230">
        <v>229</v>
      </c>
      <c r="B230" t="s">
        <v>621</v>
      </c>
      <c r="C230">
        <v>229</v>
      </c>
      <c r="D230" t="s">
        <v>322</v>
      </c>
      <c r="E230" t="s">
        <v>595</v>
      </c>
      <c r="F230" t="s">
        <v>609</v>
      </c>
      <c r="G230"/>
      <c r="H230" t="s">
        <v>3</v>
      </c>
      <c r="I230" t="s">
        <v>3</v>
      </c>
      <c r="J230" t="s">
        <v>3</v>
      </c>
      <c r="K230" t="s">
        <v>3</v>
      </c>
      <c r="L230" t="s">
        <v>3</v>
      </c>
      <c r="M230" t="s">
        <v>3</v>
      </c>
      <c r="N230" t="s">
        <v>3</v>
      </c>
      <c r="O230" t="s">
        <v>3</v>
      </c>
      <c r="P230"/>
      <c r="Q230">
        <v>0</v>
      </c>
      <c r="R230"/>
      <c r="S230"/>
      <c r="T230" t="s">
        <v>3</v>
      </c>
      <c r="U230" t="s">
        <v>3</v>
      </c>
      <c r="V230" t="s">
        <v>2</v>
      </c>
      <c r="W230" t="s">
        <v>3</v>
      </c>
      <c r="X230" t="s">
        <v>3</v>
      </c>
      <c r="Y230" t="s">
        <v>3</v>
      </c>
      <c r="Z230" t="s">
        <v>3</v>
      </c>
      <c r="AA230"/>
      <c r="AB230" t="s">
        <v>324</v>
      </c>
      <c r="AC230" t="s">
        <v>3</v>
      </c>
      <c r="AD230" t="s">
        <v>3</v>
      </c>
    </row>
    <row r="231" spans="1:30" ht="15" x14ac:dyDescent="0.25">
      <c r="A231">
        <v>230</v>
      </c>
      <c r="B231" t="s">
        <v>622</v>
      </c>
      <c r="C231">
        <v>230</v>
      </c>
      <c r="D231" t="s">
        <v>322</v>
      </c>
      <c r="E231" t="s">
        <v>595</v>
      </c>
      <c r="F231" t="s">
        <v>609</v>
      </c>
      <c r="G231"/>
      <c r="H231" t="s">
        <v>618</v>
      </c>
      <c r="I231" t="s">
        <v>3</v>
      </c>
      <c r="J231" t="s">
        <v>380</v>
      </c>
      <c r="K231" t="s">
        <v>20</v>
      </c>
      <c r="L231" t="s">
        <v>311</v>
      </c>
      <c r="M231" t="s">
        <v>3</v>
      </c>
      <c r="N231" t="s">
        <v>3</v>
      </c>
      <c r="O231" t="s">
        <v>623</v>
      </c>
      <c r="P231"/>
      <c r="Q231">
        <v>0</v>
      </c>
      <c r="R231"/>
      <c r="S231"/>
      <c r="T231" t="s">
        <v>3</v>
      </c>
      <c r="U231" t="s">
        <v>3</v>
      </c>
      <c r="V231" t="s">
        <v>2</v>
      </c>
      <c r="W231" t="s">
        <v>3</v>
      </c>
      <c r="X231" t="s">
        <v>3</v>
      </c>
      <c r="Y231" t="s">
        <v>3</v>
      </c>
      <c r="Z231" t="s">
        <v>3</v>
      </c>
      <c r="AA231"/>
      <c r="AB231" t="s">
        <v>324</v>
      </c>
      <c r="AC231" t="s">
        <v>3</v>
      </c>
      <c r="AD231" t="s">
        <v>3</v>
      </c>
    </row>
    <row r="232" spans="1:30" ht="15" x14ac:dyDescent="0.25">
      <c r="A232">
        <v>231</v>
      </c>
      <c r="B232" t="s">
        <v>624</v>
      </c>
      <c r="C232">
        <v>231</v>
      </c>
      <c r="D232" t="s">
        <v>322</v>
      </c>
      <c r="E232" t="s">
        <v>595</v>
      </c>
      <c r="F232" t="s">
        <v>609</v>
      </c>
      <c r="G232"/>
      <c r="H232" t="s">
        <v>3</v>
      </c>
      <c r="I232" t="s">
        <v>3</v>
      </c>
      <c r="J232" t="s">
        <v>3</v>
      </c>
      <c r="K232" t="s">
        <v>3</v>
      </c>
      <c r="L232" t="s">
        <v>3</v>
      </c>
      <c r="M232" t="s">
        <v>3</v>
      </c>
      <c r="N232" t="s">
        <v>3</v>
      </c>
      <c r="O232" t="s">
        <v>3</v>
      </c>
      <c r="P232"/>
      <c r="Q232">
        <v>0</v>
      </c>
      <c r="R232"/>
      <c r="S232"/>
      <c r="T232" t="s">
        <v>3</v>
      </c>
      <c r="U232" t="s">
        <v>3</v>
      </c>
      <c r="V232" t="s">
        <v>8</v>
      </c>
      <c r="W232" t="s">
        <v>90</v>
      </c>
      <c r="X232" t="s">
        <v>3</v>
      </c>
      <c r="Y232" t="s">
        <v>3</v>
      </c>
      <c r="Z232" t="s">
        <v>3</v>
      </c>
      <c r="AA232"/>
      <c r="AB232" t="s">
        <v>324</v>
      </c>
      <c r="AC232" t="s">
        <v>3</v>
      </c>
      <c r="AD232" t="s">
        <v>3</v>
      </c>
    </row>
    <row r="233" spans="1:30" ht="15" x14ac:dyDescent="0.25">
      <c r="A233">
        <v>232</v>
      </c>
      <c r="B233" t="s">
        <v>625</v>
      </c>
      <c r="C233">
        <v>232</v>
      </c>
      <c r="D233" t="s">
        <v>322</v>
      </c>
      <c r="E233" t="s">
        <v>595</v>
      </c>
      <c r="F233" t="s">
        <v>609</v>
      </c>
      <c r="G233"/>
      <c r="H233" t="s">
        <v>3</v>
      </c>
      <c r="I233" t="s">
        <v>3</v>
      </c>
      <c r="J233" t="s">
        <v>3</v>
      </c>
      <c r="K233" t="s">
        <v>3</v>
      </c>
      <c r="L233" t="s">
        <v>3</v>
      </c>
      <c r="M233" t="s">
        <v>3</v>
      </c>
      <c r="N233" t="s">
        <v>3</v>
      </c>
      <c r="O233" t="s">
        <v>3</v>
      </c>
      <c r="P233"/>
      <c r="Q233">
        <v>0</v>
      </c>
      <c r="R233"/>
      <c r="S233"/>
      <c r="T233" t="s">
        <v>3</v>
      </c>
      <c r="U233" t="s">
        <v>3</v>
      </c>
      <c r="V233" t="s">
        <v>8</v>
      </c>
      <c r="W233" t="s">
        <v>3</v>
      </c>
      <c r="X233" t="s">
        <v>3</v>
      </c>
      <c r="Y233" t="s">
        <v>3</v>
      </c>
      <c r="Z233" t="s">
        <v>3</v>
      </c>
      <c r="AA233"/>
      <c r="AB233" t="s">
        <v>324</v>
      </c>
      <c r="AC233" t="s">
        <v>3</v>
      </c>
      <c r="AD233" t="s">
        <v>3</v>
      </c>
    </row>
    <row r="234" spans="1:30" ht="15" x14ac:dyDescent="0.25">
      <c r="A234">
        <v>233</v>
      </c>
      <c r="B234" t="s">
        <v>626</v>
      </c>
      <c r="C234">
        <v>233</v>
      </c>
      <c r="D234" t="s">
        <v>322</v>
      </c>
      <c r="E234" t="s">
        <v>627</v>
      </c>
      <c r="F234" t="s">
        <v>628</v>
      </c>
      <c r="G234"/>
      <c r="H234" t="s">
        <v>3</v>
      </c>
      <c r="I234" t="s">
        <v>3</v>
      </c>
      <c r="J234" t="s">
        <v>3</v>
      </c>
      <c r="K234" t="s">
        <v>3</v>
      </c>
      <c r="L234" t="s">
        <v>3</v>
      </c>
      <c r="M234" t="s">
        <v>3</v>
      </c>
      <c r="N234" t="s">
        <v>3</v>
      </c>
      <c r="O234" t="s">
        <v>3</v>
      </c>
      <c r="P234"/>
      <c r="Q234">
        <v>0</v>
      </c>
      <c r="R234"/>
      <c r="S234"/>
      <c r="T234" t="s">
        <v>3</v>
      </c>
      <c r="U234" t="s">
        <v>3</v>
      </c>
      <c r="V234" t="s">
        <v>21</v>
      </c>
      <c r="W234" t="s">
        <v>3</v>
      </c>
      <c r="X234" t="s">
        <v>3</v>
      </c>
      <c r="Y234" t="s">
        <v>3</v>
      </c>
      <c r="Z234" t="s">
        <v>3</v>
      </c>
      <c r="AA234"/>
      <c r="AB234" t="s">
        <v>324</v>
      </c>
      <c r="AC234" t="s">
        <v>3</v>
      </c>
      <c r="AD234" t="s">
        <v>3</v>
      </c>
    </row>
    <row r="235" spans="1:30" ht="15" x14ac:dyDescent="0.25">
      <c r="A235">
        <v>234</v>
      </c>
      <c r="B235" t="s">
        <v>629</v>
      </c>
      <c r="C235">
        <v>234</v>
      </c>
      <c r="D235" t="s">
        <v>322</v>
      </c>
      <c r="E235" t="s">
        <v>627</v>
      </c>
      <c r="F235" t="s">
        <v>628</v>
      </c>
      <c r="G235"/>
      <c r="H235" t="s">
        <v>3</v>
      </c>
      <c r="I235" t="s">
        <v>3</v>
      </c>
      <c r="J235" t="s">
        <v>3</v>
      </c>
      <c r="K235" t="s">
        <v>3</v>
      </c>
      <c r="L235" t="s">
        <v>3</v>
      </c>
      <c r="M235" t="s">
        <v>3</v>
      </c>
      <c r="N235" t="s">
        <v>3</v>
      </c>
      <c r="O235" t="s">
        <v>3</v>
      </c>
      <c r="P235"/>
      <c r="Q235">
        <v>0</v>
      </c>
      <c r="R235"/>
      <c r="S235"/>
      <c r="T235" t="s">
        <v>3</v>
      </c>
      <c r="U235" t="s">
        <v>3</v>
      </c>
      <c r="V235" t="s">
        <v>3</v>
      </c>
      <c r="W235" t="s">
        <v>3</v>
      </c>
      <c r="X235" t="s">
        <v>3</v>
      </c>
      <c r="Y235" t="s">
        <v>3</v>
      </c>
      <c r="Z235" t="s">
        <v>3</v>
      </c>
      <c r="AA235"/>
      <c r="AB235" t="s">
        <v>324</v>
      </c>
      <c r="AC235" t="s">
        <v>3</v>
      </c>
      <c r="AD235" t="s">
        <v>3</v>
      </c>
    </row>
    <row r="236" spans="1:30" ht="15" x14ac:dyDescent="0.25">
      <c r="A236">
        <v>235</v>
      </c>
      <c r="B236" t="s">
        <v>630</v>
      </c>
      <c r="C236">
        <v>235</v>
      </c>
      <c r="D236" t="s">
        <v>322</v>
      </c>
      <c r="E236" t="s">
        <v>627</v>
      </c>
      <c r="F236" t="s">
        <v>628</v>
      </c>
      <c r="G236"/>
      <c r="H236" t="s">
        <v>3</v>
      </c>
      <c r="I236" t="s">
        <v>3</v>
      </c>
      <c r="J236" t="s">
        <v>3</v>
      </c>
      <c r="K236" t="s">
        <v>3</v>
      </c>
      <c r="L236" t="s">
        <v>3</v>
      </c>
      <c r="M236" t="s">
        <v>3</v>
      </c>
      <c r="N236" t="s">
        <v>3</v>
      </c>
      <c r="O236" t="s">
        <v>3</v>
      </c>
      <c r="P236"/>
      <c r="Q236">
        <v>0</v>
      </c>
      <c r="R236"/>
      <c r="S236"/>
      <c r="T236" t="s">
        <v>3</v>
      </c>
      <c r="U236" t="s">
        <v>3</v>
      </c>
      <c r="V236" t="s">
        <v>2</v>
      </c>
      <c r="W236" t="s">
        <v>3</v>
      </c>
      <c r="X236" t="s">
        <v>3</v>
      </c>
      <c r="Y236" t="s">
        <v>3</v>
      </c>
      <c r="Z236" t="s">
        <v>3</v>
      </c>
      <c r="AA236"/>
      <c r="AB236" t="s">
        <v>324</v>
      </c>
      <c r="AC236" t="s">
        <v>3</v>
      </c>
      <c r="AD236" t="s">
        <v>3</v>
      </c>
    </row>
    <row r="237" spans="1:30" ht="15" x14ac:dyDescent="0.25">
      <c r="A237">
        <v>236</v>
      </c>
      <c r="B237" t="s">
        <v>631</v>
      </c>
      <c r="C237">
        <v>236</v>
      </c>
      <c r="D237" t="s">
        <v>322</v>
      </c>
      <c r="E237" t="s">
        <v>627</v>
      </c>
      <c r="F237" t="s">
        <v>628</v>
      </c>
      <c r="G237"/>
      <c r="H237" t="s">
        <v>3</v>
      </c>
      <c r="I237" t="s">
        <v>3</v>
      </c>
      <c r="J237" t="s">
        <v>3</v>
      </c>
      <c r="K237" t="s">
        <v>3</v>
      </c>
      <c r="L237" t="s">
        <v>3</v>
      </c>
      <c r="M237" t="s">
        <v>3</v>
      </c>
      <c r="N237" t="s">
        <v>3</v>
      </c>
      <c r="O237" t="s">
        <v>3</v>
      </c>
      <c r="P237"/>
      <c r="Q237">
        <v>0</v>
      </c>
      <c r="R237"/>
      <c r="S237"/>
      <c r="T237" t="s">
        <v>3</v>
      </c>
      <c r="U237" t="s">
        <v>3</v>
      </c>
      <c r="V237" t="s">
        <v>2</v>
      </c>
      <c r="W237" t="s">
        <v>3</v>
      </c>
      <c r="X237" t="s">
        <v>3</v>
      </c>
      <c r="Y237" t="s">
        <v>3</v>
      </c>
      <c r="Z237" t="s">
        <v>3</v>
      </c>
      <c r="AA237"/>
      <c r="AB237" t="s">
        <v>324</v>
      </c>
      <c r="AC237" t="s">
        <v>3</v>
      </c>
      <c r="AD237" t="s">
        <v>3</v>
      </c>
    </row>
    <row r="238" spans="1:30" ht="15" x14ac:dyDescent="0.25">
      <c r="A238">
        <v>237</v>
      </c>
      <c r="B238" t="s">
        <v>632</v>
      </c>
      <c r="C238">
        <v>237</v>
      </c>
      <c r="D238" t="s">
        <v>322</v>
      </c>
      <c r="E238" t="s">
        <v>627</v>
      </c>
      <c r="F238" t="s">
        <v>628</v>
      </c>
      <c r="G238"/>
      <c r="H238" t="s">
        <v>3</v>
      </c>
      <c r="I238" t="s">
        <v>3</v>
      </c>
      <c r="J238" t="s">
        <v>3</v>
      </c>
      <c r="K238" t="s">
        <v>3</v>
      </c>
      <c r="L238" t="s">
        <v>3</v>
      </c>
      <c r="M238" t="s">
        <v>3</v>
      </c>
      <c r="N238" t="s">
        <v>3</v>
      </c>
      <c r="O238" t="s">
        <v>3</v>
      </c>
      <c r="P238"/>
      <c r="Q238">
        <v>0</v>
      </c>
      <c r="R238"/>
      <c r="S238"/>
      <c r="T238" t="s">
        <v>3</v>
      </c>
      <c r="U238" t="s">
        <v>3</v>
      </c>
      <c r="V238" t="s">
        <v>2</v>
      </c>
      <c r="W238" t="s">
        <v>3</v>
      </c>
      <c r="X238" t="s">
        <v>3</v>
      </c>
      <c r="Y238" t="s">
        <v>3</v>
      </c>
      <c r="Z238" t="s">
        <v>3</v>
      </c>
      <c r="AA238"/>
      <c r="AB238" t="s">
        <v>324</v>
      </c>
      <c r="AC238" t="s">
        <v>3</v>
      </c>
      <c r="AD238" t="s">
        <v>3</v>
      </c>
    </row>
    <row r="239" spans="1:30" ht="15" x14ac:dyDescent="0.25">
      <c r="A239">
        <v>238</v>
      </c>
      <c r="B239" t="s">
        <v>633</v>
      </c>
      <c r="C239">
        <v>238</v>
      </c>
      <c r="D239" t="s">
        <v>322</v>
      </c>
      <c r="E239" t="s">
        <v>627</v>
      </c>
      <c r="F239" t="s">
        <v>628</v>
      </c>
      <c r="G239"/>
      <c r="H239" t="s">
        <v>3</v>
      </c>
      <c r="I239" t="s">
        <v>3</v>
      </c>
      <c r="J239" t="s">
        <v>3</v>
      </c>
      <c r="K239" t="s">
        <v>3</v>
      </c>
      <c r="L239" t="s">
        <v>3</v>
      </c>
      <c r="M239" t="s">
        <v>3</v>
      </c>
      <c r="N239" t="s">
        <v>3</v>
      </c>
      <c r="O239" t="s">
        <v>3</v>
      </c>
      <c r="P239"/>
      <c r="Q239">
        <v>0</v>
      </c>
      <c r="R239"/>
      <c r="S239"/>
      <c r="T239" t="s">
        <v>3</v>
      </c>
      <c r="U239" t="s">
        <v>3</v>
      </c>
      <c r="V239" t="s">
        <v>2</v>
      </c>
      <c r="W239" t="s">
        <v>3</v>
      </c>
      <c r="X239" t="s">
        <v>3</v>
      </c>
      <c r="Y239" t="s">
        <v>3</v>
      </c>
      <c r="Z239" t="s">
        <v>3</v>
      </c>
      <c r="AA239"/>
      <c r="AB239" t="s">
        <v>324</v>
      </c>
      <c r="AC239" t="s">
        <v>3</v>
      </c>
      <c r="AD239" t="s">
        <v>3</v>
      </c>
    </row>
    <row r="240" spans="1:30" ht="15" x14ac:dyDescent="0.25">
      <c r="A240">
        <v>239</v>
      </c>
      <c r="B240" t="s">
        <v>634</v>
      </c>
      <c r="C240">
        <v>239</v>
      </c>
      <c r="D240" t="s">
        <v>322</v>
      </c>
      <c r="E240" t="s">
        <v>627</v>
      </c>
      <c r="F240" t="s">
        <v>628</v>
      </c>
      <c r="G240"/>
      <c r="H240" t="s">
        <v>3</v>
      </c>
      <c r="I240" t="s">
        <v>3</v>
      </c>
      <c r="J240" t="s">
        <v>3</v>
      </c>
      <c r="K240" t="s">
        <v>3</v>
      </c>
      <c r="L240" t="s">
        <v>3</v>
      </c>
      <c r="M240" t="s">
        <v>3</v>
      </c>
      <c r="N240" t="s">
        <v>3</v>
      </c>
      <c r="O240" t="s">
        <v>3</v>
      </c>
      <c r="P240"/>
      <c r="Q240">
        <v>0</v>
      </c>
      <c r="R240"/>
      <c r="S240"/>
      <c r="T240" t="s">
        <v>3</v>
      </c>
      <c r="U240" t="s">
        <v>3</v>
      </c>
      <c r="V240" t="s">
        <v>2</v>
      </c>
      <c r="W240" t="s">
        <v>3</v>
      </c>
      <c r="X240" t="s">
        <v>3</v>
      </c>
      <c r="Y240" t="s">
        <v>3</v>
      </c>
      <c r="Z240" t="s">
        <v>3</v>
      </c>
      <c r="AA240"/>
      <c r="AB240" t="s">
        <v>324</v>
      </c>
      <c r="AC240" t="s">
        <v>3</v>
      </c>
      <c r="AD240" t="s">
        <v>3</v>
      </c>
    </row>
    <row r="241" spans="1:30" ht="15" x14ac:dyDescent="0.25">
      <c r="A241">
        <v>240</v>
      </c>
      <c r="B241" t="s">
        <v>635</v>
      </c>
      <c r="C241">
        <v>240</v>
      </c>
      <c r="D241" t="s">
        <v>322</v>
      </c>
      <c r="E241" t="s">
        <v>627</v>
      </c>
      <c r="F241" t="s">
        <v>628</v>
      </c>
      <c r="G241"/>
      <c r="H241" t="s">
        <v>3</v>
      </c>
      <c r="I241" t="s">
        <v>3</v>
      </c>
      <c r="J241" t="s">
        <v>3</v>
      </c>
      <c r="K241" t="s">
        <v>3</v>
      </c>
      <c r="L241" t="s">
        <v>3</v>
      </c>
      <c r="M241" t="s">
        <v>3</v>
      </c>
      <c r="N241" t="s">
        <v>3</v>
      </c>
      <c r="O241" t="s">
        <v>3</v>
      </c>
      <c r="P241"/>
      <c r="Q241">
        <v>0</v>
      </c>
      <c r="R241"/>
      <c r="S241"/>
      <c r="T241" t="s">
        <v>3</v>
      </c>
      <c r="U241" t="s">
        <v>3</v>
      </c>
      <c r="V241" t="s">
        <v>2</v>
      </c>
      <c r="W241" t="s">
        <v>3</v>
      </c>
      <c r="X241" t="s">
        <v>3</v>
      </c>
      <c r="Y241" t="s">
        <v>3</v>
      </c>
      <c r="Z241" t="s">
        <v>3</v>
      </c>
      <c r="AA241"/>
      <c r="AB241" t="s">
        <v>324</v>
      </c>
      <c r="AC241" t="s">
        <v>3</v>
      </c>
      <c r="AD241" t="s">
        <v>3</v>
      </c>
    </row>
    <row r="242" spans="1:30" ht="15" x14ac:dyDescent="0.25">
      <c r="A242">
        <v>241</v>
      </c>
      <c r="B242" t="s">
        <v>636</v>
      </c>
      <c r="C242">
        <v>241</v>
      </c>
      <c r="D242" t="s">
        <v>322</v>
      </c>
      <c r="E242" t="s">
        <v>627</v>
      </c>
      <c r="F242" t="s">
        <v>628</v>
      </c>
      <c r="G242"/>
      <c r="H242" t="s">
        <v>3</v>
      </c>
      <c r="I242" t="s">
        <v>3</v>
      </c>
      <c r="J242" t="s">
        <v>3</v>
      </c>
      <c r="K242" t="s">
        <v>3</v>
      </c>
      <c r="L242" t="s">
        <v>3</v>
      </c>
      <c r="M242" t="s">
        <v>3</v>
      </c>
      <c r="N242" t="s">
        <v>3</v>
      </c>
      <c r="O242" t="s">
        <v>3</v>
      </c>
      <c r="P242"/>
      <c r="Q242">
        <v>0</v>
      </c>
      <c r="R242"/>
      <c r="S242"/>
      <c r="T242" t="s">
        <v>3</v>
      </c>
      <c r="U242" t="s">
        <v>3</v>
      </c>
      <c r="V242" t="s">
        <v>2</v>
      </c>
      <c r="W242" t="s">
        <v>3</v>
      </c>
      <c r="X242" t="s">
        <v>3</v>
      </c>
      <c r="Y242" t="s">
        <v>3</v>
      </c>
      <c r="Z242" t="s">
        <v>3</v>
      </c>
      <c r="AA242"/>
      <c r="AB242" t="s">
        <v>324</v>
      </c>
      <c r="AC242" t="s">
        <v>3</v>
      </c>
      <c r="AD242" t="s">
        <v>3</v>
      </c>
    </row>
    <row r="243" spans="1:30" ht="15" x14ac:dyDescent="0.25">
      <c r="A243">
        <v>242</v>
      </c>
      <c r="B243" t="s">
        <v>637</v>
      </c>
      <c r="C243">
        <v>242</v>
      </c>
      <c r="D243" t="s">
        <v>322</v>
      </c>
      <c r="E243" t="s">
        <v>627</v>
      </c>
      <c r="F243" t="s">
        <v>628</v>
      </c>
      <c r="G243"/>
      <c r="H243" t="s">
        <v>3</v>
      </c>
      <c r="I243" t="s">
        <v>3</v>
      </c>
      <c r="J243" t="s">
        <v>3</v>
      </c>
      <c r="K243" t="s">
        <v>3</v>
      </c>
      <c r="L243" t="s">
        <v>3</v>
      </c>
      <c r="M243" t="s">
        <v>3</v>
      </c>
      <c r="N243" t="s">
        <v>3</v>
      </c>
      <c r="O243" t="s">
        <v>3</v>
      </c>
      <c r="P243"/>
      <c r="Q243">
        <v>0</v>
      </c>
      <c r="R243"/>
      <c r="S243"/>
      <c r="T243" t="s">
        <v>3</v>
      </c>
      <c r="U243" t="s">
        <v>3</v>
      </c>
      <c r="V243" t="s">
        <v>21</v>
      </c>
      <c r="W243" t="s">
        <v>3</v>
      </c>
      <c r="X243" t="s">
        <v>3</v>
      </c>
      <c r="Y243" t="s">
        <v>3</v>
      </c>
      <c r="Z243" t="s">
        <v>3</v>
      </c>
      <c r="AA243"/>
      <c r="AB243" t="s">
        <v>324</v>
      </c>
      <c r="AC243" t="s">
        <v>3</v>
      </c>
      <c r="AD243" t="s">
        <v>3</v>
      </c>
    </row>
    <row r="244" spans="1:30" ht="15" x14ac:dyDescent="0.25">
      <c r="A244">
        <v>243</v>
      </c>
      <c r="B244" t="s">
        <v>638</v>
      </c>
      <c r="C244">
        <v>243</v>
      </c>
      <c r="D244" t="s">
        <v>322</v>
      </c>
      <c r="E244" t="s">
        <v>627</v>
      </c>
      <c r="F244" t="s">
        <v>628</v>
      </c>
      <c r="G244"/>
      <c r="H244" t="s">
        <v>3</v>
      </c>
      <c r="I244" t="s">
        <v>3</v>
      </c>
      <c r="J244" t="s">
        <v>3</v>
      </c>
      <c r="K244" t="s">
        <v>3</v>
      </c>
      <c r="L244" t="s">
        <v>3</v>
      </c>
      <c r="M244" t="s">
        <v>3</v>
      </c>
      <c r="N244" t="s">
        <v>3</v>
      </c>
      <c r="O244" t="s">
        <v>3</v>
      </c>
      <c r="P244"/>
      <c r="Q244">
        <v>0</v>
      </c>
      <c r="R244"/>
      <c r="S244"/>
      <c r="T244" t="s">
        <v>3</v>
      </c>
      <c r="U244" t="s">
        <v>3</v>
      </c>
      <c r="V244" t="s">
        <v>2</v>
      </c>
      <c r="W244" t="s">
        <v>3</v>
      </c>
      <c r="X244" t="s">
        <v>3</v>
      </c>
      <c r="Y244" t="s">
        <v>3</v>
      </c>
      <c r="Z244" t="s">
        <v>3</v>
      </c>
      <c r="AA244"/>
      <c r="AB244" t="s">
        <v>324</v>
      </c>
      <c r="AC244" t="s">
        <v>3</v>
      </c>
      <c r="AD244" t="s">
        <v>3</v>
      </c>
    </row>
    <row r="245" spans="1:30" ht="15" x14ac:dyDescent="0.25">
      <c r="A245">
        <v>244</v>
      </c>
      <c r="B245" t="s">
        <v>639</v>
      </c>
      <c r="C245">
        <v>244</v>
      </c>
      <c r="D245" t="s">
        <v>322</v>
      </c>
      <c r="E245" t="s">
        <v>627</v>
      </c>
      <c r="F245" t="s">
        <v>628</v>
      </c>
      <c r="G245"/>
      <c r="H245" t="s">
        <v>3</v>
      </c>
      <c r="I245" t="s">
        <v>3</v>
      </c>
      <c r="J245" t="s">
        <v>3</v>
      </c>
      <c r="K245" t="s">
        <v>3</v>
      </c>
      <c r="L245" t="s">
        <v>3</v>
      </c>
      <c r="M245" t="s">
        <v>3</v>
      </c>
      <c r="N245" t="s">
        <v>3</v>
      </c>
      <c r="O245" t="s">
        <v>3</v>
      </c>
      <c r="P245"/>
      <c r="Q245">
        <v>0</v>
      </c>
      <c r="R245"/>
      <c r="S245"/>
      <c r="T245" t="s">
        <v>3</v>
      </c>
      <c r="U245" t="s">
        <v>3</v>
      </c>
      <c r="V245" t="s">
        <v>21</v>
      </c>
      <c r="W245" t="s">
        <v>3</v>
      </c>
      <c r="X245" t="s">
        <v>3</v>
      </c>
      <c r="Y245" t="s">
        <v>3</v>
      </c>
      <c r="Z245" t="s">
        <v>3</v>
      </c>
      <c r="AA245"/>
      <c r="AB245" t="s">
        <v>324</v>
      </c>
      <c r="AC245" t="s">
        <v>3</v>
      </c>
      <c r="AD245" t="s">
        <v>3</v>
      </c>
    </row>
    <row r="246" spans="1:30" ht="15" x14ac:dyDescent="0.25">
      <c r="A246">
        <v>245</v>
      </c>
      <c r="B246" t="s">
        <v>640</v>
      </c>
      <c r="C246">
        <v>245</v>
      </c>
      <c r="D246" t="s">
        <v>322</v>
      </c>
      <c r="E246" t="s">
        <v>627</v>
      </c>
      <c r="F246" t="s">
        <v>628</v>
      </c>
      <c r="G246"/>
      <c r="H246" t="s">
        <v>3</v>
      </c>
      <c r="I246" t="s">
        <v>3</v>
      </c>
      <c r="J246" t="s">
        <v>3</v>
      </c>
      <c r="K246" t="s">
        <v>3</v>
      </c>
      <c r="L246" t="s">
        <v>3</v>
      </c>
      <c r="M246" t="s">
        <v>3</v>
      </c>
      <c r="N246" t="s">
        <v>3</v>
      </c>
      <c r="O246" t="s">
        <v>3</v>
      </c>
      <c r="P246"/>
      <c r="Q246">
        <v>0</v>
      </c>
      <c r="R246"/>
      <c r="S246"/>
      <c r="T246" t="s">
        <v>3</v>
      </c>
      <c r="U246" t="s">
        <v>3</v>
      </c>
      <c r="V246" t="s">
        <v>2</v>
      </c>
      <c r="W246" t="s">
        <v>3</v>
      </c>
      <c r="X246" t="s">
        <v>3</v>
      </c>
      <c r="Y246" t="s">
        <v>3</v>
      </c>
      <c r="Z246" t="s">
        <v>3</v>
      </c>
      <c r="AA246"/>
      <c r="AB246" t="s">
        <v>324</v>
      </c>
      <c r="AC246" t="s">
        <v>3</v>
      </c>
      <c r="AD246" t="s">
        <v>3</v>
      </c>
    </row>
    <row r="247" spans="1:30" ht="15" x14ac:dyDescent="0.25">
      <c r="A247">
        <v>246</v>
      </c>
      <c r="B247" t="s">
        <v>641</v>
      </c>
      <c r="C247">
        <v>246</v>
      </c>
      <c r="D247" t="s">
        <v>322</v>
      </c>
      <c r="E247" t="s">
        <v>627</v>
      </c>
      <c r="F247" t="s">
        <v>628</v>
      </c>
      <c r="G247"/>
      <c r="H247" t="s">
        <v>3</v>
      </c>
      <c r="I247" t="s">
        <v>3</v>
      </c>
      <c r="J247" t="s">
        <v>3</v>
      </c>
      <c r="K247" t="s">
        <v>3</v>
      </c>
      <c r="L247" t="s">
        <v>3</v>
      </c>
      <c r="M247" t="s">
        <v>3</v>
      </c>
      <c r="N247" t="s">
        <v>3</v>
      </c>
      <c r="O247" t="s">
        <v>3</v>
      </c>
      <c r="P247"/>
      <c r="Q247">
        <v>0</v>
      </c>
      <c r="R247"/>
      <c r="S247"/>
      <c r="T247" t="s">
        <v>3</v>
      </c>
      <c r="U247" t="s">
        <v>3</v>
      </c>
      <c r="V247" t="s">
        <v>2</v>
      </c>
      <c r="W247" t="s">
        <v>3</v>
      </c>
      <c r="X247" t="s">
        <v>3</v>
      </c>
      <c r="Y247" t="s">
        <v>3</v>
      </c>
      <c r="Z247" t="s">
        <v>3</v>
      </c>
      <c r="AA247"/>
      <c r="AB247" t="s">
        <v>324</v>
      </c>
      <c r="AC247" t="s">
        <v>3</v>
      </c>
      <c r="AD247" t="s">
        <v>3</v>
      </c>
    </row>
    <row r="248" spans="1:30" ht="15" x14ac:dyDescent="0.25">
      <c r="A248">
        <v>247</v>
      </c>
      <c r="B248" t="s">
        <v>642</v>
      </c>
      <c r="C248">
        <v>247</v>
      </c>
      <c r="D248" t="s">
        <v>322</v>
      </c>
      <c r="E248" t="s">
        <v>627</v>
      </c>
      <c r="F248" t="s">
        <v>628</v>
      </c>
      <c r="G248"/>
      <c r="H248" t="s">
        <v>3</v>
      </c>
      <c r="I248">
        <v>0</v>
      </c>
      <c r="J248">
        <v>0</v>
      </c>
      <c r="K248">
        <v>0</v>
      </c>
      <c r="L248">
        <v>0</v>
      </c>
      <c r="M248" t="s">
        <v>3</v>
      </c>
      <c r="N248" t="s">
        <v>3</v>
      </c>
      <c r="O248">
        <v>0</v>
      </c>
      <c r="P248"/>
      <c r="Q248">
        <v>0</v>
      </c>
      <c r="R248"/>
      <c r="S248"/>
      <c r="T248">
        <v>0</v>
      </c>
      <c r="U248">
        <v>0</v>
      </c>
      <c r="V248" t="s">
        <v>3</v>
      </c>
      <c r="W248" t="s">
        <v>3</v>
      </c>
      <c r="X248" t="s">
        <v>3</v>
      </c>
      <c r="Y248">
        <v>0</v>
      </c>
      <c r="Z248">
        <v>0</v>
      </c>
      <c r="AA248"/>
      <c r="AB248" t="s">
        <v>324</v>
      </c>
      <c r="AC248" t="s">
        <v>3</v>
      </c>
      <c r="AD248" t="s">
        <v>3</v>
      </c>
    </row>
    <row r="249" spans="1:30" ht="15" x14ac:dyDescent="0.25">
      <c r="A249">
        <v>248</v>
      </c>
      <c r="B249" t="s">
        <v>643</v>
      </c>
      <c r="C249">
        <v>248</v>
      </c>
      <c r="D249" t="s">
        <v>322</v>
      </c>
      <c r="E249" t="s">
        <v>627</v>
      </c>
      <c r="F249" t="s">
        <v>628</v>
      </c>
      <c r="G249"/>
      <c r="H249" t="s">
        <v>3</v>
      </c>
      <c r="I249" t="s">
        <v>3</v>
      </c>
      <c r="J249" t="s">
        <v>3</v>
      </c>
      <c r="K249" t="s">
        <v>3</v>
      </c>
      <c r="L249" t="s">
        <v>3</v>
      </c>
      <c r="M249" t="s">
        <v>3</v>
      </c>
      <c r="N249" t="s">
        <v>3</v>
      </c>
      <c r="O249" t="s">
        <v>3</v>
      </c>
      <c r="P249"/>
      <c r="Q249">
        <v>0</v>
      </c>
      <c r="R249"/>
      <c r="S249"/>
      <c r="T249" t="s">
        <v>3</v>
      </c>
      <c r="U249" t="s">
        <v>3</v>
      </c>
      <c r="V249" t="s">
        <v>2</v>
      </c>
      <c r="W249" t="s">
        <v>3</v>
      </c>
      <c r="X249" t="s">
        <v>3</v>
      </c>
      <c r="Y249" t="s">
        <v>3</v>
      </c>
      <c r="Z249" t="s">
        <v>3</v>
      </c>
      <c r="AA249"/>
      <c r="AB249" t="s">
        <v>324</v>
      </c>
      <c r="AC249" t="s">
        <v>3</v>
      </c>
      <c r="AD249" t="s">
        <v>3</v>
      </c>
    </row>
    <row r="250" spans="1:30" ht="15" x14ac:dyDescent="0.25">
      <c r="A250">
        <v>249</v>
      </c>
      <c r="B250" t="s">
        <v>644</v>
      </c>
      <c r="C250">
        <v>249</v>
      </c>
      <c r="D250" t="s">
        <v>322</v>
      </c>
      <c r="E250" t="s">
        <v>627</v>
      </c>
      <c r="F250" t="s">
        <v>628</v>
      </c>
      <c r="G250"/>
      <c r="H250" t="s">
        <v>3</v>
      </c>
      <c r="I250" t="s">
        <v>3</v>
      </c>
      <c r="J250" t="s">
        <v>3</v>
      </c>
      <c r="K250" t="s">
        <v>3</v>
      </c>
      <c r="L250" t="s">
        <v>3</v>
      </c>
      <c r="M250" t="s">
        <v>3</v>
      </c>
      <c r="N250" t="s">
        <v>3</v>
      </c>
      <c r="O250" t="s">
        <v>3</v>
      </c>
      <c r="P250"/>
      <c r="Q250">
        <v>0</v>
      </c>
      <c r="R250"/>
      <c r="S250"/>
      <c r="T250" t="s">
        <v>3</v>
      </c>
      <c r="U250" t="s">
        <v>3</v>
      </c>
      <c r="V250" t="s">
        <v>2</v>
      </c>
      <c r="W250" t="s">
        <v>3</v>
      </c>
      <c r="X250" t="s">
        <v>3</v>
      </c>
      <c r="Y250" t="s">
        <v>3</v>
      </c>
      <c r="Z250" t="s">
        <v>3</v>
      </c>
      <c r="AA250"/>
      <c r="AB250" t="s">
        <v>324</v>
      </c>
      <c r="AC250" t="s">
        <v>3</v>
      </c>
      <c r="AD250" t="s">
        <v>3</v>
      </c>
    </row>
    <row r="251" spans="1:30" ht="15" x14ac:dyDescent="0.25">
      <c r="A251">
        <v>250</v>
      </c>
      <c r="B251" t="s">
        <v>645</v>
      </c>
      <c r="C251">
        <v>250</v>
      </c>
      <c r="D251" t="s">
        <v>322</v>
      </c>
      <c r="E251" t="s">
        <v>627</v>
      </c>
      <c r="F251" t="s">
        <v>628</v>
      </c>
      <c r="G251"/>
      <c r="H251" t="s">
        <v>3</v>
      </c>
      <c r="I251" t="s">
        <v>3</v>
      </c>
      <c r="J251" t="s">
        <v>3</v>
      </c>
      <c r="K251" t="s">
        <v>3</v>
      </c>
      <c r="L251" t="s">
        <v>3</v>
      </c>
      <c r="M251" t="s">
        <v>3</v>
      </c>
      <c r="N251" t="s">
        <v>3</v>
      </c>
      <c r="O251" t="s">
        <v>3</v>
      </c>
      <c r="P251"/>
      <c r="Q251">
        <v>0</v>
      </c>
      <c r="R251"/>
      <c r="S251"/>
      <c r="T251" t="s">
        <v>3</v>
      </c>
      <c r="U251" t="s">
        <v>3</v>
      </c>
      <c r="V251" t="s">
        <v>2</v>
      </c>
      <c r="W251" t="s">
        <v>3</v>
      </c>
      <c r="X251" t="s">
        <v>3</v>
      </c>
      <c r="Y251" t="s">
        <v>3</v>
      </c>
      <c r="Z251" t="s">
        <v>3</v>
      </c>
      <c r="AA251"/>
      <c r="AB251" t="s">
        <v>324</v>
      </c>
      <c r="AC251" t="s">
        <v>3</v>
      </c>
      <c r="AD251" t="s">
        <v>3</v>
      </c>
    </row>
    <row r="252" spans="1:30" ht="15" x14ac:dyDescent="0.25">
      <c r="A252">
        <v>251</v>
      </c>
      <c r="B252" t="s">
        <v>646</v>
      </c>
      <c r="C252">
        <v>251</v>
      </c>
      <c r="D252" t="s">
        <v>322</v>
      </c>
      <c r="E252" t="s">
        <v>627</v>
      </c>
      <c r="F252" t="s">
        <v>628</v>
      </c>
      <c r="G252"/>
      <c r="H252" t="s">
        <v>3</v>
      </c>
      <c r="I252" t="s">
        <v>3</v>
      </c>
      <c r="J252" t="s">
        <v>3</v>
      </c>
      <c r="K252" t="s">
        <v>3</v>
      </c>
      <c r="L252" t="s">
        <v>3</v>
      </c>
      <c r="M252" t="s">
        <v>3</v>
      </c>
      <c r="N252" t="s">
        <v>3</v>
      </c>
      <c r="O252" t="s">
        <v>3</v>
      </c>
      <c r="P252"/>
      <c r="Q252">
        <v>0</v>
      </c>
      <c r="R252"/>
      <c r="S252"/>
      <c r="T252" t="s">
        <v>3</v>
      </c>
      <c r="U252" t="s">
        <v>3</v>
      </c>
      <c r="V252" t="s">
        <v>2</v>
      </c>
      <c r="W252" t="s">
        <v>3</v>
      </c>
      <c r="X252" t="s">
        <v>3</v>
      </c>
      <c r="Y252" t="s">
        <v>3</v>
      </c>
      <c r="Z252" t="s">
        <v>3</v>
      </c>
      <c r="AA252"/>
      <c r="AB252" t="s">
        <v>324</v>
      </c>
      <c r="AC252" t="s">
        <v>3</v>
      </c>
      <c r="AD252" t="s">
        <v>3</v>
      </c>
    </row>
    <row r="253" spans="1:30" ht="15" x14ac:dyDescent="0.25">
      <c r="A253">
        <v>251</v>
      </c>
      <c r="B253" t="s">
        <v>646</v>
      </c>
      <c r="C253">
        <v>251</v>
      </c>
      <c r="D253" t="s">
        <v>322</v>
      </c>
      <c r="E253" t="s">
        <v>627</v>
      </c>
      <c r="F253" t="s">
        <v>628</v>
      </c>
      <c r="G253"/>
      <c r="H253" t="s">
        <v>3</v>
      </c>
      <c r="I253" t="s">
        <v>3</v>
      </c>
      <c r="J253" t="s">
        <v>3</v>
      </c>
      <c r="K253" t="s">
        <v>3</v>
      </c>
      <c r="L253" t="s">
        <v>3</v>
      </c>
      <c r="M253" t="s">
        <v>3</v>
      </c>
      <c r="N253" t="s">
        <v>3</v>
      </c>
      <c r="O253" t="s">
        <v>3</v>
      </c>
      <c r="P253"/>
      <c r="Q253">
        <v>0</v>
      </c>
      <c r="R253"/>
      <c r="S253"/>
      <c r="T253" t="s">
        <v>3</v>
      </c>
      <c r="U253" t="s">
        <v>3</v>
      </c>
      <c r="V253" t="s">
        <v>2</v>
      </c>
      <c r="W253" t="s">
        <v>3</v>
      </c>
      <c r="X253" t="s">
        <v>3</v>
      </c>
      <c r="Y253" t="s">
        <v>3</v>
      </c>
      <c r="Z253" t="s">
        <v>3</v>
      </c>
      <c r="AA253"/>
      <c r="AB253" t="s">
        <v>324</v>
      </c>
      <c r="AC253" t="s">
        <v>3</v>
      </c>
      <c r="AD253" t="s">
        <v>3</v>
      </c>
    </row>
    <row r="254" spans="1:30" ht="15" x14ac:dyDescent="0.25">
      <c r="A254">
        <v>252</v>
      </c>
      <c r="B254" t="s">
        <v>647</v>
      </c>
      <c r="C254">
        <v>252</v>
      </c>
      <c r="D254" t="s">
        <v>322</v>
      </c>
      <c r="E254" t="s">
        <v>627</v>
      </c>
      <c r="F254" t="s">
        <v>628</v>
      </c>
      <c r="G254"/>
      <c r="H254" t="s">
        <v>3</v>
      </c>
      <c r="I254" t="s">
        <v>3</v>
      </c>
      <c r="J254" t="s">
        <v>3</v>
      </c>
      <c r="K254" t="s">
        <v>3</v>
      </c>
      <c r="L254" t="s">
        <v>3</v>
      </c>
      <c r="M254" t="s">
        <v>3</v>
      </c>
      <c r="N254" t="s">
        <v>3</v>
      </c>
      <c r="O254" t="s">
        <v>3</v>
      </c>
      <c r="P254"/>
      <c r="Q254">
        <v>0</v>
      </c>
      <c r="R254"/>
      <c r="S254"/>
      <c r="T254" t="s">
        <v>3</v>
      </c>
      <c r="U254" t="s">
        <v>3</v>
      </c>
      <c r="V254" t="s">
        <v>3</v>
      </c>
      <c r="W254" t="s">
        <v>3</v>
      </c>
      <c r="X254" t="s">
        <v>3</v>
      </c>
      <c r="Y254" t="s">
        <v>3</v>
      </c>
      <c r="Z254" t="s">
        <v>3</v>
      </c>
      <c r="AA254"/>
      <c r="AB254" t="s">
        <v>324</v>
      </c>
      <c r="AC254" t="s">
        <v>3</v>
      </c>
      <c r="AD254" t="s">
        <v>3</v>
      </c>
    </row>
    <row r="255" spans="1:30" ht="15" x14ac:dyDescent="0.25">
      <c r="A255">
        <v>253</v>
      </c>
      <c r="B255" t="s">
        <v>648</v>
      </c>
      <c r="C255">
        <v>253</v>
      </c>
      <c r="D255" t="s">
        <v>322</v>
      </c>
      <c r="E255" t="s">
        <v>627</v>
      </c>
      <c r="F255" t="s">
        <v>628</v>
      </c>
      <c r="G255"/>
      <c r="H255" t="s">
        <v>3</v>
      </c>
      <c r="I255" t="s">
        <v>3</v>
      </c>
      <c r="J255" t="s">
        <v>3</v>
      </c>
      <c r="K255" t="s">
        <v>3</v>
      </c>
      <c r="L255" t="s">
        <v>3</v>
      </c>
      <c r="M255" t="s">
        <v>3</v>
      </c>
      <c r="N255" t="s">
        <v>3</v>
      </c>
      <c r="O255" t="s">
        <v>3</v>
      </c>
      <c r="P255"/>
      <c r="Q255">
        <v>0</v>
      </c>
      <c r="R255"/>
      <c r="S255"/>
      <c r="T255" t="s">
        <v>3</v>
      </c>
      <c r="U255" t="s">
        <v>3</v>
      </c>
      <c r="V255" t="s">
        <v>21</v>
      </c>
      <c r="W255" t="s">
        <v>3</v>
      </c>
      <c r="X255" t="s">
        <v>3</v>
      </c>
      <c r="Y255" t="s">
        <v>3</v>
      </c>
      <c r="Z255" t="s">
        <v>3</v>
      </c>
      <c r="AA255"/>
      <c r="AB255" t="s">
        <v>324</v>
      </c>
      <c r="AC255" t="s">
        <v>3</v>
      </c>
      <c r="AD255" t="s">
        <v>3</v>
      </c>
    </row>
    <row r="256" spans="1:30" ht="15" x14ac:dyDescent="0.25">
      <c r="A256">
        <v>254</v>
      </c>
      <c r="B256" t="s">
        <v>649</v>
      </c>
      <c r="C256">
        <v>254</v>
      </c>
      <c r="D256" t="s">
        <v>322</v>
      </c>
      <c r="E256" t="s">
        <v>627</v>
      </c>
      <c r="F256" t="s">
        <v>628</v>
      </c>
      <c r="G256"/>
      <c r="H256" t="s">
        <v>3</v>
      </c>
      <c r="I256" t="s">
        <v>3</v>
      </c>
      <c r="J256" t="s">
        <v>3</v>
      </c>
      <c r="K256" t="s">
        <v>3</v>
      </c>
      <c r="L256" t="s">
        <v>3</v>
      </c>
      <c r="M256" t="s">
        <v>3</v>
      </c>
      <c r="N256" t="s">
        <v>3</v>
      </c>
      <c r="O256" t="s">
        <v>3</v>
      </c>
      <c r="P256"/>
      <c r="Q256">
        <v>0</v>
      </c>
      <c r="R256"/>
      <c r="S256"/>
      <c r="T256" t="s">
        <v>3</v>
      </c>
      <c r="U256" t="s">
        <v>3</v>
      </c>
      <c r="V256" t="s">
        <v>2</v>
      </c>
      <c r="W256" t="s">
        <v>3</v>
      </c>
      <c r="X256" t="s">
        <v>3</v>
      </c>
      <c r="Y256" t="s">
        <v>3</v>
      </c>
      <c r="Z256" t="s">
        <v>3</v>
      </c>
      <c r="AA256"/>
      <c r="AB256" t="s">
        <v>324</v>
      </c>
      <c r="AC256" t="s">
        <v>3</v>
      </c>
      <c r="AD256" t="s">
        <v>3</v>
      </c>
    </row>
    <row r="257" spans="1:30" ht="15" x14ac:dyDescent="0.25">
      <c r="A257">
        <v>255</v>
      </c>
      <c r="B257" t="s">
        <v>650</v>
      </c>
      <c r="C257">
        <v>255</v>
      </c>
      <c r="D257" t="s">
        <v>322</v>
      </c>
      <c r="E257" t="s">
        <v>627</v>
      </c>
      <c r="F257" t="s">
        <v>628</v>
      </c>
      <c r="G257"/>
      <c r="H257" t="s">
        <v>3</v>
      </c>
      <c r="I257" t="s">
        <v>3</v>
      </c>
      <c r="J257" t="s">
        <v>3</v>
      </c>
      <c r="K257" t="s">
        <v>3</v>
      </c>
      <c r="L257" t="s">
        <v>3</v>
      </c>
      <c r="M257" t="s">
        <v>3</v>
      </c>
      <c r="N257" t="s">
        <v>3</v>
      </c>
      <c r="O257" t="s">
        <v>3</v>
      </c>
      <c r="P257"/>
      <c r="Q257">
        <v>0</v>
      </c>
      <c r="R257"/>
      <c r="S257"/>
      <c r="T257" t="s">
        <v>3</v>
      </c>
      <c r="U257" t="s">
        <v>3</v>
      </c>
      <c r="V257" t="s">
        <v>2</v>
      </c>
      <c r="W257" t="s">
        <v>3</v>
      </c>
      <c r="X257" t="s">
        <v>3</v>
      </c>
      <c r="Y257" t="s">
        <v>3</v>
      </c>
      <c r="Z257" t="s">
        <v>3</v>
      </c>
      <c r="AA257"/>
      <c r="AB257" t="s">
        <v>324</v>
      </c>
      <c r="AC257" t="s">
        <v>3</v>
      </c>
      <c r="AD257" t="s">
        <v>3</v>
      </c>
    </row>
    <row r="258" spans="1:30" ht="15" x14ac:dyDescent="0.25">
      <c r="A258">
        <v>256</v>
      </c>
      <c r="B258" t="s">
        <v>651</v>
      </c>
      <c r="C258">
        <v>256</v>
      </c>
      <c r="D258" t="s">
        <v>322</v>
      </c>
      <c r="E258" t="s">
        <v>627</v>
      </c>
      <c r="F258" t="s">
        <v>628</v>
      </c>
      <c r="G258"/>
      <c r="H258" t="s">
        <v>3</v>
      </c>
      <c r="I258" t="s">
        <v>3</v>
      </c>
      <c r="J258" t="s">
        <v>3</v>
      </c>
      <c r="K258" t="s">
        <v>3</v>
      </c>
      <c r="L258" t="s">
        <v>3</v>
      </c>
      <c r="M258" t="s">
        <v>3</v>
      </c>
      <c r="N258" t="s">
        <v>3</v>
      </c>
      <c r="O258" t="s">
        <v>3</v>
      </c>
      <c r="P258"/>
      <c r="Q258">
        <v>0</v>
      </c>
      <c r="R258"/>
      <c r="S258"/>
      <c r="T258" t="s">
        <v>3</v>
      </c>
      <c r="U258" t="s">
        <v>3</v>
      </c>
      <c r="V258" t="s">
        <v>2</v>
      </c>
      <c r="W258" t="s">
        <v>3</v>
      </c>
      <c r="X258" t="s">
        <v>3</v>
      </c>
      <c r="Y258" t="s">
        <v>3</v>
      </c>
      <c r="Z258" t="s">
        <v>3</v>
      </c>
      <c r="AA258"/>
      <c r="AB258" t="s">
        <v>324</v>
      </c>
      <c r="AC258" t="s">
        <v>3</v>
      </c>
      <c r="AD258" t="s">
        <v>3</v>
      </c>
    </row>
    <row r="259" spans="1:30" ht="15" x14ac:dyDescent="0.25">
      <c r="A259">
        <v>257</v>
      </c>
      <c r="B259" t="s">
        <v>652</v>
      </c>
      <c r="C259">
        <v>257</v>
      </c>
      <c r="D259" t="s">
        <v>322</v>
      </c>
      <c r="E259" t="s">
        <v>627</v>
      </c>
      <c r="F259" t="s">
        <v>628</v>
      </c>
      <c r="G259"/>
      <c r="H259" t="s">
        <v>3</v>
      </c>
      <c r="I259" t="s">
        <v>3</v>
      </c>
      <c r="J259" t="s">
        <v>3</v>
      </c>
      <c r="K259" t="s">
        <v>3</v>
      </c>
      <c r="L259" t="s">
        <v>3</v>
      </c>
      <c r="M259" t="s">
        <v>3</v>
      </c>
      <c r="N259" t="s">
        <v>3</v>
      </c>
      <c r="O259" t="s">
        <v>3</v>
      </c>
      <c r="P259"/>
      <c r="Q259">
        <v>0</v>
      </c>
      <c r="R259"/>
      <c r="S259"/>
      <c r="T259" t="s">
        <v>3</v>
      </c>
      <c r="U259" t="s">
        <v>3</v>
      </c>
      <c r="V259" t="s">
        <v>21</v>
      </c>
      <c r="W259" t="s">
        <v>3</v>
      </c>
      <c r="X259" t="s">
        <v>3</v>
      </c>
      <c r="Y259" t="s">
        <v>3</v>
      </c>
      <c r="Z259" t="s">
        <v>3</v>
      </c>
      <c r="AA259"/>
      <c r="AB259" t="s">
        <v>324</v>
      </c>
      <c r="AC259" t="s">
        <v>3</v>
      </c>
      <c r="AD259" t="s">
        <v>3</v>
      </c>
    </row>
    <row r="260" spans="1:30" ht="15" x14ac:dyDescent="0.25">
      <c r="A260">
        <v>258</v>
      </c>
      <c r="B260" t="s">
        <v>653</v>
      </c>
      <c r="C260">
        <v>258</v>
      </c>
      <c r="D260" t="s">
        <v>322</v>
      </c>
      <c r="E260" t="s">
        <v>627</v>
      </c>
      <c r="F260" t="s">
        <v>628</v>
      </c>
      <c r="G260"/>
      <c r="H260" t="s">
        <v>3</v>
      </c>
      <c r="I260">
        <v>0</v>
      </c>
      <c r="J260">
        <v>0</v>
      </c>
      <c r="K260">
        <v>0</v>
      </c>
      <c r="L260">
        <v>0</v>
      </c>
      <c r="M260" t="s">
        <v>3</v>
      </c>
      <c r="N260" t="s">
        <v>3</v>
      </c>
      <c r="O260">
        <v>0</v>
      </c>
      <c r="P260"/>
      <c r="Q260">
        <v>0</v>
      </c>
      <c r="R260"/>
      <c r="S260"/>
      <c r="T260">
        <v>0</v>
      </c>
      <c r="U260">
        <v>0</v>
      </c>
      <c r="V260" t="s">
        <v>3</v>
      </c>
      <c r="W260" t="s">
        <v>3</v>
      </c>
      <c r="X260" t="s">
        <v>3</v>
      </c>
      <c r="Y260">
        <v>0</v>
      </c>
      <c r="Z260">
        <v>0</v>
      </c>
      <c r="AA260"/>
      <c r="AB260" t="s">
        <v>324</v>
      </c>
      <c r="AC260" t="s">
        <v>3</v>
      </c>
      <c r="AD260" t="s">
        <v>3</v>
      </c>
    </row>
    <row r="261" spans="1:30" ht="15" x14ac:dyDescent="0.25">
      <c r="A261">
        <v>259</v>
      </c>
      <c r="B261" t="s">
        <v>654</v>
      </c>
      <c r="C261">
        <v>259</v>
      </c>
      <c r="D261" t="s">
        <v>322</v>
      </c>
      <c r="E261" t="s">
        <v>627</v>
      </c>
      <c r="F261" t="s">
        <v>628</v>
      </c>
      <c r="G261"/>
      <c r="H261" t="s">
        <v>3</v>
      </c>
      <c r="I261" t="s">
        <v>3</v>
      </c>
      <c r="J261" t="s">
        <v>3</v>
      </c>
      <c r="K261" t="s">
        <v>3</v>
      </c>
      <c r="L261" t="s">
        <v>3</v>
      </c>
      <c r="M261" t="s">
        <v>3</v>
      </c>
      <c r="N261" t="s">
        <v>3</v>
      </c>
      <c r="O261" t="s">
        <v>3</v>
      </c>
      <c r="P261"/>
      <c r="Q261">
        <v>0</v>
      </c>
      <c r="R261"/>
      <c r="S261"/>
      <c r="T261" t="s">
        <v>3</v>
      </c>
      <c r="U261" t="s">
        <v>3</v>
      </c>
      <c r="V261" t="s">
        <v>2</v>
      </c>
      <c r="W261" t="s">
        <v>3</v>
      </c>
      <c r="X261" t="s">
        <v>3</v>
      </c>
      <c r="Y261" t="s">
        <v>3</v>
      </c>
      <c r="Z261" t="s">
        <v>3</v>
      </c>
      <c r="AA261"/>
      <c r="AB261" t="s">
        <v>324</v>
      </c>
      <c r="AC261" t="s">
        <v>3</v>
      </c>
      <c r="AD261" t="s">
        <v>3</v>
      </c>
    </row>
    <row r="262" spans="1:30" ht="15" x14ac:dyDescent="0.25">
      <c r="A262">
        <v>260</v>
      </c>
      <c r="B262" t="s">
        <v>655</v>
      </c>
      <c r="C262">
        <v>260</v>
      </c>
      <c r="D262" t="s">
        <v>322</v>
      </c>
      <c r="E262" t="s">
        <v>627</v>
      </c>
      <c r="F262" t="s">
        <v>628</v>
      </c>
      <c r="G262"/>
      <c r="H262" t="s">
        <v>3</v>
      </c>
      <c r="I262" t="s">
        <v>3</v>
      </c>
      <c r="J262" t="s">
        <v>3</v>
      </c>
      <c r="K262" t="s">
        <v>3</v>
      </c>
      <c r="L262" t="s">
        <v>3</v>
      </c>
      <c r="M262" t="s">
        <v>3</v>
      </c>
      <c r="N262" t="s">
        <v>3</v>
      </c>
      <c r="O262" t="s">
        <v>3</v>
      </c>
      <c r="P262"/>
      <c r="Q262">
        <v>0</v>
      </c>
      <c r="R262"/>
      <c r="S262"/>
      <c r="T262" t="s">
        <v>3</v>
      </c>
      <c r="U262" t="s">
        <v>3</v>
      </c>
      <c r="V262" t="s">
        <v>2</v>
      </c>
      <c r="W262" t="s">
        <v>3</v>
      </c>
      <c r="X262" t="s">
        <v>3</v>
      </c>
      <c r="Y262" t="s">
        <v>3</v>
      </c>
      <c r="Z262" t="s">
        <v>3</v>
      </c>
      <c r="AA262"/>
      <c r="AB262" t="s">
        <v>324</v>
      </c>
      <c r="AC262" t="s">
        <v>3</v>
      </c>
      <c r="AD262" t="s">
        <v>3</v>
      </c>
    </row>
    <row r="263" spans="1:30" ht="15" x14ac:dyDescent="0.25">
      <c r="A263">
        <v>261</v>
      </c>
      <c r="B263" t="s">
        <v>656</v>
      </c>
      <c r="C263">
        <v>261</v>
      </c>
      <c r="D263" t="s">
        <v>322</v>
      </c>
      <c r="E263" t="s">
        <v>627</v>
      </c>
      <c r="F263" t="s">
        <v>628</v>
      </c>
      <c r="G263"/>
      <c r="H263" t="s">
        <v>428</v>
      </c>
      <c r="I263" t="s">
        <v>3</v>
      </c>
      <c r="J263" t="s">
        <v>380</v>
      </c>
      <c r="K263" t="s">
        <v>14</v>
      </c>
      <c r="L263" t="s">
        <v>16</v>
      </c>
      <c r="M263">
        <v>1</v>
      </c>
      <c r="N263" t="s">
        <v>3</v>
      </c>
      <c r="O263" t="s">
        <v>657</v>
      </c>
      <c r="P263"/>
      <c r="Q263">
        <v>0</v>
      </c>
      <c r="R263"/>
      <c r="S263"/>
      <c r="T263" t="s">
        <v>3</v>
      </c>
      <c r="U263" t="s">
        <v>3</v>
      </c>
      <c r="V263" t="s">
        <v>2</v>
      </c>
      <c r="W263" t="s">
        <v>3</v>
      </c>
      <c r="X263" t="s">
        <v>3</v>
      </c>
      <c r="Y263" t="s">
        <v>3</v>
      </c>
      <c r="Z263" t="s">
        <v>3</v>
      </c>
      <c r="AA263"/>
      <c r="AB263" t="s">
        <v>324</v>
      </c>
      <c r="AC263" t="s">
        <v>3</v>
      </c>
      <c r="AD263" t="s">
        <v>3</v>
      </c>
    </row>
    <row r="264" spans="1:30" ht="15" x14ac:dyDescent="0.25">
      <c r="A264">
        <v>262</v>
      </c>
      <c r="B264" t="s">
        <v>658</v>
      </c>
      <c r="C264">
        <v>262</v>
      </c>
      <c r="D264" t="s">
        <v>322</v>
      </c>
      <c r="E264" t="s">
        <v>627</v>
      </c>
      <c r="F264" t="s">
        <v>628</v>
      </c>
      <c r="G264"/>
      <c r="H264" t="s">
        <v>3</v>
      </c>
      <c r="I264" t="s">
        <v>3</v>
      </c>
      <c r="J264" t="s">
        <v>3</v>
      </c>
      <c r="K264" t="s">
        <v>3</v>
      </c>
      <c r="L264" t="s">
        <v>3</v>
      </c>
      <c r="M264" t="s">
        <v>3</v>
      </c>
      <c r="N264" t="s">
        <v>3</v>
      </c>
      <c r="O264" t="s">
        <v>3</v>
      </c>
      <c r="P264"/>
      <c r="Q264">
        <v>0</v>
      </c>
      <c r="R264"/>
      <c r="S264"/>
      <c r="T264" t="s">
        <v>3</v>
      </c>
      <c r="U264" t="s">
        <v>3</v>
      </c>
      <c r="V264" t="s">
        <v>2</v>
      </c>
      <c r="W264" t="s">
        <v>3</v>
      </c>
      <c r="X264" t="s">
        <v>3</v>
      </c>
      <c r="Y264" t="s">
        <v>3</v>
      </c>
      <c r="Z264" t="s">
        <v>3</v>
      </c>
      <c r="AA264"/>
      <c r="AB264" t="s">
        <v>324</v>
      </c>
      <c r="AC264" t="s">
        <v>3</v>
      </c>
      <c r="AD264" t="s">
        <v>3</v>
      </c>
    </row>
    <row r="265" spans="1:30" ht="15" x14ac:dyDescent="0.25">
      <c r="A265">
        <v>263</v>
      </c>
      <c r="B265" t="s">
        <v>659</v>
      </c>
      <c r="C265">
        <v>263</v>
      </c>
      <c r="D265" t="s">
        <v>322</v>
      </c>
      <c r="E265" t="s">
        <v>627</v>
      </c>
      <c r="F265" t="s">
        <v>628</v>
      </c>
      <c r="G265"/>
      <c r="H265" t="s">
        <v>3</v>
      </c>
      <c r="I265">
        <v>0</v>
      </c>
      <c r="J265">
        <v>0</v>
      </c>
      <c r="K265">
        <v>0</v>
      </c>
      <c r="L265">
        <v>0</v>
      </c>
      <c r="M265" t="s">
        <v>3</v>
      </c>
      <c r="N265" t="s">
        <v>3</v>
      </c>
      <c r="O265">
        <v>0</v>
      </c>
      <c r="P265"/>
      <c r="Q265">
        <v>0</v>
      </c>
      <c r="R265"/>
      <c r="S265"/>
      <c r="T265">
        <v>0</v>
      </c>
      <c r="U265">
        <v>0</v>
      </c>
      <c r="V265" t="s">
        <v>3</v>
      </c>
      <c r="W265" t="s">
        <v>3</v>
      </c>
      <c r="X265" t="s">
        <v>3</v>
      </c>
      <c r="Y265">
        <v>0</v>
      </c>
      <c r="Z265">
        <v>0</v>
      </c>
      <c r="AA265"/>
      <c r="AB265" t="s">
        <v>324</v>
      </c>
      <c r="AC265" t="s">
        <v>3</v>
      </c>
      <c r="AD265" t="s">
        <v>3</v>
      </c>
    </row>
    <row r="266" spans="1:30" ht="15" x14ac:dyDescent="0.25">
      <c r="A266">
        <v>264</v>
      </c>
      <c r="B266" t="s">
        <v>660</v>
      </c>
      <c r="C266">
        <v>264</v>
      </c>
      <c r="D266" t="s">
        <v>322</v>
      </c>
      <c r="E266" t="s">
        <v>627</v>
      </c>
      <c r="F266" t="s">
        <v>628</v>
      </c>
      <c r="G266"/>
      <c r="H266" t="s">
        <v>3</v>
      </c>
      <c r="I266">
        <v>0</v>
      </c>
      <c r="J266">
        <v>0</v>
      </c>
      <c r="K266">
        <v>0</v>
      </c>
      <c r="L266">
        <v>0</v>
      </c>
      <c r="M266" t="s">
        <v>3</v>
      </c>
      <c r="N266" t="s">
        <v>3</v>
      </c>
      <c r="O266">
        <v>0</v>
      </c>
      <c r="P266"/>
      <c r="Q266">
        <v>0</v>
      </c>
      <c r="R266"/>
      <c r="S266"/>
      <c r="T266">
        <v>0</v>
      </c>
      <c r="U266">
        <v>0</v>
      </c>
      <c r="V266" t="s">
        <v>3</v>
      </c>
      <c r="W266" t="s">
        <v>3</v>
      </c>
      <c r="X266" t="s">
        <v>3</v>
      </c>
      <c r="Y266">
        <v>0</v>
      </c>
      <c r="Z266">
        <v>0</v>
      </c>
      <c r="AA266"/>
      <c r="AB266" t="s">
        <v>324</v>
      </c>
      <c r="AC266" t="s">
        <v>3</v>
      </c>
      <c r="AD266" t="s">
        <v>3</v>
      </c>
    </row>
    <row r="267" spans="1:30" ht="15" x14ac:dyDescent="0.25">
      <c r="A267">
        <v>265</v>
      </c>
      <c r="B267" t="s">
        <v>661</v>
      </c>
      <c r="C267">
        <v>265</v>
      </c>
      <c r="D267" t="s">
        <v>322</v>
      </c>
      <c r="E267" t="s">
        <v>627</v>
      </c>
      <c r="F267" t="s">
        <v>628</v>
      </c>
      <c r="G267"/>
      <c r="H267" t="s">
        <v>428</v>
      </c>
      <c r="I267" t="s">
        <v>3</v>
      </c>
      <c r="J267" t="s">
        <v>380</v>
      </c>
      <c r="K267" t="s">
        <v>14</v>
      </c>
      <c r="L267" t="s">
        <v>16</v>
      </c>
      <c r="M267">
        <v>1</v>
      </c>
      <c r="N267" t="s">
        <v>3</v>
      </c>
      <c r="O267" t="s">
        <v>662</v>
      </c>
      <c r="P267"/>
      <c r="Q267">
        <v>0</v>
      </c>
      <c r="R267"/>
      <c r="S267"/>
      <c r="T267" t="s">
        <v>3</v>
      </c>
      <c r="U267" t="s">
        <v>3</v>
      </c>
      <c r="V267" t="s">
        <v>2</v>
      </c>
      <c r="W267" t="s">
        <v>3</v>
      </c>
      <c r="X267" t="s">
        <v>3</v>
      </c>
      <c r="Y267" t="s">
        <v>3</v>
      </c>
      <c r="Z267" t="s">
        <v>3</v>
      </c>
      <c r="AA267"/>
      <c r="AB267" t="s">
        <v>324</v>
      </c>
      <c r="AC267" t="s">
        <v>3</v>
      </c>
      <c r="AD267" t="s">
        <v>3</v>
      </c>
    </row>
    <row r="268" spans="1:30" ht="15" x14ac:dyDescent="0.25">
      <c r="A268">
        <v>266</v>
      </c>
      <c r="B268" t="s">
        <v>663</v>
      </c>
      <c r="C268">
        <v>266</v>
      </c>
      <c r="D268" t="s">
        <v>322</v>
      </c>
      <c r="E268" t="s">
        <v>627</v>
      </c>
      <c r="F268" t="s">
        <v>628</v>
      </c>
      <c r="G268"/>
      <c r="H268" t="s">
        <v>3</v>
      </c>
      <c r="I268" t="s">
        <v>3</v>
      </c>
      <c r="J268" t="s">
        <v>3</v>
      </c>
      <c r="K268" t="s">
        <v>3</v>
      </c>
      <c r="L268" t="s">
        <v>3</v>
      </c>
      <c r="M268" t="s">
        <v>3</v>
      </c>
      <c r="N268" t="s">
        <v>3</v>
      </c>
      <c r="O268" t="s">
        <v>3</v>
      </c>
      <c r="P268"/>
      <c r="Q268">
        <v>0</v>
      </c>
      <c r="R268"/>
      <c r="S268"/>
      <c r="T268" t="s">
        <v>3</v>
      </c>
      <c r="U268" t="s">
        <v>3</v>
      </c>
      <c r="V268" t="s">
        <v>3</v>
      </c>
      <c r="W268" t="s">
        <v>3</v>
      </c>
      <c r="X268" t="s">
        <v>3</v>
      </c>
      <c r="Y268" t="s">
        <v>3</v>
      </c>
      <c r="Z268" t="s">
        <v>3</v>
      </c>
      <c r="AA268"/>
      <c r="AB268" t="s">
        <v>324</v>
      </c>
      <c r="AC268" t="s">
        <v>3</v>
      </c>
      <c r="AD268" t="s">
        <v>3</v>
      </c>
    </row>
    <row r="269" spans="1:30" ht="15" x14ac:dyDescent="0.25">
      <c r="A269">
        <v>267</v>
      </c>
      <c r="B269" t="s">
        <v>664</v>
      </c>
      <c r="C269">
        <v>267</v>
      </c>
      <c r="D269" t="s">
        <v>322</v>
      </c>
      <c r="E269" t="s">
        <v>627</v>
      </c>
      <c r="F269" t="s">
        <v>628</v>
      </c>
      <c r="G269"/>
      <c r="H269" t="s">
        <v>3</v>
      </c>
      <c r="I269">
        <v>0</v>
      </c>
      <c r="J269">
        <v>0</v>
      </c>
      <c r="K269">
        <v>0</v>
      </c>
      <c r="L269">
        <v>0</v>
      </c>
      <c r="M269" t="s">
        <v>3</v>
      </c>
      <c r="N269" t="s">
        <v>3</v>
      </c>
      <c r="O269">
        <v>0</v>
      </c>
      <c r="P269"/>
      <c r="Q269">
        <v>0</v>
      </c>
      <c r="R269"/>
      <c r="S269"/>
      <c r="T269">
        <v>0</v>
      </c>
      <c r="U269">
        <v>0</v>
      </c>
      <c r="V269" t="s">
        <v>3</v>
      </c>
      <c r="W269" t="s">
        <v>3</v>
      </c>
      <c r="X269" t="s">
        <v>3</v>
      </c>
      <c r="Y269">
        <v>0</v>
      </c>
      <c r="Z269">
        <v>0</v>
      </c>
      <c r="AA269"/>
      <c r="AB269" t="s">
        <v>324</v>
      </c>
      <c r="AC269" t="s">
        <v>3</v>
      </c>
      <c r="AD269" t="s">
        <v>3</v>
      </c>
    </row>
    <row r="270" spans="1:30" ht="15" x14ac:dyDescent="0.25">
      <c r="A270">
        <v>268</v>
      </c>
      <c r="B270" t="s">
        <v>665</v>
      </c>
      <c r="C270">
        <v>268</v>
      </c>
      <c r="D270" t="s">
        <v>322</v>
      </c>
      <c r="E270" t="s">
        <v>627</v>
      </c>
      <c r="F270" t="s">
        <v>628</v>
      </c>
      <c r="G270"/>
      <c r="H270" t="s">
        <v>3</v>
      </c>
      <c r="I270" t="s">
        <v>3</v>
      </c>
      <c r="J270" t="s">
        <v>3</v>
      </c>
      <c r="K270" t="s">
        <v>3</v>
      </c>
      <c r="L270" t="s">
        <v>3</v>
      </c>
      <c r="M270" t="s">
        <v>3</v>
      </c>
      <c r="N270" t="s">
        <v>3</v>
      </c>
      <c r="O270" t="s">
        <v>3</v>
      </c>
      <c r="P270"/>
      <c r="Q270">
        <v>0</v>
      </c>
      <c r="R270"/>
      <c r="S270"/>
      <c r="T270" t="s">
        <v>3</v>
      </c>
      <c r="U270" t="s">
        <v>3</v>
      </c>
      <c r="V270" t="s">
        <v>2</v>
      </c>
      <c r="W270" t="s">
        <v>3</v>
      </c>
      <c r="X270" t="s">
        <v>3</v>
      </c>
      <c r="Y270" t="s">
        <v>3</v>
      </c>
      <c r="Z270" t="s">
        <v>3</v>
      </c>
      <c r="AA270"/>
      <c r="AB270" t="s">
        <v>324</v>
      </c>
      <c r="AC270" t="s">
        <v>3</v>
      </c>
      <c r="AD270" t="s">
        <v>3</v>
      </c>
    </row>
    <row r="271" spans="1:30" ht="15" x14ac:dyDescent="0.25">
      <c r="A271">
        <v>269</v>
      </c>
      <c r="B271" t="s">
        <v>666</v>
      </c>
      <c r="C271">
        <v>269</v>
      </c>
      <c r="D271" t="s">
        <v>322</v>
      </c>
      <c r="E271" t="s">
        <v>627</v>
      </c>
      <c r="F271" t="s">
        <v>628</v>
      </c>
      <c r="G271"/>
      <c r="H271" t="s">
        <v>3</v>
      </c>
      <c r="I271" t="s">
        <v>3</v>
      </c>
      <c r="J271" t="s">
        <v>3</v>
      </c>
      <c r="K271" t="s">
        <v>3</v>
      </c>
      <c r="L271" t="s">
        <v>3</v>
      </c>
      <c r="M271" t="s">
        <v>3</v>
      </c>
      <c r="N271" t="s">
        <v>3</v>
      </c>
      <c r="O271" t="s">
        <v>3</v>
      </c>
      <c r="P271"/>
      <c r="Q271">
        <v>0</v>
      </c>
      <c r="R271"/>
      <c r="S271"/>
      <c r="T271" t="s">
        <v>3</v>
      </c>
      <c r="U271" t="s">
        <v>3</v>
      </c>
      <c r="V271" t="s">
        <v>2</v>
      </c>
      <c r="W271" t="s">
        <v>3</v>
      </c>
      <c r="X271" t="s">
        <v>3</v>
      </c>
      <c r="Y271" t="s">
        <v>3</v>
      </c>
      <c r="Z271" t="s">
        <v>3</v>
      </c>
      <c r="AA271"/>
      <c r="AB271" t="s">
        <v>324</v>
      </c>
      <c r="AC271" t="s">
        <v>3</v>
      </c>
      <c r="AD271" t="s">
        <v>3</v>
      </c>
    </row>
    <row r="272" spans="1:30" ht="15" x14ac:dyDescent="0.25">
      <c r="A272">
        <v>270</v>
      </c>
      <c r="B272" t="s">
        <v>667</v>
      </c>
      <c r="C272">
        <v>270</v>
      </c>
      <c r="D272" t="s">
        <v>322</v>
      </c>
      <c r="E272" t="s">
        <v>627</v>
      </c>
      <c r="F272" t="s">
        <v>628</v>
      </c>
      <c r="G272"/>
      <c r="H272" t="s">
        <v>3</v>
      </c>
      <c r="I272" t="s">
        <v>3</v>
      </c>
      <c r="J272" t="s">
        <v>3</v>
      </c>
      <c r="K272" t="s">
        <v>3</v>
      </c>
      <c r="L272" t="s">
        <v>3</v>
      </c>
      <c r="M272" t="s">
        <v>3</v>
      </c>
      <c r="N272" t="s">
        <v>3</v>
      </c>
      <c r="O272" t="s">
        <v>3</v>
      </c>
      <c r="P272"/>
      <c r="Q272">
        <v>0</v>
      </c>
      <c r="R272"/>
      <c r="S272"/>
      <c r="T272" t="s">
        <v>3</v>
      </c>
      <c r="U272" t="s">
        <v>3</v>
      </c>
      <c r="V272" t="s">
        <v>2</v>
      </c>
      <c r="W272" t="s">
        <v>3</v>
      </c>
      <c r="X272" t="s">
        <v>3</v>
      </c>
      <c r="Y272" t="s">
        <v>3</v>
      </c>
      <c r="Z272" t="s">
        <v>3</v>
      </c>
      <c r="AA272"/>
      <c r="AB272" t="s">
        <v>324</v>
      </c>
      <c r="AC272" t="s">
        <v>3</v>
      </c>
      <c r="AD272" t="s">
        <v>3</v>
      </c>
    </row>
    <row r="273" spans="1:30" ht="15" x14ac:dyDescent="0.25">
      <c r="A273">
        <v>271</v>
      </c>
      <c r="B273" t="s">
        <v>668</v>
      </c>
      <c r="C273">
        <v>271</v>
      </c>
      <c r="D273" t="s">
        <v>322</v>
      </c>
      <c r="E273" t="s">
        <v>627</v>
      </c>
      <c r="F273" t="s">
        <v>628</v>
      </c>
      <c r="G273"/>
      <c r="H273" t="s">
        <v>3</v>
      </c>
      <c r="I273" t="s">
        <v>3</v>
      </c>
      <c r="J273" t="s">
        <v>3</v>
      </c>
      <c r="K273" t="s">
        <v>3</v>
      </c>
      <c r="L273" t="s">
        <v>3</v>
      </c>
      <c r="M273" t="s">
        <v>3</v>
      </c>
      <c r="N273" t="s">
        <v>3</v>
      </c>
      <c r="O273" t="s">
        <v>3</v>
      </c>
      <c r="P273"/>
      <c r="Q273">
        <v>0</v>
      </c>
      <c r="R273"/>
      <c r="S273"/>
      <c r="T273" t="s">
        <v>3</v>
      </c>
      <c r="U273" t="s">
        <v>3</v>
      </c>
      <c r="V273" t="s">
        <v>3</v>
      </c>
      <c r="W273" t="s">
        <v>3</v>
      </c>
      <c r="X273" t="s">
        <v>3</v>
      </c>
      <c r="Y273" t="s">
        <v>3</v>
      </c>
      <c r="Z273" t="s">
        <v>3</v>
      </c>
      <c r="AA273"/>
      <c r="AB273" t="s">
        <v>324</v>
      </c>
      <c r="AC273" t="s">
        <v>3</v>
      </c>
      <c r="AD273" t="s">
        <v>3</v>
      </c>
    </row>
    <row r="274" spans="1:30" ht="15" x14ac:dyDescent="0.25">
      <c r="A274">
        <v>272</v>
      </c>
      <c r="B274" t="s">
        <v>669</v>
      </c>
      <c r="C274">
        <v>272</v>
      </c>
      <c r="D274" t="s">
        <v>322</v>
      </c>
      <c r="E274" t="s">
        <v>627</v>
      </c>
      <c r="F274" t="s">
        <v>628</v>
      </c>
      <c r="G274"/>
      <c r="H274" t="s">
        <v>3</v>
      </c>
      <c r="I274" t="s">
        <v>3</v>
      </c>
      <c r="J274" t="s">
        <v>3</v>
      </c>
      <c r="K274" t="s">
        <v>3</v>
      </c>
      <c r="L274" t="s">
        <v>3</v>
      </c>
      <c r="M274" t="s">
        <v>3</v>
      </c>
      <c r="N274" t="s">
        <v>3</v>
      </c>
      <c r="O274" t="s">
        <v>3</v>
      </c>
      <c r="P274"/>
      <c r="Q274">
        <v>0</v>
      </c>
      <c r="R274"/>
      <c r="S274"/>
      <c r="T274" t="s">
        <v>3</v>
      </c>
      <c r="U274" t="s">
        <v>3</v>
      </c>
      <c r="V274" t="s">
        <v>2</v>
      </c>
      <c r="W274" t="s">
        <v>3</v>
      </c>
      <c r="X274" t="s">
        <v>3</v>
      </c>
      <c r="Y274" t="s">
        <v>3</v>
      </c>
      <c r="Z274" t="s">
        <v>3</v>
      </c>
      <c r="AA274"/>
      <c r="AB274" t="s">
        <v>324</v>
      </c>
      <c r="AC274" t="s">
        <v>3</v>
      </c>
      <c r="AD274" t="s">
        <v>3</v>
      </c>
    </row>
    <row r="275" spans="1:30" ht="15" x14ac:dyDescent="0.25">
      <c r="A275">
        <v>273</v>
      </c>
      <c r="B275" t="s">
        <v>670</v>
      </c>
      <c r="C275">
        <v>273</v>
      </c>
      <c r="D275" t="s">
        <v>322</v>
      </c>
      <c r="E275" t="s">
        <v>627</v>
      </c>
      <c r="F275" t="s">
        <v>628</v>
      </c>
      <c r="G275"/>
      <c r="H275" t="s">
        <v>3</v>
      </c>
      <c r="I275" t="s">
        <v>3</v>
      </c>
      <c r="J275" t="s">
        <v>3</v>
      </c>
      <c r="K275" t="s">
        <v>3</v>
      </c>
      <c r="L275" t="s">
        <v>3</v>
      </c>
      <c r="M275" t="s">
        <v>3</v>
      </c>
      <c r="N275" t="s">
        <v>3</v>
      </c>
      <c r="O275" t="s">
        <v>3</v>
      </c>
      <c r="P275"/>
      <c r="Q275">
        <v>0</v>
      </c>
      <c r="R275"/>
      <c r="S275"/>
      <c r="T275" t="s">
        <v>3</v>
      </c>
      <c r="U275" t="s">
        <v>3</v>
      </c>
      <c r="V275" t="s">
        <v>2</v>
      </c>
      <c r="W275" t="s">
        <v>3</v>
      </c>
      <c r="X275" t="s">
        <v>3</v>
      </c>
      <c r="Y275" t="s">
        <v>3</v>
      </c>
      <c r="Z275" t="s">
        <v>3</v>
      </c>
      <c r="AA275"/>
      <c r="AB275" t="s">
        <v>324</v>
      </c>
      <c r="AC275" t="s">
        <v>3</v>
      </c>
      <c r="AD275" t="s">
        <v>3</v>
      </c>
    </row>
    <row r="276" spans="1:30" ht="15" x14ac:dyDescent="0.25">
      <c r="A276">
        <v>274</v>
      </c>
      <c r="B276" t="s">
        <v>671</v>
      </c>
      <c r="C276">
        <v>274</v>
      </c>
      <c r="D276" t="s">
        <v>322</v>
      </c>
      <c r="E276" t="s">
        <v>627</v>
      </c>
      <c r="F276" t="s">
        <v>628</v>
      </c>
      <c r="G276"/>
      <c r="H276" t="s">
        <v>428</v>
      </c>
      <c r="I276" t="s">
        <v>3</v>
      </c>
      <c r="J276" t="s">
        <v>380</v>
      </c>
      <c r="K276" t="s">
        <v>14</v>
      </c>
      <c r="L276" t="s">
        <v>16</v>
      </c>
      <c r="M276" t="s">
        <v>3</v>
      </c>
      <c r="N276" t="s">
        <v>3</v>
      </c>
      <c r="O276" t="s">
        <v>672</v>
      </c>
      <c r="P276"/>
      <c r="Q276">
        <v>0</v>
      </c>
      <c r="R276"/>
      <c r="S276"/>
      <c r="T276" t="s">
        <v>3</v>
      </c>
      <c r="U276" t="s">
        <v>3</v>
      </c>
      <c r="V276" t="s">
        <v>2</v>
      </c>
      <c r="W276" t="s">
        <v>3</v>
      </c>
      <c r="X276" t="s">
        <v>3</v>
      </c>
      <c r="Y276" t="s">
        <v>3</v>
      </c>
      <c r="Z276" t="s">
        <v>3</v>
      </c>
      <c r="AA276"/>
      <c r="AB276" t="s">
        <v>324</v>
      </c>
      <c r="AC276" t="s">
        <v>3</v>
      </c>
      <c r="AD276" t="s">
        <v>3</v>
      </c>
    </row>
    <row r="277" spans="1:30" ht="15" x14ac:dyDescent="0.25">
      <c r="A277">
        <v>275</v>
      </c>
      <c r="B277" t="s">
        <v>673</v>
      </c>
      <c r="C277">
        <v>275</v>
      </c>
      <c r="D277" t="s">
        <v>322</v>
      </c>
      <c r="E277" t="s">
        <v>627</v>
      </c>
      <c r="F277" t="s">
        <v>628</v>
      </c>
      <c r="G277"/>
      <c r="H277" t="s">
        <v>3</v>
      </c>
      <c r="I277" t="s">
        <v>3</v>
      </c>
      <c r="J277" t="s">
        <v>3</v>
      </c>
      <c r="K277" t="s">
        <v>3</v>
      </c>
      <c r="L277" t="s">
        <v>3</v>
      </c>
      <c r="M277" t="s">
        <v>3</v>
      </c>
      <c r="N277" t="s">
        <v>3</v>
      </c>
      <c r="O277" t="s">
        <v>3</v>
      </c>
      <c r="P277"/>
      <c r="Q277">
        <v>0</v>
      </c>
      <c r="R277"/>
      <c r="S277"/>
      <c r="T277" t="s">
        <v>3</v>
      </c>
      <c r="U277" t="s">
        <v>3</v>
      </c>
      <c r="V277" t="s">
        <v>2</v>
      </c>
      <c r="W277" t="s">
        <v>3</v>
      </c>
      <c r="X277" t="s">
        <v>3</v>
      </c>
      <c r="Y277" t="s">
        <v>3</v>
      </c>
      <c r="Z277" t="s">
        <v>3</v>
      </c>
      <c r="AA277"/>
      <c r="AB277" t="s">
        <v>324</v>
      </c>
      <c r="AC277" t="s">
        <v>3</v>
      </c>
      <c r="AD277" t="s">
        <v>3</v>
      </c>
    </row>
    <row r="278" spans="1:30" ht="15" x14ac:dyDescent="0.25">
      <c r="A278">
        <v>276</v>
      </c>
      <c r="B278" t="s">
        <v>674</v>
      </c>
      <c r="C278">
        <v>276</v>
      </c>
      <c r="D278" t="s">
        <v>322</v>
      </c>
      <c r="E278" t="s">
        <v>627</v>
      </c>
      <c r="F278" t="s">
        <v>628</v>
      </c>
      <c r="G278"/>
      <c r="H278" t="s">
        <v>3</v>
      </c>
      <c r="I278" t="s">
        <v>3</v>
      </c>
      <c r="J278" t="s">
        <v>3</v>
      </c>
      <c r="K278" t="s">
        <v>3</v>
      </c>
      <c r="L278" t="s">
        <v>3</v>
      </c>
      <c r="M278" t="s">
        <v>3</v>
      </c>
      <c r="N278" t="s">
        <v>3</v>
      </c>
      <c r="O278" t="s">
        <v>3</v>
      </c>
      <c r="P278"/>
      <c r="Q278">
        <v>0</v>
      </c>
      <c r="R278"/>
      <c r="S278"/>
      <c r="T278" t="s">
        <v>3</v>
      </c>
      <c r="U278" t="s">
        <v>3</v>
      </c>
      <c r="V278" t="s">
        <v>2</v>
      </c>
      <c r="W278" t="s">
        <v>3</v>
      </c>
      <c r="X278" t="s">
        <v>3</v>
      </c>
      <c r="Y278" t="s">
        <v>3</v>
      </c>
      <c r="Z278" t="s">
        <v>3</v>
      </c>
      <c r="AA278"/>
      <c r="AB278" t="s">
        <v>324</v>
      </c>
      <c r="AC278" t="s">
        <v>3</v>
      </c>
      <c r="AD278" t="s">
        <v>3</v>
      </c>
    </row>
    <row r="279" spans="1:30" ht="15" x14ac:dyDescent="0.25">
      <c r="A279">
        <v>277</v>
      </c>
      <c r="B279" t="s">
        <v>675</v>
      </c>
      <c r="C279">
        <v>277</v>
      </c>
      <c r="D279" t="s">
        <v>322</v>
      </c>
      <c r="E279" t="s">
        <v>627</v>
      </c>
      <c r="F279" t="s">
        <v>676</v>
      </c>
      <c r="G279"/>
      <c r="H279" t="s">
        <v>3</v>
      </c>
      <c r="I279" t="s">
        <v>3</v>
      </c>
      <c r="J279" t="s">
        <v>380</v>
      </c>
      <c r="K279" t="s">
        <v>20</v>
      </c>
      <c r="L279" t="s">
        <v>16</v>
      </c>
      <c r="M279" t="s">
        <v>3</v>
      </c>
      <c r="N279" t="s">
        <v>3</v>
      </c>
      <c r="O279" t="s">
        <v>34</v>
      </c>
      <c r="P279"/>
      <c r="Q279">
        <v>0</v>
      </c>
      <c r="R279"/>
      <c r="S279"/>
      <c r="T279" t="s">
        <v>3</v>
      </c>
      <c r="U279" t="s">
        <v>3</v>
      </c>
      <c r="V279" t="s">
        <v>21</v>
      </c>
      <c r="W279" t="s">
        <v>3</v>
      </c>
      <c r="X279" t="s">
        <v>3</v>
      </c>
      <c r="Y279" t="s">
        <v>3</v>
      </c>
      <c r="Z279" t="s">
        <v>3</v>
      </c>
      <c r="AA279"/>
      <c r="AB279" t="s">
        <v>324</v>
      </c>
      <c r="AC279" t="s">
        <v>3</v>
      </c>
      <c r="AD279" t="s">
        <v>3</v>
      </c>
    </row>
    <row r="280" spans="1:30" ht="15" x14ac:dyDescent="0.25">
      <c r="A280">
        <v>278</v>
      </c>
      <c r="B280" t="s">
        <v>677</v>
      </c>
      <c r="C280">
        <v>278</v>
      </c>
      <c r="D280" t="s">
        <v>322</v>
      </c>
      <c r="E280" t="s">
        <v>627</v>
      </c>
      <c r="F280" t="s">
        <v>676</v>
      </c>
      <c r="G280"/>
      <c r="H280" t="s">
        <v>428</v>
      </c>
      <c r="I280" t="s">
        <v>3</v>
      </c>
      <c r="J280" t="s">
        <v>380</v>
      </c>
      <c r="K280" t="s">
        <v>14</v>
      </c>
      <c r="L280" t="s">
        <v>16</v>
      </c>
      <c r="M280">
        <v>1</v>
      </c>
      <c r="N280" t="s">
        <v>3</v>
      </c>
      <c r="O280" t="s">
        <v>678</v>
      </c>
      <c r="P280"/>
      <c r="Q280">
        <v>0</v>
      </c>
      <c r="R280"/>
      <c r="S280"/>
      <c r="T280" t="s">
        <v>3</v>
      </c>
      <c r="U280" t="s">
        <v>3</v>
      </c>
      <c r="V280" t="s">
        <v>2</v>
      </c>
      <c r="W280" t="s">
        <v>3</v>
      </c>
      <c r="X280" t="s">
        <v>3</v>
      </c>
      <c r="Y280" t="s">
        <v>3</v>
      </c>
      <c r="Z280" t="s">
        <v>3</v>
      </c>
      <c r="AA280"/>
      <c r="AB280" t="s">
        <v>324</v>
      </c>
      <c r="AC280" t="s">
        <v>3</v>
      </c>
      <c r="AD280" t="s">
        <v>3</v>
      </c>
    </row>
    <row r="281" spans="1:30" ht="15" x14ac:dyDescent="0.25">
      <c r="A281">
        <v>279</v>
      </c>
      <c r="B281" t="s">
        <v>679</v>
      </c>
      <c r="C281">
        <v>279</v>
      </c>
      <c r="D281" t="s">
        <v>322</v>
      </c>
      <c r="E281" t="s">
        <v>627</v>
      </c>
      <c r="F281" t="s">
        <v>676</v>
      </c>
      <c r="G281"/>
      <c r="H281" t="s">
        <v>3</v>
      </c>
      <c r="I281" t="s">
        <v>3</v>
      </c>
      <c r="J281" t="s">
        <v>3</v>
      </c>
      <c r="K281" t="s">
        <v>3</v>
      </c>
      <c r="L281" t="s">
        <v>3</v>
      </c>
      <c r="M281">
        <v>1</v>
      </c>
      <c r="N281" t="s">
        <v>3</v>
      </c>
      <c r="O281" t="s">
        <v>3</v>
      </c>
      <c r="P281"/>
      <c r="Q281">
        <v>0</v>
      </c>
      <c r="R281"/>
      <c r="S281"/>
      <c r="T281" t="s">
        <v>3</v>
      </c>
      <c r="U281" t="s">
        <v>3</v>
      </c>
      <c r="V281" t="s">
        <v>21</v>
      </c>
      <c r="W281" t="s">
        <v>3</v>
      </c>
      <c r="X281" t="s">
        <v>3</v>
      </c>
      <c r="Y281" t="s">
        <v>3</v>
      </c>
      <c r="Z281" t="s">
        <v>3</v>
      </c>
      <c r="AA281"/>
      <c r="AB281" t="s">
        <v>324</v>
      </c>
      <c r="AC281" t="s">
        <v>3</v>
      </c>
      <c r="AD281" t="s">
        <v>3</v>
      </c>
    </row>
    <row r="282" spans="1:30" ht="15" x14ac:dyDescent="0.25">
      <c r="A282">
        <v>280</v>
      </c>
      <c r="B282" t="s">
        <v>680</v>
      </c>
      <c r="C282">
        <v>280</v>
      </c>
      <c r="D282" t="s">
        <v>322</v>
      </c>
      <c r="E282" t="s">
        <v>627</v>
      </c>
      <c r="F282" t="s">
        <v>676</v>
      </c>
      <c r="G282"/>
      <c r="H282" t="s">
        <v>3</v>
      </c>
      <c r="I282" t="s">
        <v>3</v>
      </c>
      <c r="J282" t="s">
        <v>3</v>
      </c>
      <c r="K282" t="s">
        <v>3</v>
      </c>
      <c r="L282" t="s">
        <v>3</v>
      </c>
      <c r="M282" t="s">
        <v>3</v>
      </c>
      <c r="N282" t="s">
        <v>3</v>
      </c>
      <c r="O282" t="s">
        <v>3</v>
      </c>
      <c r="P282"/>
      <c r="Q282">
        <v>0</v>
      </c>
      <c r="R282"/>
      <c r="S282"/>
      <c r="T282" t="s">
        <v>3</v>
      </c>
      <c r="U282" t="s">
        <v>3</v>
      </c>
      <c r="V282" t="s">
        <v>2</v>
      </c>
      <c r="W282" t="s">
        <v>3</v>
      </c>
      <c r="X282" t="s">
        <v>3</v>
      </c>
      <c r="Y282" t="s">
        <v>3</v>
      </c>
      <c r="Z282" t="s">
        <v>3</v>
      </c>
      <c r="AA282"/>
      <c r="AB282" t="s">
        <v>324</v>
      </c>
      <c r="AC282" t="s">
        <v>3</v>
      </c>
      <c r="AD282" t="s">
        <v>3</v>
      </c>
    </row>
    <row r="283" spans="1:30" ht="15" x14ac:dyDescent="0.25">
      <c r="A283">
        <v>281</v>
      </c>
      <c r="B283" t="s">
        <v>681</v>
      </c>
      <c r="C283">
        <v>281</v>
      </c>
      <c r="D283" t="s">
        <v>322</v>
      </c>
      <c r="E283" t="s">
        <v>627</v>
      </c>
      <c r="F283" t="s">
        <v>682</v>
      </c>
      <c r="G283"/>
      <c r="H283" t="s">
        <v>3</v>
      </c>
      <c r="I283">
        <v>0</v>
      </c>
      <c r="J283">
        <v>0</v>
      </c>
      <c r="K283">
        <v>0</v>
      </c>
      <c r="L283">
        <v>0</v>
      </c>
      <c r="M283" t="s">
        <v>3</v>
      </c>
      <c r="N283" t="s">
        <v>3</v>
      </c>
      <c r="O283">
        <v>0</v>
      </c>
      <c r="P283"/>
      <c r="Q283">
        <v>0</v>
      </c>
      <c r="R283"/>
      <c r="S283"/>
      <c r="T283">
        <v>0</v>
      </c>
      <c r="U283">
        <v>0</v>
      </c>
      <c r="V283" t="s">
        <v>2</v>
      </c>
      <c r="W283" t="s">
        <v>3</v>
      </c>
      <c r="X283" t="s">
        <v>3</v>
      </c>
      <c r="Y283">
        <v>0</v>
      </c>
      <c r="Z283">
        <v>0</v>
      </c>
      <c r="AA283"/>
      <c r="AB283" t="s">
        <v>324</v>
      </c>
      <c r="AC283" t="s">
        <v>3</v>
      </c>
      <c r="AD283" t="s">
        <v>3</v>
      </c>
    </row>
    <row r="284" spans="1:30" ht="15" x14ac:dyDescent="0.25">
      <c r="A284">
        <v>282</v>
      </c>
      <c r="B284" t="s">
        <v>683</v>
      </c>
      <c r="C284">
        <v>282</v>
      </c>
      <c r="D284" t="s">
        <v>322</v>
      </c>
      <c r="E284" t="s">
        <v>627</v>
      </c>
      <c r="F284" t="s">
        <v>682</v>
      </c>
      <c r="G284"/>
      <c r="H284" t="s">
        <v>3</v>
      </c>
      <c r="I284" t="s">
        <v>3</v>
      </c>
      <c r="J284" t="s">
        <v>3</v>
      </c>
      <c r="K284" t="s">
        <v>3</v>
      </c>
      <c r="L284" t="s">
        <v>3</v>
      </c>
      <c r="M284" t="s">
        <v>3</v>
      </c>
      <c r="N284" t="s">
        <v>3</v>
      </c>
      <c r="O284" t="s">
        <v>3</v>
      </c>
      <c r="P284"/>
      <c r="Q284">
        <v>0</v>
      </c>
      <c r="R284"/>
      <c r="S284"/>
      <c r="T284" t="s">
        <v>3</v>
      </c>
      <c r="U284" t="s">
        <v>3</v>
      </c>
      <c r="V284" t="s">
        <v>2</v>
      </c>
      <c r="W284" t="s">
        <v>3</v>
      </c>
      <c r="X284" t="s">
        <v>3</v>
      </c>
      <c r="Y284" t="s">
        <v>3</v>
      </c>
      <c r="Z284" t="s">
        <v>21</v>
      </c>
      <c r="AA284"/>
      <c r="AB284" t="s">
        <v>324</v>
      </c>
      <c r="AC284" t="s">
        <v>3</v>
      </c>
      <c r="AD284" t="s">
        <v>3</v>
      </c>
    </row>
    <row r="285" spans="1:30" ht="15" x14ac:dyDescent="0.25">
      <c r="A285">
        <v>283</v>
      </c>
      <c r="B285" t="s">
        <v>684</v>
      </c>
      <c r="C285">
        <v>283</v>
      </c>
      <c r="D285" t="s">
        <v>322</v>
      </c>
      <c r="E285" t="s">
        <v>627</v>
      </c>
      <c r="F285" t="s">
        <v>682</v>
      </c>
      <c r="G285"/>
      <c r="H285" t="s">
        <v>428</v>
      </c>
      <c r="I285" t="s">
        <v>3</v>
      </c>
      <c r="J285" t="s">
        <v>380</v>
      </c>
      <c r="K285" t="s">
        <v>14</v>
      </c>
      <c r="L285" t="s">
        <v>16</v>
      </c>
      <c r="M285">
        <v>1</v>
      </c>
      <c r="N285" t="s">
        <v>3</v>
      </c>
      <c r="O285" t="s">
        <v>358</v>
      </c>
      <c r="P285"/>
      <c r="Q285">
        <v>0</v>
      </c>
      <c r="R285"/>
      <c r="S285"/>
      <c r="T285" t="s">
        <v>3</v>
      </c>
      <c r="U285" t="s">
        <v>3</v>
      </c>
      <c r="V285" t="s">
        <v>2</v>
      </c>
      <c r="W285" t="s">
        <v>3</v>
      </c>
      <c r="X285" t="s">
        <v>3</v>
      </c>
      <c r="Y285" t="s">
        <v>3</v>
      </c>
      <c r="Z285" t="s">
        <v>3</v>
      </c>
      <c r="AA285"/>
      <c r="AB285" t="s">
        <v>324</v>
      </c>
      <c r="AC285" t="s">
        <v>3</v>
      </c>
      <c r="AD285" t="s">
        <v>3</v>
      </c>
    </row>
    <row r="286" spans="1:30" ht="15" x14ac:dyDescent="0.25">
      <c r="A286">
        <v>284</v>
      </c>
      <c r="B286" t="s">
        <v>685</v>
      </c>
      <c r="C286">
        <v>284</v>
      </c>
      <c r="D286" t="s">
        <v>322</v>
      </c>
      <c r="E286" t="s">
        <v>627</v>
      </c>
      <c r="F286" t="s">
        <v>682</v>
      </c>
      <c r="G286"/>
      <c r="H286" t="s">
        <v>428</v>
      </c>
      <c r="I286" t="s">
        <v>3</v>
      </c>
      <c r="J286" t="s">
        <v>380</v>
      </c>
      <c r="K286" t="s">
        <v>14</v>
      </c>
      <c r="L286" t="s">
        <v>16</v>
      </c>
      <c r="M286">
        <v>1</v>
      </c>
      <c r="N286" t="s">
        <v>3</v>
      </c>
      <c r="O286" t="s">
        <v>358</v>
      </c>
      <c r="P286"/>
      <c r="Q286">
        <v>0</v>
      </c>
      <c r="R286"/>
      <c r="S286"/>
      <c r="T286" t="s">
        <v>3</v>
      </c>
      <c r="U286" t="s">
        <v>3</v>
      </c>
      <c r="V286" t="s">
        <v>2</v>
      </c>
      <c r="W286" t="s">
        <v>3</v>
      </c>
      <c r="X286" t="s">
        <v>3</v>
      </c>
      <c r="Y286" t="s">
        <v>3</v>
      </c>
      <c r="Z286" t="s">
        <v>3</v>
      </c>
      <c r="AA286"/>
      <c r="AB286" t="s">
        <v>324</v>
      </c>
      <c r="AC286" t="s">
        <v>3</v>
      </c>
      <c r="AD286" t="s">
        <v>3</v>
      </c>
    </row>
    <row r="287" spans="1:30" ht="15" x14ac:dyDescent="0.25">
      <c r="A287">
        <v>285</v>
      </c>
      <c r="B287" t="s">
        <v>686</v>
      </c>
      <c r="C287">
        <v>285</v>
      </c>
      <c r="D287" t="s">
        <v>322</v>
      </c>
      <c r="E287" t="s">
        <v>627</v>
      </c>
      <c r="F287" t="s">
        <v>682</v>
      </c>
      <c r="G287"/>
      <c r="H287" t="s">
        <v>3</v>
      </c>
      <c r="I287" t="s">
        <v>3</v>
      </c>
      <c r="J287" t="s">
        <v>3</v>
      </c>
      <c r="K287" t="s">
        <v>3</v>
      </c>
      <c r="L287" t="s">
        <v>3</v>
      </c>
      <c r="M287">
        <v>1</v>
      </c>
      <c r="N287" t="s">
        <v>3</v>
      </c>
      <c r="O287" t="s">
        <v>3</v>
      </c>
      <c r="P287"/>
      <c r="Q287">
        <v>0</v>
      </c>
      <c r="R287"/>
      <c r="S287"/>
      <c r="T287" t="s">
        <v>3</v>
      </c>
      <c r="U287" t="s">
        <v>3</v>
      </c>
      <c r="V287" t="s">
        <v>3</v>
      </c>
      <c r="W287" t="s">
        <v>3</v>
      </c>
      <c r="X287" t="s">
        <v>3</v>
      </c>
      <c r="Y287" t="s">
        <v>3</v>
      </c>
      <c r="Z287" t="s">
        <v>3</v>
      </c>
      <c r="AA287"/>
      <c r="AB287" t="s">
        <v>324</v>
      </c>
      <c r="AC287" t="s">
        <v>3</v>
      </c>
      <c r="AD287" t="s">
        <v>3</v>
      </c>
    </row>
    <row r="288" spans="1:30" ht="15" x14ac:dyDescent="0.25">
      <c r="A288">
        <v>286</v>
      </c>
      <c r="B288" t="s">
        <v>687</v>
      </c>
      <c r="C288">
        <v>286</v>
      </c>
      <c r="D288" t="s">
        <v>322</v>
      </c>
      <c r="E288" t="s">
        <v>627</v>
      </c>
      <c r="F288" t="s">
        <v>682</v>
      </c>
      <c r="G288"/>
      <c r="H288" t="s">
        <v>428</v>
      </c>
      <c r="I288" t="s">
        <v>3</v>
      </c>
      <c r="J288" t="s">
        <v>380</v>
      </c>
      <c r="K288" t="s">
        <v>14</v>
      </c>
      <c r="L288" t="s">
        <v>16</v>
      </c>
      <c r="M288">
        <v>1</v>
      </c>
      <c r="N288" t="s">
        <v>3</v>
      </c>
      <c r="O288" t="s">
        <v>35</v>
      </c>
      <c r="P288"/>
      <c r="Q288">
        <v>0</v>
      </c>
      <c r="R288"/>
      <c r="S288"/>
      <c r="T288" t="s">
        <v>3</v>
      </c>
      <c r="U288" t="s">
        <v>3</v>
      </c>
      <c r="V288" t="s">
        <v>10</v>
      </c>
      <c r="W288" t="s">
        <v>9</v>
      </c>
      <c r="X288" t="s">
        <v>3</v>
      </c>
      <c r="Y288" t="s">
        <v>3</v>
      </c>
      <c r="Z288" t="s">
        <v>3</v>
      </c>
      <c r="AA288"/>
      <c r="AB288" t="s">
        <v>324</v>
      </c>
      <c r="AC288" t="s">
        <v>3</v>
      </c>
      <c r="AD288" t="s">
        <v>3</v>
      </c>
    </row>
    <row r="289" spans="1:30" ht="15" x14ac:dyDescent="0.25">
      <c r="A289">
        <v>287</v>
      </c>
      <c r="B289" t="s">
        <v>688</v>
      </c>
      <c r="C289">
        <v>287</v>
      </c>
      <c r="D289" t="s">
        <v>322</v>
      </c>
      <c r="E289" t="s">
        <v>627</v>
      </c>
      <c r="F289" t="s">
        <v>682</v>
      </c>
      <c r="G289"/>
      <c r="H289" t="s">
        <v>428</v>
      </c>
      <c r="I289" t="s">
        <v>3</v>
      </c>
      <c r="J289" t="s">
        <v>380</v>
      </c>
      <c r="K289" t="s">
        <v>20</v>
      </c>
      <c r="L289" t="s">
        <v>16</v>
      </c>
      <c r="M289">
        <v>1</v>
      </c>
      <c r="N289" t="s">
        <v>3</v>
      </c>
      <c r="O289" t="s">
        <v>35</v>
      </c>
      <c r="P289"/>
      <c r="Q289">
        <v>0</v>
      </c>
      <c r="R289"/>
      <c r="S289"/>
      <c r="T289" t="s">
        <v>3</v>
      </c>
      <c r="U289" t="s">
        <v>3</v>
      </c>
      <c r="V289" t="s">
        <v>10</v>
      </c>
      <c r="W289" t="s">
        <v>3</v>
      </c>
      <c r="X289" t="s">
        <v>3</v>
      </c>
      <c r="Y289" t="s">
        <v>3</v>
      </c>
      <c r="Z289" t="s">
        <v>3</v>
      </c>
      <c r="AA289"/>
      <c r="AB289" t="s">
        <v>324</v>
      </c>
      <c r="AC289" t="s">
        <v>3</v>
      </c>
      <c r="AD289" t="s">
        <v>3</v>
      </c>
    </row>
    <row r="290" spans="1:30" ht="15" x14ac:dyDescent="0.25">
      <c r="A290">
        <v>288</v>
      </c>
      <c r="B290" t="s">
        <v>689</v>
      </c>
      <c r="C290">
        <v>288</v>
      </c>
      <c r="D290" t="s">
        <v>322</v>
      </c>
      <c r="E290" t="s">
        <v>627</v>
      </c>
      <c r="F290" t="s">
        <v>682</v>
      </c>
      <c r="G290"/>
      <c r="H290" t="s">
        <v>690</v>
      </c>
      <c r="I290" t="s">
        <v>3</v>
      </c>
      <c r="J290" t="s">
        <v>380</v>
      </c>
      <c r="K290" t="s">
        <v>331</v>
      </c>
      <c r="L290" t="s">
        <v>16</v>
      </c>
      <c r="M290">
        <v>1</v>
      </c>
      <c r="N290" t="s">
        <v>3</v>
      </c>
      <c r="O290" t="s">
        <v>434</v>
      </c>
      <c r="P290"/>
      <c r="Q290">
        <v>0</v>
      </c>
      <c r="R290"/>
      <c r="S290"/>
      <c r="T290" t="s">
        <v>537</v>
      </c>
      <c r="U290" t="s">
        <v>3</v>
      </c>
      <c r="V290" t="s">
        <v>9</v>
      </c>
      <c r="W290" t="s">
        <v>90</v>
      </c>
      <c r="X290" t="s">
        <v>3</v>
      </c>
      <c r="Y290" t="s">
        <v>3</v>
      </c>
      <c r="Z290" t="s">
        <v>3</v>
      </c>
      <c r="AA290"/>
      <c r="AB290" t="s">
        <v>324</v>
      </c>
      <c r="AC290" t="s">
        <v>3</v>
      </c>
      <c r="AD290" t="s">
        <v>3</v>
      </c>
    </row>
    <row r="291" spans="1:30" ht="15" x14ac:dyDescent="0.25">
      <c r="A291">
        <v>289</v>
      </c>
      <c r="B291" t="s">
        <v>691</v>
      </c>
      <c r="C291">
        <v>289</v>
      </c>
      <c r="D291" t="s">
        <v>322</v>
      </c>
      <c r="E291" t="s">
        <v>627</v>
      </c>
      <c r="F291" t="s">
        <v>682</v>
      </c>
      <c r="G291"/>
      <c r="H291" t="s">
        <v>690</v>
      </c>
      <c r="I291" t="s">
        <v>3</v>
      </c>
      <c r="J291" t="s">
        <v>380</v>
      </c>
      <c r="K291" t="s">
        <v>14</v>
      </c>
      <c r="L291" t="s">
        <v>16</v>
      </c>
      <c r="M291">
        <v>1</v>
      </c>
      <c r="N291" t="s">
        <v>3</v>
      </c>
      <c r="O291" t="s">
        <v>474</v>
      </c>
      <c r="P291"/>
      <c r="Q291">
        <v>0</v>
      </c>
      <c r="R291"/>
      <c r="S291"/>
      <c r="T291" t="s">
        <v>537</v>
      </c>
      <c r="U291" t="s">
        <v>3</v>
      </c>
      <c r="V291" t="s">
        <v>21</v>
      </c>
      <c r="W291" t="s">
        <v>3</v>
      </c>
      <c r="X291" t="s">
        <v>3</v>
      </c>
      <c r="Y291" t="s">
        <v>3</v>
      </c>
      <c r="Z291" t="s">
        <v>3</v>
      </c>
      <c r="AA291"/>
      <c r="AB291" t="s">
        <v>324</v>
      </c>
      <c r="AC291" t="s">
        <v>3</v>
      </c>
      <c r="AD291" t="s">
        <v>3</v>
      </c>
    </row>
    <row r="292" spans="1:30" ht="15" x14ac:dyDescent="0.25">
      <c r="A292">
        <v>290</v>
      </c>
      <c r="B292" t="s">
        <v>692</v>
      </c>
      <c r="C292">
        <v>290</v>
      </c>
      <c r="D292" t="s">
        <v>322</v>
      </c>
      <c r="E292" t="s">
        <v>627</v>
      </c>
      <c r="F292" t="s">
        <v>682</v>
      </c>
      <c r="G292"/>
      <c r="H292" t="s">
        <v>690</v>
      </c>
      <c r="I292" t="s">
        <v>3</v>
      </c>
      <c r="J292" t="s">
        <v>380</v>
      </c>
      <c r="K292" t="s">
        <v>331</v>
      </c>
      <c r="L292" t="s">
        <v>16</v>
      </c>
      <c r="M292">
        <v>1</v>
      </c>
      <c r="N292" t="s">
        <v>3</v>
      </c>
      <c r="O292" t="s">
        <v>358</v>
      </c>
      <c r="P292"/>
      <c r="Q292">
        <v>0</v>
      </c>
      <c r="R292"/>
      <c r="S292"/>
      <c r="T292" t="s">
        <v>3</v>
      </c>
      <c r="U292" t="s">
        <v>3</v>
      </c>
      <c r="V292" t="s">
        <v>21</v>
      </c>
      <c r="W292" t="s">
        <v>3</v>
      </c>
      <c r="X292" t="s">
        <v>3</v>
      </c>
      <c r="Y292" t="s">
        <v>3</v>
      </c>
      <c r="Z292" t="s">
        <v>3</v>
      </c>
      <c r="AA292"/>
      <c r="AB292" t="s">
        <v>324</v>
      </c>
      <c r="AC292" t="s">
        <v>3</v>
      </c>
      <c r="AD292" t="s">
        <v>3</v>
      </c>
    </row>
    <row r="293" spans="1:30" ht="15" x14ac:dyDescent="0.25">
      <c r="A293">
        <v>291</v>
      </c>
      <c r="B293" t="s">
        <v>693</v>
      </c>
      <c r="C293">
        <v>291</v>
      </c>
      <c r="D293" t="s">
        <v>322</v>
      </c>
      <c r="E293" t="s">
        <v>627</v>
      </c>
      <c r="F293" t="s">
        <v>682</v>
      </c>
      <c r="G293"/>
      <c r="H293" t="s">
        <v>3</v>
      </c>
      <c r="I293" t="s">
        <v>3</v>
      </c>
      <c r="J293" t="s">
        <v>3</v>
      </c>
      <c r="K293" t="s">
        <v>3</v>
      </c>
      <c r="L293" t="s">
        <v>3</v>
      </c>
      <c r="M293">
        <v>1</v>
      </c>
      <c r="N293" t="s">
        <v>3</v>
      </c>
      <c r="O293" t="s">
        <v>3</v>
      </c>
      <c r="P293"/>
      <c r="Q293">
        <v>0</v>
      </c>
      <c r="R293"/>
      <c r="S293"/>
      <c r="T293" t="s">
        <v>3</v>
      </c>
      <c r="U293" t="s">
        <v>3</v>
      </c>
      <c r="V293" t="s">
        <v>3</v>
      </c>
      <c r="W293" t="s">
        <v>3</v>
      </c>
      <c r="X293" t="s">
        <v>3</v>
      </c>
      <c r="Y293" t="s">
        <v>3</v>
      </c>
      <c r="Z293" t="s">
        <v>3</v>
      </c>
      <c r="AA293"/>
      <c r="AB293" t="s">
        <v>324</v>
      </c>
      <c r="AC293" t="s">
        <v>3</v>
      </c>
      <c r="AD293" t="s">
        <v>3</v>
      </c>
    </row>
    <row r="294" spans="1:30" ht="15" x14ac:dyDescent="0.25">
      <c r="A294">
        <v>292</v>
      </c>
      <c r="B294" t="s">
        <v>694</v>
      </c>
      <c r="C294">
        <v>292</v>
      </c>
      <c r="D294" t="s">
        <v>322</v>
      </c>
      <c r="E294" t="s">
        <v>627</v>
      </c>
      <c r="F294" t="s">
        <v>682</v>
      </c>
      <c r="G294"/>
      <c r="H294" t="s">
        <v>3</v>
      </c>
      <c r="I294" t="s">
        <v>3</v>
      </c>
      <c r="J294" t="s">
        <v>3</v>
      </c>
      <c r="K294" t="s">
        <v>3</v>
      </c>
      <c r="L294" t="s">
        <v>3</v>
      </c>
      <c r="M294" t="s">
        <v>3</v>
      </c>
      <c r="N294" t="s">
        <v>3</v>
      </c>
      <c r="O294" t="s">
        <v>3</v>
      </c>
      <c r="P294"/>
      <c r="Q294">
        <v>0</v>
      </c>
      <c r="R294"/>
      <c r="S294"/>
      <c r="T294" t="s">
        <v>3</v>
      </c>
      <c r="U294" t="s">
        <v>3</v>
      </c>
      <c r="V294" t="s">
        <v>2</v>
      </c>
      <c r="W294" t="s">
        <v>3</v>
      </c>
      <c r="X294" t="s">
        <v>3</v>
      </c>
      <c r="Y294" t="s">
        <v>3</v>
      </c>
      <c r="Z294" t="s">
        <v>3</v>
      </c>
      <c r="AA294"/>
      <c r="AB294" t="s">
        <v>324</v>
      </c>
      <c r="AC294" t="s">
        <v>3</v>
      </c>
      <c r="AD294" t="s">
        <v>3</v>
      </c>
    </row>
    <row r="295" spans="1:30" ht="15" x14ac:dyDescent="0.25">
      <c r="A295">
        <v>293</v>
      </c>
      <c r="B295" t="s">
        <v>695</v>
      </c>
      <c r="C295">
        <v>293</v>
      </c>
      <c r="D295" t="s">
        <v>322</v>
      </c>
      <c r="E295" t="s">
        <v>627</v>
      </c>
      <c r="F295" t="s">
        <v>682</v>
      </c>
      <c r="G295"/>
      <c r="H295" t="s">
        <v>3</v>
      </c>
      <c r="I295" t="s">
        <v>3</v>
      </c>
      <c r="J295" t="s">
        <v>3</v>
      </c>
      <c r="K295" t="s">
        <v>3</v>
      </c>
      <c r="L295" t="s">
        <v>3</v>
      </c>
      <c r="M295" t="s">
        <v>3</v>
      </c>
      <c r="N295" t="s">
        <v>3</v>
      </c>
      <c r="O295" t="s">
        <v>3</v>
      </c>
      <c r="P295"/>
      <c r="Q295">
        <v>0</v>
      </c>
      <c r="R295"/>
      <c r="S295"/>
      <c r="T295" t="s">
        <v>3</v>
      </c>
      <c r="U295" t="s">
        <v>3</v>
      </c>
      <c r="V295" t="s">
        <v>3</v>
      </c>
      <c r="W295" t="s">
        <v>3</v>
      </c>
      <c r="X295" t="s">
        <v>3</v>
      </c>
      <c r="Y295" t="s">
        <v>3</v>
      </c>
      <c r="Z295" t="s">
        <v>3</v>
      </c>
      <c r="AA295"/>
      <c r="AB295" t="s">
        <v>324</v>
      </c>
      <c r="AC295" t="s">
        <v>3</v>
      </c>
      <c r="AD295" t="s">
        <v>3</v>
      </c>
    </row>
    <row r="296" spans="1:30" ht="15" x14ac:dyDescent="0.25">
      <c r="A296">
        <v>294</v>
      </c>
      <c r="B296" t="s">
        <v>696</v>
      </c>
      <c r="C296">
        <v>294</v>
      </c>
      <c r="D296" t="s">
        <v>322</v>
      </c>
      <c r="E296" t="s">
        <v>627</v>
      </c>
      <c r="F296" t="s">
        <v>682</v>
      </c>
      <c r="G296"/>
      <c r="H296" t="s">
        <v>3</v>
      </c>
      <c r="I296" t="s">
        <v>3</v>
      </c>
      <c r="J296" t="s">
        <v>3</v>
      </c>
      <c r="K296" t="s">
        <v>3</v>
      </c>
      <c r="L296" t="s">
        <v>3</v>
      </c>
      <c r="M296" t="s">
        <v>3</v>
      </c>
      <c r="N296" t="s">
        <v>3</v>
      </c>
      <c r="O296" t="s">
        <v>3</v>
      </c>
      <c r="P296"/>
      <c r="Q296">
        <v>0</v>
      </c>
      <c r="R296"/>
      <c r="S296"/>
      <c r="T296" t="s">
        <v>3</v>
      </c>
      <c r="U296" t="s">
        <v>3</v>
      </c>
      <c r="V296" t="s">
        <v>21</v>
      </c>
      <c r="W296" t="s">
        <v>3</v>
      </c>
      <c r="X296" t="s">
        <v>3</v>
      </c>
      <c r="Y296" t="s">
        <v>3</v>
      </c>
      <c r="Z296" t="s">
        <v>3</v>
      </c>
      <c r="AA296"/>
      <c r="AB296" t="s">
        <v>324</v>
      </c>
      <c r="AC296" t="s">
        <v>3</v>
      </c>
      <c r="AD296" t="s">
        <v>3</v>
      </c>
    </row>
    <row r="297" spans="1:30" ht="15" x14ac:dyDescent="0.25">
      <c r="A297">
        <v>295</v>
      </c>
      <c r="B297" t="s">
        <v>697</v>
      </c>
      <c r="C297">
        <v>295</v>
      </c>
      <c r="D297" t="s">
        <v>322</v>
      </c>
      <c r="E297" t="s">
        <v>627</v>
      </c>
      <c r="F297" t="s">
        <v>682</v>
      </c>
      <c r="G297"/>
      <c r="H297" t="s">
        <v>3</v>
      </c>
      <c r="I297" t="s">
        <v>3</v>
      </c>
      <c r="J297" t="s">
        <v>3</v>
      </c>
      <c r="K297" t="s">
        <v>3</v>
      </c>
      <c r="L297" t="s">
        <v>3</v>
      </c>
      <c r="M297" t="s">
        <v>3</v>
      </c>
      <c r="N297" t="s">
        <v>3</v>
      </c>
      <c r="O297" t="s">
        <v>3</v>
      </c>
      <c r="P297"/>
      <c r="Q297">
        <v>0</v>
      </c>
      <c r="R297"/>
      <c r="S297"/>
      <c r="T297" t="s">
        <v>3</v>
      </c>
      <c r="U297" t="s">
        <v>3</v>
      </c>
      <c r="V297" t="s">
        <v>2</v>
      </c>
      <c r="W297" t="s">
        <v>3</v>
      </c>
      <c r="X297" t="s">
        <v>3</v>
      </c>
      <c r="Y297" t="s">
        <v>3</v>
      </c>
      <c r="Z297" t="s">
        <v>3</v>
      </c>
      <c r="AA297"/>
      <c r="AB297" t="s">
        <v>324</v>
      </c>
      <c r="AC297" t="s">
        <v>3</v>
      </c>
      <c r="AD297" t="s">
        <v>3</v>
      </c>
    </row>
    <row r="298" spans="1:30" ht="15" x14ac:dyDescent="0.25">
      <c r="A298">
        <v>296</v>
      </c>
      <c r="B298" t="s">
        <v>698</v>
      </c>
      <c r="C298">
        <v>296</v>
      </c>
      <c r="D298" t="s">
        <v>322</v>
      </c>
      <c r="E298" t="s">
        <v>627</v>
      </c>
      <c r="F298" t="s">
        <v>682</v>
      </c>
      <c r="G298"/>
      <c r="H298" t="s">
        <v>3</v>
      </c>
      <c r="I298" t="s">
        <v>3</v>
      </c>
      <c r="J298" t="s">
        <v>3</v>
      </c>
      <c r="K298" t="s">
        <v>3</v>
      </c>
      <c r="L298" t="s">
        <v>3</v>
      </c>
      <c r="M298" t="s">
        <v>3</v>
      </c>
      <c r="N298" t="s">
        <v>3</v>
      </c>
      <c r="O298" t="s">
        <v>3</v>
      </c>
      <c r="P298"/>
      <c r="Q298">
        <v>0</v>
      </c>
      <c r="R298"/>
      <c r="S298"/>
      <c r="T298" t="s">
        <v>3</v>
      </c>
      <c r="U298" t="s">
        <v>3</v>
      </c>
      <c r="V298" t="s">
        <v>3</v>
      </c>
      <c r="W298" t="s">
        <v>3</v>
      </c>
      <c r="X298" t="s">
        <v>3</v>
      </c>
      <c r="Y298" t="s">
        <v>3</v>
      </c>
      <c r="Z298" t="s">
        <v>3</v>
      </c>
      <c r="AA298"/>
      <c r="AB298" t="s">
        <v>324</v>
      </c>
      <c r="AC298" t="s">
        <v>3</v>
      </c>
      <c r="AD298" t="s">
        <v>3</v>
      </c>
    </row>
    <row r="299" spans="1:30" ht="15" x14ac:dyDescent="0.25">
      <c r="A299">
        <v>297</v>
      </c>
      <c r="B299" t="s">
        <v>699</v>
      </c>
      <c r="C299">
        <v>297</v>
      </c>
      <c r="D299" t="s">
        <v>322</v>
      </c>
      <c r="E299" t="s">
        <v>700</v>
      </c>
      <c r="F299"/>
      <c r="G299"/>
      <c r="H299" t="s">
        <v>329</v>
      </c>
      <c r="I299" t="s">
        <v>3</v>
      </c>
      <c r="J299" t="s">
        <v>380</v>
      </c>
      <c r="K299" t="s">
        <v>14</v>
      </c>
      <c r="L299" t="s">
        <v>16</v>
      </c>
      <c r="M299">
        <v>1</v>
      </c>
      <c r="N299" t="s">
        <v>3</v>
      </c>
      <c r="O299" t="s">
        <v>224</v>
      </c>
      <c r="P299"/>
      <c r="Q299">
        <v>0</v>
      </c>
      <c r="R299"/>
      <c r="S299"/>
      <c r="T299" t="s">
        <v>3</v>
      </c>
      <c r="U299" t="s">
        <v>3</v>
      </c>
      <c r="V299" t="s">
        <v>10</v>
      </c>
      <c r="W299" t="s">
        <v>3</v>
      </c>
      <c r="X299" t="s">
        <v>3</v>
      </c>
      <c r="Y299" t="s">
        <v>3</v>
      </c>
      <c r="Z299" t="s">
        <v>3</v>
      </c>
      <c r="AA299"/>
      <c r="AB299" t="s">
        <v>324</v>
      </c>
      <c r="AC299" t="s">
        <v>3</v>
      </c>
      <c r="AD299" t="s">
        <v>3</v>
      </c>
    </row>
    <row r="300" spans="1:30" ht="15" x14ac:dyDescent="0.25">
      <c r="A300">
        <v>298</v>
      </c>
      <c r="B300" t="s">
        <v>701</v>
      </c>
      <c r="C300">
        <v>298</v>
      </c>
      <c r="D300" t="s">
        <v>322</v>
      </c>
      <c r="E300" t="s">
        <v>700</v>
      </c>
      <c r="F300"/>
      <c r="G300"/>
      <c r="H300" t="s">
        <v>3</v>
      </c>
      <c r="I300" t="s">
        <v>3</v>
      </c>
      <c r="J300" t="s">
        <v>3</v>
      </c>
      <c r="K300" t="s">
        <v>3</v>
      </c>
      <c r="L300" t="s">
        <v>3</v>
      </c>
      <c r="M300">
        <v>1</v>
      </c>
      <c r="N300" t="s">
        <v>3</v>
      </c>
      <c r="O300" t="s">
        <v>3</v>
      </c>
      <c r="P300"/>
      <c r="Q300">
        <v>0</v>
      </c>
      <c r="R300"/>
      <c r="S300"/>
      <c r="T300" t="s">
        <v>3</v>
      </c>
      <c r="U300" t="s">
        <v>3</v>
      </c>
      <c r="V300" t="s">
        <v>21</v>
      </c>
      <c r="W300" t="s">
        <v>3</v>
      </c>
      <c r="X300" t="s">
        <v>3</v>
      </c>
      <c r="Y300" t="s">
        <v>3</v>
      </c>
      <c r="Z300" t="s">
        <v>3</v>
      </c>
      <c r="AA300"/>
      <c r="AB300" t="s">
        <v>324</v>
      </c>
      <c r="AC300" t="s">
        <v>3</v>
      </c>
      <c r="AD300" t="s">
        <v>3</v>
      </c>
    </row>
    <row r="301" spans="1:30" ht="15" x14ac:dyDescent="0.25">
      <c r="A301">
        <v>299</v>
      </c>
      <c r="B301" t="s">
        <v>702</v>
      </c>
      <c r="C301">
        <v>299</v>
      </c>
      <c r="D301" t="s">
        <v>322</v>
      </c>
      <c r="E301" t="s">
        <v>700</v>
      </c>
      <c r="F301"/>
      <c r="G301"/>
      <c r="H301" t="s">
        <v>329</v>
      </c>
      <c r="I301" t="s">
        <v>3</v>
      </c>
      <c r="J301" t="s">
        <v>357</v>
      </c>
      <c r="K301" t="s">
        <v>20</v>
      </c>
      <c r="L301" t="s">
        <v>16</v>
      </c>
      <c r="M301">
        <v>1</v>
      </c>
      <c r="N301" t="s">
        <v>3</v>
      </c>
      <c r="O301" t="s">
        <v>35</v>
      </c>
      <c r="P301"/>
      <c r="Q301">
        <v>0</v>
      </c>
      <c r="R301"/>
      <c r="S301"/>
      <c r="T301" t="s">
        <v>3</v>
      </c>
      <c r="U301" t="s">
        <v>3</v>
      </c>
      <c r="V301" t="s">
        <v>21</v>
      </c>
      <c r="W301" t="s">
        <v>3</v>
      </c>
      <c r="X301" t="s">
        <v>3</v>
      </c>
      <c r="Y301" t="s">
        <v>3</v>
      </c>
      <c r="Z301" t="s">
        <v>3</v>
      </c>
      <c r="AA301"/>
      <c r="AB301" t="s">
        <v>324</v>
      </c>
      <c r="AC301" t="s">
        <v>3</v>
      </c>
      <c r="AD301" t="s">
        <v>3</v>
      </c>
    </row>
    <row r="302" spans="1:30" ht="15" x14ac:dyDescent="0.25">
      <c r="A302">
        <v>300</v>
      </c>
      <c r="B302" t="s">
        <v>703</v>
      </c>
      <c r="C302">
        <v>300</v>
      </c>
      <c r="D302" t="s">
        <v>322</v>
      </c>
      <c r="E302" t="s">
        <v>700</v>
      </c>
      <c r="F302"/>
      <c r="G302"/>
      <c r="H302" t="s">
        <v>329</v>
      </c>
      <c r="I302" t="s">
        <v>3</v>
      </c>
      <c r="J302" t="s">
        <v>380</v>
      </c>
      <c r="K302" t="s">
        <v>14</v>
      </c>
      <c r="L302" t="s">
        <v>16</v>
      </c>
      <c r="M302">
        <v>1</v>
      </c>
      <c r="N302" t="s">
        <v>3</v>
      </c>
      <c r="O302" t="s">
        <v>491</v>
      </c>
      <c r="P302"/>
      <c r="Q302">
        <v>0</v>
      </c>
      <c r="R302"/>
      <c r="S302"/>
      <c r="T302" t="s">
        <v>3</v>
      </c>
      <c r="U302" t="s">
        <v>3</v>
      </c>
      <c r="V302" t="s">
        <v>21</v>
      </c>
      <c r="W302" t="s">
        <v>3</v>
      </c>
      <c r="X302" t="s">
        <v>21</v>
      </c>
      <c r="Y302" t="s">
        <v>3</v>
      </c>
      <c r="Z302" t="s">
        <v>3</v>
      </c>
      <c r="AA302"/>
      <c r="AB302" t="s">
        <v>324</v>
      </c>
      <c r="AC302" t="s">
        <v>3</v>
      </c>
      <c r="AD302" t="s">
        <v>3</v>
      </c>
    </row>
    <row r="303" spans="1:30" ht="15" x14ac:dyDescent="0.25">
      <c r="A303">
        <v>301</v>
      </c>
      <c r="B303" t="s">
        <v>704</v>
      </c>
      <c r="C303">
        <v>301</v>
      </c>
      <c r="D303" t="s">
        <v>322</v>
      </c>
      <c r="E303" t="s">
        <v>700</v>
      </c>
      <c r="F303"/>
      <c r="G303"/>
      <c r="H303" t="s">
        <v>329</v>
      </c>
      <c r="I303" t="s">
        <v>3</v>
      </c>
      <c r="J303" t="s">
        <v>357</v>
      </c>
      <c r="K303" t="s">
        <v>14</v>
      </c>
      <c r="L303" t="s">
        <v>16</v>
      </c>
      <c r="M303">
        <v>1</v>
      </c>
      <c r="N303" t="s">
        <v>3</v>
      </c>
      <c r="O303" t="s">
        <v>431</v>
      </c>
      <c r="P303"/>
      <c r="Q303">
        <v>0</v>
      </c>
      <c r="R303"/>
      <c r="S303"/>
      <c r="T303" t="s">
        <v>3</v>
      </c>
      <c r="U303" t="s">
        <v>3</v>
      </c>
      <c r="V303" t="s">
        <v>2</v>
      </c>
      <c r="W303" t="s">
        <v>3</v>
      </c>
      <c r="X303" t="s">
        <v>3</v>
      </c>
      <c r="Y303" t="s">
        <v>3</v>
      </c>
      <c r="Z303" t="s">
        <v>3</v>
      </c>
      <c r="AA303"/>
      <c r="AB303" t="s">
        <v>324</v>
      </c>
      <c r="AC303" t="s">
        <v>3</v>
      </c>
      <c r="AD303" t="s">
        <v>3</v>
      </c>
    </row>
    <row r="304" spans="1:30" ht="15" x14ac:dyDescent="0.25">
      <c r="A304">
        <v>302</v>
      </c>
      <c r="B304" t="s">
        <v>705</v>
      </c>
      <c r="C304">
        <v>302</v>
      </c>
      <c r="D304" t="s">
        <v>322</v>
      </c>
      <c r="E304" t="s">
        <v>700</v>
      </c>
      <c r="F304"/>
      <c r="G304"/>
      <c r="H304" t="s">
        <v>329</v>
      </c>
      <c r="I304" t="s">
        <v>3</v>
      </c>
      <c r="J304" t="s">
        <v>357</v>
      </c>
      <c r="K304" t="s">
        <v>14</v>
      </c>
      <c r="L304" t="s">
        <v>16</v>
      </c>
      <c r="M304">
        <v>1</v>
      </c>
      <c r="N304" t="s">
        <v>3</v>
      </c>
      <c r="O304" t="s">
        <v>358</v>
      </c>
      <c r="P304"/>
      <c r="Q304">
        <v>0</v>
      </c>
      <c r="R304"/>
      <c r="S304"/>
      <c r="T304" t="s">
        <v>3</v>
      </c>
      <c r="U304" t="s">
        <v>3</v>
      </c>
      <c r="V304" t="s">
        <v>8</v>
      </c>
      <c r="W304" t="s">
        <v>3</v>
      </c>
      <c r="X304" t="s">
        <v>3</v>
      </c>
      <c r="Y304" t="s">
        <v>3</v>
      </c>
      <c r="Z304" t="s">
        <v>3</v>
      </c>
      <c r="AA304"/>
      <c r="AB304" t="s">
        <v>324</v>
      </c>
      <c r="AC304" t="s">
        <v>3</v>
      </c>
      <c r="AD304" t="s">
        <v>3</v>
      </c>
    </row>
    <row r="305" spans="1:30" ht="15" x14ac:dyDescent="0.25">
      <c r="A305">
        <v>303</v>
      </c>
      <c r="B305" t="s">
        <v>706</v>
      </c>
      <c r="C305">
        <v>303</v>
      </c>
      <c r="D305" t="s">
        <v>322</v>
      </c>
      <c r="E305" t="s">
        <v>700</v>
      </c>
      <c r="F305"/>
      <c r="G305"/>
      <c r="H305" t="s">
        <v>329</v>
      </c>
      <c r="I305" t="s">
        <v>3</v>
      </c>
      <c r="J305" t="s">
        <v>380</v>
      </c>
      <c r="K305" t="s">
        <v>14</v>
      </c>
      <c r="L305" t="s">
        <v>16</v>
      </c>
      <c r="M305">
        <v>1</v>
      </c>
      <c r="N305" t="s">
        <v>3</v>
      </c>
      <c r="O305" t="s">
        <v>395</v>
      </c>
      <c r="P305"/>
      <c r="Q305">
        <v>0</v>
      </c>
      <c r="R305"/>
      <c r="S305"/>
      <c r="T305" t="s">
        <v>3</v>
      </c>
      <c r="U305" t="s">
        <v>3</v>
      </c>
      <c r="V305" t="s">
        <v>21</v>
      </c>
      <c r="W305" t="s">
        <v>3</v>
      </c>
      <c r="X305" t="s">
        <v>3</v>
      </c>
      <c r="Y305" t="s">
        <v>3</v>
      </c>
      <c r="Z305" t="s">
        <v>3</v>
      </c>
      <c r="AA305"/>
      <c r="AB305" t="s">
        <v>324</v>
      </c>
      <c r="AC305" t="s">
        <v>3</v>
      </c>
      <c r="AD305" t="s">
        <v>3</v>
      </c>
    </row>
    <row r="306" spans="1:30" ht="15" x14ac:dyDescent="0.25">
      <c r="A306">
        <v>304</v>
      </c>
      <c r="B306" t="s">
        <v>707</v>
      </c>
      <c r="C306">
        <v>304</v>
      </c>
      <c r="D306" t="s">
        <v>322</v>
      </c>
      <c r="E306" t="s">
        <v>700</v>
      </c>
      <c r="F306"/>
      <c r="G306"/>
      <c r="H306" t="s">
        <v>3</v>
      </c>
      <c r="I306">
        <v>0</v>
      </c>
      <c r="J306">
        <v>0</v>
      </c>
      <c r="K306">
        <v>0</v>
      </c>
      <c r="L306">
        <v>0</v>
      </c>
      <c r="M306" t="s">
        <v>3</v>
      </c>
      <c r="N306" t="s">
        <v>3</v>
      </c>
      <c r="O306">
        <v>0</v>
      </c>
      <c r="P306"/>
      <c r="Q306">
        <v>0</v>
      </c>
      <c r="R306"/>
      <c r="S306"/>
      <c r="T306">
        <v>0</v>
      </c>
      <c r="U306">
        <v>0</v>
      </c>
      <c r="V306" t="s">
        <v>3</v>
      </c>
      <c r="W306" t="s">
        <v>3</v>
      </c>
      <c r="X306" t="s">
        <v>3</v>
      </c>
      <c r="Y306">
        <v>0</v>
      </c>
      <c r="Z306">
        <v>0</v>
      </c>
      <c r="AA306"/>
      <c r="AB306" t="s">
        <v>324</v>
      </c>
      <c r="AC306" t="s">
        <v>3</v>
      </c>
      <c r="AD306" t="s">
        <v>3</v>
      </c>
    </row>
    <row r="307" spans="1:30" ht="15" x14ac:dyDescent="0.25">
      <c r="A307">
        <v>305</v>
      </c>
      <c r="B307" t="s">
        <v>708</v>
      </c>
      <c r="C307">
        <v>305</v>
      </c>
      <c r="D307" t="s">
        <v>322</v>
      </c>
      <c r="E307" t="s">
        <v>700</v>
      </c>
      <c r="F307"/>
      <c r="G307"/>
      <c r="H307" t="s">
        <v>329</v>
      </c>
      <c r="I307" t="s">
        <v>3</v>
      </c>
      <c r="J307" t="s">
        <v>357</v>
      </c>
      <c r="K307" t="s">
        <v>14</v>
      </c>
      <c r="L307" t="s">
        <v>16</v>
      </c>
      <c r="M307">
        <v>1</v>
      </c>
      <c r="N307" t="s">
        <v>3</v>
      </c>
      <c r="O307" t="s">
        <v>31</v>
      </c>
      <c r="P307"/>
      <c r="Q307">
        <v>0</v>
      </c>
      <c r="R307"/>
      <c r="S307"/>
      <c r="T307" t="s">
        <v>3</v>
      </c>
      <c r="U307" t="s">
        <v>3</v>
      </c>
      <c r="V307" t="s">
        <v>21</v>
      </c>
      <c r="W307" t="s">
        <v>3</v>
      </c>
      <c r="X307" t="s">
        <v>3</v>
      </c>
      <c r="Y307" t="s">
        <v>3</v>
      </c>
      <c r="Z307" t="s">
        <v>3</v>
      </c>
      <c r="AA307"/>
      <c r="AB307" t="s">
        <v>324</v>
      </c>
      <c r="AC307" t="s">
        <v>3</v>
      </c>
      <c r="AD307" t="s">
        <v>3</v>
      </c>
    </row>
    <row r="308" spans="1:30" ht="15" x14ac:dyDescent="0.25">
      <c r="A308">
        <v>306</v>
      </c>
      <c r="B308" t="s">
        <v>709</v>
      </c>
      <c r="C308">
        <v>306</v>
      </c>
      <c r="D308" t="s">
        <v>322</v>
      </c>
      <c r="E308" t="s">
        <v>700</v>
      </c>
      <c r="F308"/>
      <c r="G308"/>
      <c r="H308" t="s">
        <v>3</v>
      </c>
      <c r="I308" t="s">
        <v>3</v>
      </c>
      <c r="J308" t="s">
        <v>3</v>
      </c>
      <c r="K308" t="s">
        <v>3</v>
      </c>
      <c r="L308" t="s">
        <v>3</v>
      </c>
      <c r="M308">
        <v>1</v>
      </c>
      <c r="N308" t="s">
        <v>3</v>
      </c>
      <c r="O308" t="s">
        <v>3</v>
      </c>
      <c r="P308"/>
      <c r="Q308">
        <v>0</v>
      </c>
      <c r="R308"/>
      <c r="S308"/>
      <c r="T308" t="s">
        <v>3</v>
      </c>
      <c r="U308" t="s">
        <v>3</v>
      </c>
      <c r="V308" t="s">
        <v>21</v>
      </c>
      <c r="W308" t="s">
        <v>3</v>
      </c>
      <c r="X308" t="s">
        <v>3</v>
      </c>
      <c r="Y308" t="s">
        <v>3</v>
      </c>
      <c r="Z308" t="s">
        <v>3</v>
      </c>
      <c r="AA308"/>
      <c r="AB308" t="s">
        <v>324</v>
      </c>
      <c r="AC308" t="s">
        <v>3</v>
      </c>
      <c r="AD308" t="s">
        <v>3</v>
      </c>
    </row>
    <row r="309" spans="1:30" ht="15" x14ac:dyDescent="0.25">
      <c r="A309">
        <v>307</v>
      </c>
      <c r="B309" t="s">
        <v>710</v>
      </c>
      <c r="C309">
        <v>307</v>
      </c>
      <c r="D309" t="s">
        <v>322</v>
      </c>
      <c r="E309" t="s">
        <v>700</v>
      </c>
      <c r="F309"/>
      <c r="G309"/>
      <c r="H309" t="s">
        <v>3</v>
      </c>
      <c r="I309" t="s">
        <v>3</v>
      </c>
      <c r="J309" t="s">
        <v>3</v>
      </c>
      <c r="K309" t="s">
        <v>3</v>
      </c>
      <c r="L309" t="s">
        <v>3</v>
      </c>
      <c r="M309">
        <v>1</v>
      </c>
      <c r="N309" t="s">
        <v>3</v>
      </c>
      <c r="O309" t="s">
        <v>3</v>
      </c>
      <c r="P309"/>
      <c r="Q309">
        <v>0</v>
      </c>
      <c r="R309"/>
      <c r="S309"/>
      <c r="T309" t="s">
        <v>413</v>
      </c>
      <c r="U309" t="s">
        <v>3</v>
      </c>
      <c r="V309" t="s">
        <v>21</v>
      </c>
      <c r="W309" t="s">
        <v>9</v>
      </c>
      <c r="X309" t="s">
        <v>3</v>
      </c>
      <c r="Y309" t="s">
        <v>3</v>
      </c>
      <c r="Z309" t="s">
        <v>3</v>
      </c>
      <c r="AA309"/>
      <c r="AB309" t="s">
        <v>324</v>
      </c>
      <c r="AC309" t="s">
        <v>3</v>
      </c>
      <c r="AD309" t="s">
        <v>3</v>
      </c>
    </row>
    <row r="310" spans="1:30" ht="15" x14ac:dyDescent="0.25">
      <c r="A310">
        <v>308</v>
      </c>
      <c r="B310" t="s">
        <v>711</v>
      </c>
      <c r="C310">
        <v>308</v>
      </c>
      <c r="D310" t="s">
        <v>322</v>
      </c>
      <c r="E310" t="s">
        <v>700</v>
      </c>
      <c r="F310"/>
      <c r="G310"/>
      <c r="H310" t="s">
        <v>329</v>
      </c>
      <c r="I310" t="s">
        <v>3</v>
      </c>
      <c r="J310" t="s">
        <v>357</v>
      </c>
      <c r="K310" t="s">
        <v>14</v>
      </c>
      <c r="L310" t="s">
        <v>16</v>
      </c>
      <c r="M310">
        <v>1</v>
      </c>
      <c r="N310" t="s">
        <v>3</v>
      </c>
      <c r="O310" t="s">
        <v>224</v>
      </c>
      <c r="P310"/>
      <c r="Q310">
        <v>0</v>
      </c>
      <c r="R310"/>
      <c r="S310"/>
      <c r="T310" t="s">
        <v>3</v>
      </c>
      <c r="U310" t="s">
        <v>3</v>
      </c>
      <c r="V310" t="s">
        <v>2</v>
      </c>
      <c r="W310" t="s">
        <v>3</v>
      </c>
      <c r="X310" t="s">
        <v>3</v>
      </c>
      <c r="Y310" t="s">
        <v>3</v>
      </c>
      <c r="Z310" t="s">
        <v>3</v>
      </c>
      <c r="AA310"/>
      <c r="AB310" t="s">
        <v>324</v>
      </c>
      <c r="AC310" t="s">
        <v>3</v>
      </c>
      <c r="AD310" t="s">
        <v>3</v>
      </c>
    </row>
    <row r="311" spans="1:30" ht="15" x14ac:dyDescent="0.25">
      <c r="A311">
        <v>309</v>
      </c>
      <c r="B311" t="s">
        <v>712</v>
      </c>
      <c r="C311">
        <v>309</v>
      </c>
      <c r="D311" t="s">
        <v>322</v>
      </c>
      <c r="E311" t="s">
        <v>700</v>
      </c>
      <c r="F311"/>
      <c r="G311"/>
      <c r="H311" t="s">
        <v>3</v>
      </c>
      <c r="I311" t="s">
        <v>3</v>
      </c>
      <c r="J311" t="s">
        <v>3</v>
      </c>
      <c r="K311" t="s">
        <v>3</v>
      </c>
      <c r="L311" t="s">
        <v>3</v>
      </c>
      <c r="M311">
        <v>1</v>
      </c>
      <c r="N311" t="s">
        <v>3</v>
      </c>
      <c r="O311" t="s">
        <v>3</v>
      </c>
      <c r="P311"/>
      <c r="Q311">
        <v>0</v>
      </c>
      <c r="R311"/>
      <c r="S311"/>
      <c r="T311" t="s">
        <v>3</v>
      </c>
      <c r="U311" t="s">
        <v>3</v>
      </c>
      <c r="V311" t="s">
        <v>21</v>
      </c>
      <c r="W311" t="s">
        <v>3</v>
      </c>
      <c r="X311" t="s">
        <v>21</v>
      </c>
      <c r="Y311" t="s">
        <v>3</v>
      </c>
      <c r="Z311" t="s">
        <v>3</v>
      </c>
      <c r="AA311"/>
      <c r="AB311" t="s">
        <v>324</v>
      </c>
      <c r="AC311" t="s">
        <v>3</v>
      </c>
      <c r="AD311" t="s">
        <v>3</v>
      </c>
    </row>
    <row r="312" spans="1:30" ht="15" x14ac:dyDescent="0.25">
      <c r="A312">
        <v>310</v>
      </c>
      <c r="B312" t="s">
        <v>713</v>
      </c>
      <c r="C312">
        <v>310</v>
      </c>
      <c r="D312" t="s">
        <v>322</v>
      </c>
      <c r="E312" t="s">
        <v>700</v>
      </c>
      <c r="F312"/>
      <c r="G312"/>
      <c r="H312" t="s">
        <v>329</v>
      </c>
      <c r="I312" t="s">
        <v>3</v>
      </c>
      <c r="J312" t="s">
        <v>380</v>
      </c>
      <c r="K312" t="s">
        <v>14</v>
      </c>
      <c r="L312" t="s">
        <v>16</v>
      </c>
      <c r="M312">
        <v>1</v>
      </c>
      <c r="N312" t="s">
        <v>3</v>
      </c>
      <c r="O312" t="s">
        <v>402</v>
      </c>
      <c r="P312"/>
      <c r="Q312">
        <v>0</v>
      </c>
      <c r="R312"/>
      <c r="S312"/>
      <c r="T312" t="s">
        <v>3</v>
      </c>
      <c r="U312" t="s">
        <v>3</v>
      </c>
      <c r="V312" t="s">
        <v>21</v>
      </c>
      <c r="W312" t="s">
        <v>3</v>
      </c>
      <c r="X312" t="s">
        <v>21</v>
      </c>
      <c r="Y312" t="s">
        <v>3</v>
      </c>
      <c r="Z312" t="s">
        <v>3</v>
      </c>
      <c r="AA312"/>
      <c r="AB312" t="s">
        <v>324</v>
      </c>
      <c r="AC312" t="s">
        <v>3</v>
      </c>
      <c r="AD312" t="s">
        <v>3</v>
      </c>
    </row>
    <row r="313" spans="1:30" ht="15" x14ac:dyDescent="0.25">
      <c r="A313">
        <v>311</v>
      </c>
      <c r="B313" t="s">
        <v>714</v>
      </c>
      <c r="C313">
        <v>311</v>
      </c>
      <c r="D313" t="s">
        <v>322</v>
      </c>
      <c r="E313" t="s">
        <v>700</v>
      </c>
      <c r="F313"/>
      <c r="G313"/>
      <c r="H313" t="s">
        <v>715</v>
      </c>
      <c r="I313" t="s">
        <v>3</v>
      </c>
      <c r="J313" t="s">
        <v>357</v>
      </c>
      <c r="K313" t="s">
        <v>14</v>
      </c>
      <c r="L313" t="s">
        <v>16</v>
      </c>
      <c r="M313">
        <v>1</v>
      </c>
      <c r="N313" t="s">
        <v>3</v>
      </c>
      <c r="O313" t="s">
        <v>224</v>
      </c>
      <c r="P313"/>
      <c r="Q313">
        <v>0</v>
      </c>
      <c r="R313"/>
      <c r="S313"/>
      <c r="T313" t="s">
        <v>537</v>
      </c>
      <c r="U313" t="s">
        <v>3</v>
      </c>
      <c r="V313" t="s">
        <v>9</v>
      </c>
      <c r="W313" t="s">
        <v>10</v>
      </c>
      <c r="X313" t="s">
        <v>3</v>
      </c>
      <c r="Y313" t="s">
        <v>3</v>
      </c>
      <c r="Z313" t="s">
        <v>10</v>
      </c>
      <c r="AA313"/>
      <c r="AB313" t="s">
        <v>324</v>
      </c>
      <c r="AC313" t="s">
        <v>3</v>
      </c>
      <c r="AD313" t="s">
        <v>3</v>
      </c>
    </row>
    <row r="314" spans="1:30" ht="15" x14ac:dyDescent="0.25">
      <c r="A314">
        <v>312</v>
      </c>
      <c r="B314" t="s">
        <v>716</v>
      </c>
      <c r="C314">
        <v>312</v>
      </c>
      <c r="D314" t="s">
        <v>322</v>
      </c>
      <c r="E314" t="s">
        <v>700</v>
      </c>
      <c r="F314"/>
      <c r="G314"/>
      <c r="H314" t="s">
        <v>3</v>
      </c>
      <c r="I314" t="s">
        <v>3</v>
      </c>
      <c r="J314" t="s">
        <v>3</v>
      </c>
      <c r="K314" t="s">
        <v>3</v>
      </c>
      <c r="L314" t="s">
        <v>3</v>
      </c>
      <c r="M314">
        <v>1</v>
      </c>
      <c r="N314" t="s">
        <v>3</v>
      </c>
      <c r="O314" t="s">
        <v>3</v>
      </c>
      <c r="P314"/>
      <c r="Q314">
        <v>0</v>
      </c>
      <c r="R314"/>
      <c r="S314"/>
      <c r="T314" t="s">
        <v>3</v>
      </c>
      <c r="U314" t="s">
        <v>3</v>
      </c>
      <c r="V314" t="s">
        <v>2</v>
      </c>
      <c r="W314" t="s">
        <v>3</v>
      </c>
      <c r="X314" t="s">
        <v>3</v>
      </c>
      <c r="Y314" t="s">
        <v>3</v>
      </c>
      <c r="Z314" t="s">
        <v>3</v>
      </c>
      <c r="AA314"/>
      <c r="AB314" t="s">
        <v>324</v>
      </c>
      <c r="AC314" t="s">
        <v>3</v>
      </c>
      <c r="AD314" t="s">
        <v>3</v>
      </c>
    </row>
    <row r="315" spans="1:30" ht="15" x14ac:dyDescent="0.25">
      <c r="A315">
        <v>313</v>
      </c>
      <c r="B315" t="s">
        <v>717</v>
      </c>
      <c r="C315">
        <v>313</v>
      </c>
      <c r="D315" t="s">
        <v>322</v>
      </c>
      <c r="E315" t="s">
        <v>700</v>
      </c>
      <c r="F315"/>
      <c r="G315"/>
      <c r="H315" t="s">
        <v>3</v>
      </c>
      <c r="I315" t="s">
        <v>3</v>
      </c>
      <c r="J315" t="s">
        <v>3</v>
      </c>
      <c r="K315" t="s">
        <v>3</v>
      </c>
      <c r="L315" t="s">
        <v>3</v>
      </c>
      <c r="M315">
        <v>1</v>
      </c>
      <c r="N315" t="s">
        <v>3</v>
      </c>
      <c r="O315" t="s">
        <v>3</v>
      </c>
      <c r="P315"/>
      <c r="Q315">
        <v>0</v>
      </c>
      <c r="R315"/>
      <c r="S315"/>
      <c r="T315" t="s">
        <v>3</v>
      </c>
      <c r="U315" t="s">
        <v>3</v>
      </c>
      <c r="V315" t="s">
        <v>21</v>
      </c>
      <c r="W315" t="s">
        <v>3</v>
      </c>
      <c r="X315" t="s">
        <v>3</v>
      </c>
      <c r="Y315" t="s">
        <v>3</v>
      </c>
      <c r="Z315" t="s">
        <v>21</v>
      </c>
      <c r="AA315"/>
      <c r="AB315" t="s">
        <v>324</v>
      </c>
      <c r="AC315" t="s">
        <v>3</v>
      </c>
      <c r="AD315" t="s">
        <v>3</v>
      </c>
    </row>
    <row r="316" spans="1:30" ht="15" x14ac:dyDescent="0.25">
      <c r="A316">
        <v>314</v>
      </c>
      <c r="B316" t="s">
        <v>718</v>
      </c>
      <c r="C316">
        <v>314</v>
      </c>
      <c r="D316" t="s">
        <v>322</v>
      </c>
      <c r="E316" t="s">
        <v>700</v>
      </c>
      <c r="F316"/>
      <c r="G316"/>
      <c r="H316" t="s">
        <v>329</v>
      </c>
      <c r="I316" t="s">
        <v>3</v>
      </c>
      <c r="J316" t="s">
        <v>357</v>
      </c>
      <c r="K316" t="s">
        <v>14</v>
      </c>
      <c r="L316" t="s">
        <v>16</v>
      </c>
      <c r="M316">
        <v>1</v>
      </c>
      <c r="N316" t="s">
        <v>3</v>
      </c>
      <c r="O316" t="s">
        <v>719</v>
      </c>
      <c r="P316"/>
      <c r="Q316">
        <v>0</v>
      </c>
      <c r="R316"/>
      <c r="S316"/>
      <c r="T316" t="s">
        <v>3</v>
      </c>
      <c r="U316" t="s">
        <v>3</v>
      </c>
      <c r="V316" t="s">
        <v>21</v>
      </c>
      <c r="W316" t="s">
        <v>3</v>
      </c>
      <c r="X316" t="s">
        <v>3</v>
      </c>
      <c r="Y316" t="s">
        <v>3</v>
      </c>
      <c r="Z316" t="s">
        <v>21</v>
      </c>
      <c r="AA316"/>
      <c r="AB316" t="s">
        <v>324</v>
      </c>
      <c r="AC316" t="s">
        <v>3</v>
      </c>
      <c r="AD316" t="s">
        <v>3</v>
      </c>
    </row>
    <row r="317" spans="1:30" ht="15" x14ac:dyDescent="0.25">
      <c r="A317">
        <v>315</v>
      </c>
      <c r="B317" t="s">
        <v>720</v>
      </c>
      <c r="C317">
        <v>315</v>
      </c>
      <c r="D317" t="s">
        <v>322</v>
      </c>
      <c r="E317" t="s">
        <v>700</v>
      </c>
      <c r="F317"/>
      <c r="G317"/>
      <c r="H317" t="s">
        <v>329</v>
      </c>
      <c r="I317" t="s">
        <v>3</v>
      </c>
      <c r="J317" t="s">
        <v>357</v>
      </c>
      <c r="K317" t="s">
        <v>14</v>
      </c>
      <c r="L317" t="s">
        <v>16</v>
      </c>
      <c r="M317">
        <v>1</v>
      </c>
      <c r="N317" t="s">
        <v>3</v>
      </c>
      <c r="O317" t="s">
        <v>224</v>
      </c>
      <c r="P317"/>
      <c r="Q317">
        <v>0</v>
      </c>
      <c r="R317"/>
      <c r="S317"/>
      <c r="T317" t="s">
        <v>3</v>
      </c>
      <c r="U317" t="s">
        <v>3</v>
      </c>
      <c r="V317" t="s">
        <v>21</v>
      </c>
      <c r="W317" t="s">
        <v>3</v>
      </c>
      <c r="X317" t="s">
        <v>3</v>
      </c>
      <c r="Y317" t="s">
        <v>3</v>
      </c>
      <c r="Z317" t="s">
        <v>3</v>
      </c>
      <c r="AA317"/>
      <c r="AB317" t="s">
        <v>324</v>
      </c>
      <c r="AC317" t="s">
        <v>3</v>
      </c>
      <c r="AD317" t="s">
        <v>3</v>
      </c>
    </row>
    <row r="318" spans="1:30" ht="15" x14ac:dyDescent="0.25">
      <c r="A318">
        <v>316</v>
      </c>
      <c r="B318" t="s">
        <v>721</v>
      </c>
      <c r="C318">
        <v>316</v>
      </c>
      <c r="D318" t="s">
        <v>322</v>
      </c>
      <c r="E318" t="s">
        <v>700</v>
      </c>
      <c r="F318"/>
      <c r="G318"/>
      <c r="H318" t="s">
        <v>329</v>
      </c>
      <c r="I318" t="s">
        <v>3</v>
      </c>
      <c r="J318" t="s">
        <v>357</v>
      </c>
      <c r="K318" t="s">
        <v>14</v>
      </c>
      <c r="L318" t="s">
        <v>16</v>
      </c>
      <c r="M318">
        <v>1</v>
      </c>
      <c r="N318" t="s">
        <v>3</v>
      </c>
      <c r="O318" t="s">
        <v>358</v>
      </c>
      <c r="P318"/>
      <c r="Q318">
        <v>0</v>
      </c>
      <c r="R318"/>
      <c r="S318"/>
      <c r="T318" t="s">
        <v>3</v>
      </c>
      <c r="U318" t="s">
        <v>3</v>
      </c>
      <c r="V318" t="s">
        <v>3</v>
      </c>
      <c r="W318" t="s">
        <v>3</v>
      </c>
      <c r="X318" t="s">
        <v>3</v>
      </c>
      <c r="Y318" t="s">
        <v>3</v>
      </c>
      <c r="Z318" t="s">
        <v>3</v>
      </c>
      <c r="AA318"/>
      <c r="AB318" t="s">
        <v>324</v>
      </c>
      <c r="AC318" t="s">
        <v>3</v>
      </c>
      <c r="AD318" t="s">
        <v>3</v>
      </c>
    </row>
    <row r="319" spans="1:30" ht="15" x14ac:dyDescent="0.25">
      <c r="A319">
        <v>317</v>
      </c>
      <c r="B319" t="s">
        <v>722</v>
      </c>
      <c r="C319">
        <v>317</v>
      </c>
      <c r="D319" t="s">
        <v>322</v>
      </c>
      <c r="E319" t="s">
        <v>700</v>
      </c>
      <c r="F319"/>
      <c r="G319"/>
      <c r="H319" t="s">
        <v>329</v>
      </c>
      <c r="I319" t="s">
        <v>3</v>
      </c>
      <c r="J319" t="s">
        <v>357</v>
      </c>
      <c r="K319" t="s">
        <v>14</v>
      </c>
      <c r="L319" t="s">
        <v>16</v>
      </c>
      <c r="M319">
        <v>1</v>
      </c>
      <c r="N319" t="s">
        <v>3</v>
      </c>
      <c r="O319" t="s">
        <v>30</v>
      </c>
      <c r="P319"/>
      <c r="Q319">
        <v>0</v>
      </c>
      <c r="R319"/>
      <c r="S319"/>
      <c r="T319" t="s">
        <v>3</v>
      </c>
      <c r="U319" t="s">
        <v>3</v>
      </c>
      <c r="V319" t="s">
        <v>21</v>
      </c>
      <c r="W319" t="s">
        <v>3</v>
      </c>
      <c r="X319" t="s">
        <v>723</v>
      </c>
      <c r="Y319" t="s">
        <v>3</v>
      </c>
      <c r="Z319" t="s">
        <v>3</v>
      </c>
      <c r="AA319"/>
      <c r="AB319" t="s">
        <v>324</v>
      </c>
      <c r="AC319" t="s">
        <v>3</v>
      </c>
      <c r="AD319" t="s">
        <v>3</v>
      </c>
    </row>
    <row r="320" spans="1:30" ht="15" x14ac:dyDescent="0.25">
      <c r="A320">
        <v>318</v>
      </c>
      <c r="B320" t="s">
        <v>724</v>
      </c>
      <c r="C320">
        <v>318</v>
      </c>
      <c r="D320" t="s">
        <v>322</v>
      </c>
      <c r="E320" t="s">
        <v>700</v>
      </c>
      <c r="F320"/>
      <c r="G320"/>
      <c r="H320" t="s">
        <v>329</v>
      </c>
      <c r="I320" t="s">
        <v>3</v>
      </c>
      <c r="J320" t="s">
        <v>380</v>
      </c>
      <c r="K320" t="s">
        <v>14</v>
      </c>
      <c r="L320" t="s">
        <v>16</v>
      </c>
      <c r="M320">
        <v>1</v>
      </c>
      <c r="N320" t="s">
        <v>3</v>
      </c>
      <c r="O320" t="s">
        <v>34</v>
      </c>
      <c r="P320"/>
      <c r="Q320">
        <v>0</v>
      </c>
      <c r="R320"/>
      <c r="S320"/>
      <c r="T320" t="s">
        <v>3</v>
      </c>
      <c r="U320" t="s">
        <v>3</v>
      </c>
      <c r="V320" t="s">
        <v>21</v>
      </c>
      <c r="W320" t="s">
        <v>3</v>
      </c>
      <c r="X320" t="s">
        <v>3</v>
      </c>
      <c r="Y320" t="s">
        <v>3</v>
      </c>
      <c r="Z320" t="s">
        <v>3</v>
      </c>
      <c r="AA320"/>
      <c r="AB320" t="s">
        <v>324</v>
      </c>
      <c r="AC320" t="s">
        <v>3</v>
      </c>
      <c r="AD320" t="s">
        <v>3</v>
      </c>
    </row>
    <row r="321" spans="1:30" ht="15" x14ac:dyDescent="0.25">
      <c r="A321">
        <v>319</v>
      </c>
      <c r="B321" t="s">
        <v>725</v>
      </c>
      <c r="C321">
        <v>319</v>
      </c>
      <c r="D321" t="s">
        <v>322</v>
      </c>
      <c r="E321" t="s">
        <v>700</v>
      </c>
      <c r="F321"/>
      <c r="G321"/>
      <c r="H321" t="s">
        <v>3</v>
      </c>
      <c r="I321" t="s">
        <v>3</v>
      </c>
      <c r="J321" t="s">
        <v>3</v>
      </c>
      <c r="K321" t="s">
        <v>3</v>
      </c>
      <c r="L321" t="s">
        <v>3</v>
      </c>
      <c r="M321">
        <v>1</v>
      </c>
      <c r="N321" t="s">
        <v>3</v>
      </c>
      <c r="O321" t="s">
        <v>3</v>
      </c>
      <c r="P321"/>
      <c r="Q321">
        <v>0</v>
      </c>
      <c r="R321"/>
      <c r="S321"/>
      <c r="T321" t="s">
        <v>3</v>
      </c>
      <c r="U321" t="s">
        <v>3</v>
      </c>
      <c r="V321" t="s">
        <v>21</v>
      </c>
      <c r="W321" t="s">
        <v>3</v>
      </c>
      <c r="X321" t="s">
        <v>21</v>
      </c>
      <c r="Y321" t="s">
        <v>3</v>
      </c>
      <c r="Z321" t="s">
        <v>3</v>
      </c>
      <c r="AA321"/>
      <c r="AB321" t="s">
        <v>324</v>
      </c>
      <c r="AC321" t="s">
        <v>3</v>
      </c>
      <c r="AD321" t="s">
        <v>3</v>
      </c>
    </row>
    <row r="322" spans="1:30" ht="15" x14ac:dyDescent="0.25">
      <c r="A322">
        <v>320</v>
      </c>
      <c r="B322" t="s">
        <v>726</v>
      </c>
      <c r="C322">
        <v>320</v>
      </c>
      <c r="D322" t="s">
        <v>322</v>
      </c>
      <c r="E322" t="s">
        <v>700</v>
      </c>
      <c r="F322"/>
      <c r="G322"/>
      <c r="H322" t="s">
        <v>3</v>
      </c>
      <c r="I322" t="s">
        <v>3</v>
      </c>
      <c r="J322" t="s">
        <v>3</v>
      </c>
      <c r="K322" t="s">
        <v>3</v>
      </c>
      <c r="L322" t="s">
        <v>3</v>
      </c>
      <c r="M322">
        <v>1</v>
      </c>
      <c r="N322" t="s">
        <v>3</v>
      </c>
      <c r="O322" t="s">
        <v>3</v>
      </c>
      <c r="P322"/>
      <c r="Q322">
        <v>0</v>
      </c>
      <c r="R322"/>
      <c r="S322"/>
      <c r="T322" t="s">
        <v>537</v>
      </c>
      <c r="U322" t="s">
        <v>3</v>
      </c>
      <c r="V322" t="s">
        <v>21</v>
      </c>
      <c r="W322" t="s">
        <v>3</v>
      </c>
      <c r="X322" t="s">
        <v>21</v>
      </c>
      <c r="Y322" t="s">
        <v>3</v>
      </c>
      <c r="Z322" t="s">
        <v>3</v>
      </c>
      <c r="AA322"/>
      <c r="AB322" t="s">
        <v>324</v>
      </c>
      <c r="AC322" t="s">
        <v>3</v>
      </c>
      <c r="AD322" t="s">
        <v>3</v>
      </c>
    </row>
    <row r="323" spans="1:30" ht="15" x14ac:dyDescent="0.25">
      <c r="A323">
        <v>321</v>
      </c>
      <c r="B323" t="s">
        <v>727</v>
      </c>
      <c r="C323">
        <v>321</v>
      </c>
      <c r="D323" t="s">
        <v>322</v>
      </c>
      <c r="E323" t="s">
        <v>700</v>
      </c>
      <c r="F323"/>
      <c r="G323"/>
      <c r="H323" t="s">
        <v>329</v>
      </c>
      <c r="I323" t="s">
        <v>3</v>
      </c>
      <c r="J323" t="s">
        <v>728</v>
      </c>
      <c r="K323" t="s">
        <v>20</v>
      </c>
      <c r="L323" t="s">
        <v>16</v>
      </c>
      <c r="M323">
        <v>1</v>
      </c>
      <c r="N323" t="s">
        <v>3</v>
      </c>
      <c r="O323" t="s">
        <v>358</v>
      </c>
      <c r="P323"/>
      <c r="Q323">
        <v>0</v>
      </c>
      <c r="R323"/>
      <c r="S323"/>
      <c r="T323" t="s">
        <v>3</v>
      </c>
      <c r="U323" t="s">
        <v>3</v>
      </c>
      <c r="V323" t="s">
        <v>21</v>
      </c>
      <c r="W323" t="s">
        <v>3</v>
      </c>
      <c r="X323" t="s">
        <v>3</v>
      </c>
      <c r="Y323" t="s">
        <v>3</v>
      </c>
      <c r="Z323" t="s">
        <v>3</v>
      </c>
      <c r="AA323"/>
      <c r="AB323" t="s">
        <v>324</v>
      </c>
      <c r="AC323" t="s">
        <v>3</v>
      </c>
      <c r="AD323" t="s">
        <v>3</v>
      </c>
    </row>
    <row r="324" spans="1:30" ht="15" x14ac:dyDescent="0.25">
      <c r="A324">
        <v>322</v>
      </c>
      <c r="B324" t="s">
        <v>729</v>
      </c>
      <c r="C324">
        <v>322</v>
      </c>
      <c r="D324" t="s">
        <v>322</v>
      </c>
      <c r="E324" t="s">
        <v>700</v>
      </c>
      <c r="F324"/>
      <c r="G324"/>
      <c r="H324" t="s">
        <v>3</v>
      </c>
      <c r="I324">
        <v>0</v>
      </c>
      <c r="J324">
        <v>0</v>
      </c>
      <c r="K324">
        <v>0</v>
      </c>
      <c r="L324">
        <v>0</v>
      </c>
      <c r="M324" t="s">
        <v>3</v>
      </c>
      <c r="N324" t="s">
        <v>3</v>
      </c>
      <c r="O324">
        <v>0</v>
      </c>
      <c r="P324"/>
      <c r="Q324">
        <v>0</v>
      </c>
      <c r="R324"/>
      <c r="S324"/>
      <c r="T324">
        <v>0</v>
      </c>
      <c r="U324">
        <v>0</v>
      </c>
      <c r="V324" t="s">
        <v>3</v>
      </c>
      <c r="W324" t="s">
        <v>3</v>
      </c>
      <c r="X324" t="s">
        <v>3</v>
      </c>
      <c r="Y324">
        <v>0</v>
      </c>
      <c r="Z324">
        <v>0</v>
      </c>
      <c r="AA324"/>
      <c r="AB324" t="s">
        <v>324</v>
      </c>
      <c r="AC324" t="s">
        <v>3</v>
      </c>
      <c r="AD324" t="s">
        <v>3</v>
      </c>
    </row>
    <row r="325" spans="1:30" ht="15" x14ac:dyDescent="0.25">
      <c r="A325">
        <v>323</v>
      </c>
      <c r="B325" t="s">
        <v>730</v>
      </c>
      <c r="C325">
        <v>323</v>
      </c>
      <c r="D325" t="s">
        <v>322</v>
      </c>
      <c r="E325" t="s">
        <v>700</v>
      </c>
      <c r="F325"/>
      <c r="G325"/>
      <c r="H325" t="s">
        <v>329</v>
      </c>
      <c r="I325" t="s">
        <v>3</v>
      </c>
      <c r="J325" t="s">
        <v>357</v>
      </c>
      <c r="K325" t="s">
        <v>14</v>
      </c>
      <c r="L325" t="s">
        <v>16</v>
      </c>
      <c r="M325">
        <v>1</v>
      </c>
      <c r="N325" t="s">
        <v>3</v>
      </c>
      <c r="O325" t="s">
        <v>386</v>
      </c>
      <c r="P325"/>
      <c r="Q325">
        <v>0</v>
      </c>
      <c r="R325"/>
      <c r="S325"/>
      <c r="T325" t="s">
        <v>3</v>
      </c>
      <c r="U325" t="s">
        <v>3</v>
      </c>
      <c r="V325" t="s">
        <v>2</v>
      </c>
      <c r="W325" t="s">
        <v>3</v>
      </c>
      <c r="X325" t="s">
        <v>21</v>
      </c>
      <c r="Y325" t="s">
        <v>3</v>
      </c>
      <c r="Z325" t="s">
        <v>3</v>
      </c>
      <c r="AA325"/>
      <c r="AB325" t="s">
        <v>324</v>
      </c>
      <c r="AC325" t="s">
        <v>3</v>
      </c>
      <c r="AD325" t="s">
        <v>3</v>
      </c>
    </row>
    <row r="326" spans="1:30" ht="15" x14ac:dyDescent="0.25">
      <c r="A326">
        <v>324</v>
      </c>
      <c r="B326" t="s">
        <v>731</v>
      </c>
      <c r="C326">
        <v>324</v>
      </c>
      <c r="D326" t="s">
        <v>322</v>
      </c>
      <c r="E326" t="s">
        <v>700</v>
      </c>
      <c r="F326"/>
      <c r="G326"/>
      <c r="H326" t="s">
        <v>3</v>
      </c>
      <c r="I326" t="s">
        <v>3</v>
      </c>
      <c r="J326" t="s">
        <v>3</v>
      </c>
      <c r="K326" t="s">
        <v>3</v>
      </c>
      <c r="L326" t="s">
        <v>3</v>
      </c>
      <c r="M326">
        <v>1</v>
      </c>
      <c r="N326" t="s">
        <v>3</v>
      </c>
      <c r="O326" t="s">
        <v>3</v>
      </c>
      <c r="P326"/>
      <c r="Q326">
        <v>0</v>
      </c>
      <c r="R326"/>
      <c r="S326"/>
      <c r="T326" t="s">
        <v>3</v>
      </c>
      <c r="U326" t="s">
        <v>3</v>
      </c>
      <c r="V326" t="s">
        <v>8</v>
      </c>
      <c r="W326" t="s">
        <v>3</v>
      </c>
      <c r="X326" t="s">
        <v>3</v>
      </c>
      <c r="Y326" t="s">
        <v>3</v>
      </c>
      <c r="Z326" t="s">
        <v>3</v>
      </c>
      <c r="AA326"/>
      <c r="AB326" t="s">
        <v>324</v>
      </c>
      <c r="AC326" t="s">
        <v>3</v>
      </c>
      <c r="AD326" t="s">
        <v>3</v>
      </c>
    </row>
    <row r="327" spans="1:30" ht="15" x14ac:dyDescent="0.25">
      <c r="A327">
        <v>325</v>
      </c>
      <c r="B327" t="s">
        <v>732</v>
      </c>
      <c r="C327">
        <v>325</v>
      </c>
      <c r="D327" t="s">
        <v>322</v>
      </c>
      <c r="E327" t="s">
        <v>700</v>
      </c>
      <c r="F327"/>
      <c r="G327"/>
      <c r="H327" t="s">
        <v>3</v>
      </c>
      <c r="I327" t="s">
        <v>3</v>
      </c>
      <c r="J327" t="s">
        <v>3</v>
      </c>
      <c r="K327" t="s">
        <v>3</v>
      </c>
      <c r="L327" t="s">
        <v>3</v>
      </c>
      <c r="M327">
        <v>1</v>
      </c>
      <c r="N327" t="s">
        <v>3</v>
      </c>
      <c r="O327" t="s">
        <v>3</v>
      </c>
      <c r="P327"/>
      <c r="Q327">
        <v>0</v>
      </c>
      <c r="R327"/>
      <c r="S327"/>
      <c r="T327" t="s">
        <v>3</v>
      </c>
      <c r="U327" t="s">
        <v>3</v>
      </c>
      <c r="V327" t="s">
        <v>21</v>
      </c>
      <c r="W327" t="s">
        <v>90</v>
      </c>
      <c r="X327" t="s">
        <v>3</v>
      </c>
      <c r="Y327" t="s">
        <v>3</v>
      </c>
      <c r="Z327" t="s">
        <v>3</v>
      </c>
      <c r="AA327"/>
      <c r="AB327" t="s">
        <v>324</v>
      </c>
      <c r="AC327" t="s">
        <v>3</v>
      </c>
      <c r="AD327" t="s">
        <v>3</v>
      </c>
    </row>
    <row r="328" spans="1:30" ht="15" x14ac:dyDescent="0.25">
      <c r="A328">
        <v>326</v>
      </c>
      <c r="B328" t="s">
        <v>733</v>
      </c>
      <c r="C328">
        <v>326</v>
      </c>
      <c r="D328" t="s">
        <v>322</v>
      </c>
      <c r="E328" t="s">
        <v>700</v>
      </c>
      <c r="F328"/>
      <c r="G328"/>
      <c r="H328" t="s">
        <v>329</v>
      </c>
      <c r="I328" t="s">
        <v>3</v>
      </c>
      <c r="J328" t="s">
        <v>357</v>
      </c>
      <c r="K328" t="s">
        <v>3</v>
      </c>
      <c r="L328" t="s">
        <v>3</v>
      </c>
      <c r="M328">
        <v>1</v>
      </c>
      <c r="N328" t="s">
        <v>3</v>
      </c>
      <c r="O328" t="s">
        <v>3</v>
      </c>
      <c r="P328"/>
      <c r="Q328">
        <v>0</v>
      </c>
      <c r="R328"/>
      <c r="S328"/>
      <c r="T328" t="s">
        <v>3</v>
      </c>
      <c r="U328" t="s">
        <v>3</v>
      </c>
      <c r="V328" t="s">
        <v>21</v>
      </c>
      <c r="W328" t="s">
        <v>3</v>
      </c>
      <c r="X328" t="s">
        <v>3</v>
      </c>
      <c r="Y328" t="s">
        <v>9</v>
      </c>
      <c r="Z328" t="s">
        <v>3</v>
      </c>
      <c r="AA328"/>
      <c r="AB328" t="s">
        <v>324</v>
      </c>
      <c r="AC328" t="s">
        <v>3</v>
      </c>
      <c r="AD328" t="s">
        <v>3</v>
      </c>
    </row>
    <row r="329" spans="1:30" ht="15" x14ac:dyDescent="0.25">
      <c r="A329">
        <v>327</v>
      </c>
      <c r="B329" t="s">
        <v>734</v>
      </c>
      <c r="C329">
        <v>327</v>
      </c>
      <c r="D329" t="s">
        <v>322</v>
      </c>
      <c r="E329" t="s">
        <v>700</v>
      </c>
      <c r="F329"/>
      <c r="G329"/>
      <c r="H329" t="s">
        <v>735</v>
      </c>
      <c r="I329" t="s">
        <v>3</v>
      </c>
      <c r="J329" t="s">
        <v>330</v>
      </c>
      <c r="K329" t="s">
        <v>3</v>
      </c>
      <c r="L329" t="s">
        <v>3</v>
      </c>
      <c r="M329">
        <v>1</v>
      </c>
      <c r="N329" t="s">
        <v>3</v>
      </c>
      <c r="O329" t="s">
        <v>3</v>
      </c>
      <c r="P329"/>
      <c r="Q329">
        <v>0</v>
      </c>
      <c r="R329"/>
      <c r="S329"/>
      <c r="T329" t="s">
        <v>3</v>
      </c>
      <c r="U329" t="s">
        <v>3</v>
      </c>
      <c r="V329" t="s">
        <v>13</v>
      </c>
      <c r="W329" t="s">
        <v>90</v>
      </c>
      <c r="X329" t="s">
        <v>3</v>
      </c>
      <c r="Y329" t="s">
        <v>3</v>
      </c>
      <c r="Z329" t="s">
        <v>3</v>
      </c>
      <c r="AA329"/>
      <c r="AB329" t="s">
        <v>324</v>
      </c>
      <c r="AC329" t="s">
        <v>3</v>
      </c>
      <c r="AD329" t="s">
        <v>3</v>
      </c>
    </row>
    <row r="330" spans="1:30" ht="15" x14ac:dyDescent="0.25">
      <c r="A330">
        <v>328</v>
      </c>
      <c r="B330" t="s">
        <v>736</v>
      </c>
      <c r="C330">
        <v>328</v>
      </c>
      <c r="D330" t="s">
        <v>322</v>
      </c>
      <c r="E330" t="s">
        <v>700</v>
      </c>
      <c r="F330"/>
      <c r="G330"/>
      <c r="H330" t="s">
        <v>3</v>
      </c>
      <c r="I330" t="s">
        <v>3</v>
      </c>
      <c r="J330" t="s">
        <v>3</v>
      </c>
      <c r="K330" t="s">
        <v>3</v>
      </c>
      <c r="L330" t="s">
        <v>3</v>
      </c>
      <c r="M330" t="s">
        <v>3</v>
      </c>
      <c r="N330" t="s">
        <v>3</v>
      </c>
      <c r="O330" t="s">
        <v>3</v>
      </c>
      <c r="P330"/>
      <c r="Q330">
        <v>0</v>
      </c>
      <c r="R330"/>
      <c r="S330"/>
      <c r="T330" t="s">
        <v>3</v>
      </c>
      <c r="U330" t="s">
        <v>3</v>
      </c>
      <c r="V330" t="s">
        <v>2</v>
      </c>
      <c r="W330" t="s">
        <v>3</v>
      </c>
      <c r="X330" t="s">
        <v>3</v>
      </c>
      <c r="Y330" t="s">
        <v>3</v>
      </c>
      <c r="Z330" t="s">
        <v>3</v>
      </c>
      <c r="AA330"/>
      <c r="AB330" t="s">
        <v>324</v>
      </c>
      <c r="AC330" t="s">
        <v>3</v>
      </c>
      <c r="AD330" t="s">
        <v>3</v>
      </c>
    </row>
    <row r="331" spans="1:30" ht="15" x14ac:dyDescent="0.25">
      <c r="A331">
        <v>329</v>
      </c>
      <c r="B331" t="s">
        <v>737</v>
      </c>
      <c r="C331">
        <v>329</v>
      </c>
      <c r="D331" t="s">
        <v>322</v>
      </c>
      <c r="E331" t="s">
        <v>700</v>
      </c>
      <c r="F331"/>
      <c r="G331"/>
      <c r="H331" t="s">
        <v>738</v>
      </c>
      <c r="I331" t="s">
        <v>3</v>
      </c>
      <c r="J331" t="s">
        <v>330</v>
      </c>
      <c r="K331" t="s">
        <v>14</v>
      </c>
      <c r="L331" t="s">
        <v>16</v>
      </c>
      <c r="M331">
        <v>1</v>
      </c>
      <c r="N331" t="s">
        <v>3</v>
      </c>
      <c r="O331" t="s">
        <v>739</v>
      </c>
      <c r="P331"/>
      <c r="Q331">
        <v>0</v>
      </c>
      <c r="R331"/>
      <c r="S331"/>
      <c r="T331" t="s">
        <v>3</v>
      </c>
      <c r="U331" t="s">
        <v>3</v>
      </c>
      <c r="V331" t="s">
        <v>2</v>
      </c>
      <c r="W331" t="s">
        <v>3</v>
      </c>
      <c r="X331" t="s">
        <v>3</v>
      </c>
      <c r="Y331" t="s">
        <v>3</v>
      </c>
      <c r="Z331" t="s">
        <v>3</v>
      </c>
      <c r="AA331"/>
      <c r="AB331" t="s">
        <v>324</v>
      </c>
      <c r="AC331" t="s">
        <v>3</v>
      </c>
      <c r="AD331" t="s">
        <v>3</v>
      </c>
    </row>
    <row r="332" spans="1:30" ht="15" x14ac:dyDescent="0.25">
      <c r="A332">
        <v>330</v>
      </c>
      <c r="B332" t="s">
        <v>740</v>
      </c>
      <c r="C332">
        <v>330</v>
      </c>
      <c r="D332" t="s">
        <v>322</v>
      </c>
      <c r="E332" t="s">
        <v>700</v>
      </c>
      <c r="F332"/>
      <c r="G332"/>
      <c r="H332" t="s">
        <v>3</v>
      </c>
      <c r="I332" t="s">
        <v>3</v>
      </c>
      <c r="J332" t="s">
        <v>3</v>
      </c>
      <c r="K332" t="s">
        <v>3</v>
      </c>
      <c r="L332" t="s">
        <v>3</v>
      </c>
      <c r="M332">
        <v>1</v>
      </c>
      <c r="N332" t="s">
        <v>3</v>
      </c>
      <c r="O332" t="s">
        <v>3</v>
      </c>
      <c r="P332"/>
      <c r="Q332">
        <v>0</v>
      </c>
      <c r="R332"/>
      <c r="S332"/>
      <c r="T332" t="s">
        <v>537</v>
      </c>
      <c r="U332" t="s">
        <v>3</v>
      </c>
      <c r="V332" t="s">
        <v>10</v>
      </c>
      <c r="W332" t="s">
        <v>90</v>
      </c>
      <c r="X332" t="s">
        <v>3</v>
      </c>
      <c r="Y332" t="s">
        <v>3</v>
      </c>
      <c r="Z332" t="s">
        <v>3</v>
      </c>
      <c r="AA332"/>
      <c r="AB332" t="s">
        <v>324</v>
      </c>
      <c r="AC332" t="s">
        <v>3</v>
      </c>
      <c r="AD332" t="s">
        <v>3</v>
      </c>
    </row>
    <row r="333" spans="1:30" ht="15" x14ac:dyDescent="0.25">
      <c r="A333">
        <v>331</v>
      </c>
      <c r="B333" t="s">
        <v>741</v>
      </c>
      <c r="C333">
        <v>331</v>
      </c>
      <c r="D333" t="s">
        <v>322</v>
      </c>
      <c r="E333" t="s">
        <v>700</v>
      </c>
      <c r="F333"/>
      <c r="G333"/>
      <c r="H333" t="s">
        <v>738</v>
      </c>
      <c r="I333" t="s">
        <v>3</v>
      </c>
      <c r="J333" t="s">
        <v>330</v>
      </c>
      <c r="K333" t="s">
        <v>14</v>
      </c>
      <c r="L333" t="s">
        <v>16</v>
      </c>
      <c r="M333">
        <v>1</v>
      </c>
      <c r="N333" t="s">
        <v>3</v>
      </c>
      <c r="O333" t="s">
        <v>742</v>
      </c>
      <c r="P333"/>
      <c r="Q333">
        <v>0</v>
      </c>
      <c r="R333"/>
      <c r="S333"/>
      <c r="T333" t="s">
        <v>413</v>
      </c>
      <c r="U333" t="s">
        <v>3</v>
      </c>
      <c r="V333" t="s">
        <v>8</v>
      </c>
      <c r="W333" t="s">
        <v>3</v>
      </c>
      <c r="X333" t="s">
        <v>3</v>
      </c>
      <c r="Y333" t="s">
        <v>9</v>
      </c>
      <c r="Z333" t="s">
        <v>3</v>
      </c>
      <c r="AA333"/>
      <c r="AB333" t="s">
        <v>324</v>
      </c>
      <c r="AC333" t="s">
        <v>3</v>
      </c>
      <c r="AD333" t="s">
        <v>3</v>
      </c>
    </row>
    <row r="334" spans="1:30" ht="15" x14ac:dyDescent="0.25">
      <c r="A334">
        <v>332</v>
      </c>
      <c r="B334" t="s">
        <v>743</v>
      </c>
      <c r="C334">
        <v>332</v>
      </c>
      <c r="D334" t="s">
        <v>322</v>
      </c>
      <c r="E334" t="s">
        <v>700</v>
      </c>
      <c r="F334"/>
      <c r="G334"/>
      <c r="H334" t="s">
        <v>738</v>
      </c>
      <c r="I334" t="s">
        <v>3</v>
      </c>
      <c r="J334" t="s">
        <v>330</v>
      </c>
      <c r="K334" t="s">
        <v>14</v>
      </c>
      <c r="L334" t="s">
        <v>16</v>
      </c>
      <c r="M334">
        <v>1</v>
      </c>
      <c r="N334" t="s">
        <v>3</v>
      </c>
      <c r="O334" t="s">
        <v>224</v>
      </c>
      <c r="P334"/>
      <c r="Q334">
        <v>0</v>
      </c>
      <c r="R334"/>
      <c r="S334"/>
      <c r="T334" t="s">
        <v>3</v>
      </c>
      <c r="U334" t="s">
        <v>3</v>
      </c>
      <c r="V334" t="s">
        <v>3</v>
      </c>
      <c r="W334" t="s">
        <v>3</v>
      </c>
      <c r="X334" t="s">
        <v>3</v>
      </c>
      <c r="Y334" t="s">
        <v>3</v>
      </c>
      <c r="Z334" t="s">
        <v>3</v>
      </c>
      <c r="AA334"/>
      <c r="AB334" t="s">
        <v>324</v>
      </c>
      <c r="AC334" t="s">
        <v>3</v>
      </c>
      <c r="AD334" t="s">
        <v>3</v>
      </c>
    </row>
    <row r="335" spans="1:30" ht="15" x14ac:dyDescent="0.25">
      <c r="A335">
        <v>333</v>
      </c>
      <c r="B335" t="s">
        <v>744</v>
      </c>
      <c r="C335">
        <v>333</v>
      </c>
      <c r="D335" t="s">
        <v>322</v>
      </c>
      <c r="E335" t="s">
        <v>745</v>
      </c>
      <c r="F335" t="s">
        <v>746</v>
      </c>
      <c r="G335"/>
      <c r="H335" t="s">
        <v>3</v>
      </c>
      <c r="I335" t="s">
        <v>3</v>
      </c>
      <c r="J335" t="s">
        <v>3</v>
      </c>
      <c r="K335" t="s">
        <v>3</v>
      </c>
      <c r="L335" t="s">
        <v>3</v>
      </c>
      <c r="M335" t="s">
        <v>3</v>
      </c>
      <c r="N335" t="s">
        <v>3</v>
      </c>
      <c r="O335" t="s">
        <v>3</v>
      </c>
      <c r="P335"/>
      <c r="Q335">
        <v>0</v>
      </c>
      <c r="R335"/>
      <c r="S335"/>
      <c r="T335" t="s">
        <v>3</v>
      </c>
      <c r="U335" t="s">
        <v>37</v>
      </c>
      <c r="V335" t="s">
        <v>2</v>
      </c>
      <c r="W335" t="s">
        <v>3</v>
      </c>
      <c r="X335" t="s">
        <v>3</v>
      </c>
      <c r="Y335" t="s">
        <v>3</v>
      </c>
      <c r="Z335" t="s">
        <v>3</v>
      </c>
      <c r="AA335"/>
      <c r="AB335" t="s">
        <v>324</v>
      </c>
      <c r="AC335" t="s">
        <v>3</v>
      </c>
      <c r="AD335" t="s">
        <v>3</v>
      </c>
    </row>
    <row r="336" spans="1:30" ht="15" x14ac:dyDescent="0.25">
      <c r="A336">
        <v>334</v>
      </c>
      <c r="B336" t="s">
        <v>747</v>
      </c>
      <c r="C336">
        <v>334</v>
      </c>
      <c r="D336" t="s">
        <v>322</v>
      </c>
      <c r="E336" t="s">
        <v>745</v>
      </c>
      <c r="F336" t="s">
        <v>746</v>
      </c>
      <c r="G336"/>
      <c r="H336" t="s">
        <v>3</v>
      </c>
      <c r="I336" t="s">
        <v>3</v>
      </c>
      <c r="J336" t="s">
        <v>3</v>
      </c>
      <c r="K336" t="s">
        <v>3</v>
      </c>
      <c r="L336" t="s">
        <v>3</v>
      </c>
      <c r="M336" t="s">
        <v>3</v>
      </c>
      <c r="N336" t="s">
        <v>3</v>
      </c>
      <c r="O336" t="s">
        <v>3</v>
      </c>
      <c r="P336"/>
      <c r="Q336">
        <v>0</v>
      </c>
      <c r="R336"/>
      <c r="S336"/>
      <c r="T336" t="s">
        <v>3</v>
      </c>
      <c r="U336" t="s">
        <v>37</v>
      </c>
      <c r="V336" t="s">
        <v>2</v>
      </c>
      <c r="W336" t="s">
        <v>3</v>
      </c>
      <c r="X336" t="s">
        <v>3</v>
      </c>
      <c r="Y336" t="s">
        <v>3</v>
      </c>
      <c r="Z336" t="s">
        <v>3</v>
      </c>
      <c r="AA336"/>
      <c r="AB336" t="s">
        <v>324</v>
      </c>
      <c r="AC336" t="s">
        <v>3</v>
      </c>
      <c r="AD336" t="s">
        <v>3</v>
      </c>
    </row>
    <row r="337" spans="1:30" ht="15" x14ac:dyDescent="0.25">
      <c r="A337">
        <v>335</v>
      </c>
      <c r="B337" t="s">
        <v>748</v>
      </c>
      <c r="C337">
        <v>335</v>
      </c>
      <c r="D337" t="s">
        <v>322</v>
      </c>
      <c r="E337" t="s">
        <v>745</v>
      </c>
      <c r="F337" t="s">
        <v>746</v>
      </c>
      <c r="G337"/>
      <c r="H337" t="s">
        <v>3</v>
      </c>
      <c r="I337" t="s">
        <v>3</v>
      </c>
      <c r="J337" t="s">
        <v>3</v>
      </c>
      <c r="K337" t="s">
        <v>3</v>
      </c>
      <c r="L337" t="s">
        <v>3</v>
      </c>
      <c r="M337" t="s">
        <v>3</v>
      </c>
      <c r="N337" t="s">
        <v>3</v>
      </c>
      <c r="O337" t="s">
        <v>3</v>
      </c>
      <c r="P337"/>
      <c r="Q337">
        <v>0</v>
      </c>
      <c r="R337"/>
      <c r="S337"/>
      <c r="T337" t="s">
        <v>3</v>
      </c>
      <c r="U337" t="s">
        <v>37</v>
      </c>
      <c r="V337" t="s">
        <v>2</v>
      </c>
      <c r="W337" t="s">
        <v>3</v>
      </c>
      <c r="X337" t="s">
        <v>3</v>
      </c>
      <c r="Y337" t="s">
        <v>3</v>
      </c>
      <c r="Z337" t="s">
        <v>21</v>
      </c>
      <c r="AA337"/>
      <c r="AB337" t="s">
        <v>324</v>
      </c>
      <c r="AC337" t="s">
        <v>3</v>
      </c>
      <c r="AD337" t="s">
        <v>3</v>
      </c>
    </row>
    <row r="338" spans="1:30" ht="15" x14ac:dyDescent="0.25">
      <c r="A338">
        <v>336</v>
      </c>
      <c r="B338" t="s">
        <v>749</v>
      </c>
      <c r="C338">
        <v>336</v>
      </c>
      <c r="D338" t="s">
        <v>322</v>
      </c>
      <c r="E338" t="s">
        <v>745</v>
      </c>
      <c r="F338" t="s">
        <v>746</v>
      </c>
      <c r="G338"/>
      <c r="H338" t="s">
        <v>3</v>
      </c>
      <c r="I338" t="s">
        <v>3</v>
      </c>
      <c r="J338" t="s">
        <v>3</v>
      </c>
      <c r="K338" t="s">
        <v>3</v>
      </c>
      <c r="L338" t="s">
        <v>3</v>
      </c>
      <c r="M338" t="s">
        <v>3</v>
      </c>
      <c r="N338" t="s">
        <v>3</v>
      </c>
      <c r="O338" t="s">
        <v>3</v>
      </c>
      <c r="P338"/>
      <c r="Q338">
        <v>0</v>
      </c>
      <c r="R338"/>
      <c r="S338"/>
      <c r="T338" t="s">
        <v>3</v>
      </c>
      <c r="U338" t="s">
        <v>37</v>
      </c>
      <c r="V338" t="s">
        <v>2</v>
      </c>
      <c r="W338" t="s">
        <v>3</v>
      </c>
      <c r="X338" t="s">
        <v>3</v>
      </c>
      <c r="Y338" t="s">
        <v>3</v>
      </c>
      <c r="Z338" t="s">
        <v>3</v>
      </c>
      <c r="AA338"/>
      <c r="AB338" t="s">
        <v>324</v>
      </c>
      <c r="AC338" t="s">
        <v>3</v>
      </c>
      <c r="AD338" t="s">
        <v>3</v>
      </c>
    </row>
    <row r="339" spans="1:30" ht="15" x14ac:dyDescent="0.25">
      <c r="A339">
        <v>337</v>
      </c>
      <c r="B339" t="s">
        <v>750</v>
      </c>
      <c r="C339">
        <v>337</v>
      </c>
      <c r="D339" t="s">
        <v>322</v>
      </c>
      <c r="E339" t="s">
        <v>745</v>
      </c>
      <c r="F339" t="s">
        <v>746</v>
      </c>
      <c r="G339"/>
      <c r="H339" t="s">
        <v>3</v>
      </c>
      <c r="I339" t="s">
        <v>3</v>
      </c>
      <c r="J339" t="s">
        <v>3</v>
      </c>
      <c r="K339" t="s">
        <v>3</v>
      </c>
      <c r="L339" t="s">
        <v>3</v>
      </c>
      <c r="M339" t="s">
        <v>3</v>
      </c>
      <c r="N339" t="s">
        <v>3</v>
      </c>
      <c r="O339" t="s">
        <v>3</v>
      </c>
      <c r="P339"/>
      <c r="Q339">
        <v>0</v>
      </c>
      <c r="R339"/>
      <c r="S339"/>
      <c r="T339" t="s">
        <v>3</v>
      </c>
      <c r="U339" t="s">
        <v>37</v>
      </c>
      <c r="V339" t="s">
        <v>2</v>
      </c>
      <c r="W339" t="s">
        <v>3</v>
      </c>
      <c r="X339" t="s">
        <v>3</v>
      </c>
      <c r="Y339" t="s">
        <v>3</v>
      </c>
      <c r="Z339" t="s">
        <v>3</v>
      </c>
      <c r="AA339"/>
      <c r="AB339" t="s">
        <v>324</v>
      </c>
      <c r="AC339" t="s">
        <v>3</v>
      </c>
      <c r="AD339" t="s">
        <v>3</v>
      </c>
    </row>
    <row r="340" spans="1:30" ht="15" x14ac:dyDescent="0.25">
      <c r="A340">
        <v>338</v>
      </c>
      <c r="B340" t="s">
        <v>751</v>
      </c>
      <c r="C340">
        <v>338</v>
      </c>
      <c r="D340" t="s">
        <v>322</v>
      </c>
      <c r="E340" t="s">
        <v>745</v>
      </c>
      <c r="F340" t="s">
        <v>746</v>
      </c>
      <c r="G340"/>
      <c r="H340" t="s">
        <v>3</v>
      </c>
      <c r="I340">
        <v>0</v>
      </c>
      <c r="J340">
        <v>0</v>
      </c>
      <c r="K340">
        <v>0</v>
      </c>
      <c r="L340">
        <v>0</v>
      </c>
      <c r="M340" t="s">
        <v>3</v>
      </c>
      <c r="N340" t="s">
        <v>3</v>
      </c>
      <c r="O340">
        <v>0</v>
      </c>
      <c r="P340"/>
      <c r="Q340">
        <v>0</v>
      </c>
      <c r="R340"/>
      <c r="S340"/>
      <c r="T340">
        <v>0</v>
      </c>
      <c r="U340">
        <v>0</v>
      </c>
      <c r="V340" t="s">
        <v>3</v>
      </c>
      <c r="W340" t="s">
        <v>3</v>
      </c>
      <c r="X340" t="s">
        <v>3</v>
      </c>
      <c r="Y340">
        <v>0</v>
      </c>
      <c r="Z340">
        <v>0</v>
      </c>
      <c r="AA340"/>
      <c r="AB340" t="s">
        <v>324</v>
      </c>
      <c r="AC340" t="s">
        <v>3</v>
      </c>
      <c r="AD340" t="s">
        <v>3</v>
      </c>
    </row>
    <row r="341" spans="1:30" ht="15" x14ac:dyDescent="0.25">
      <c r="A341">
        <v>339</v>
      </c>
      <c r="B341" t="s">
        <v>752</v>
      </c>
      <c r="C341">
        <v>339</v>
      </c>
      <c r="D341" t="s">
        <v>322</v>
      </c>
      <c r="E341" t="s">
        <v>745</v>
      </c>
      <c r="F341" t="s">
        <v>746</v>
      </c>
      <c r="G341"/>
      <c r="H341" t="s">
        <v>3</v>
      </c>
      <c r="I341" t="s">
        <v>3</v>
      </c>
      <c r="J341" t="s">
        <v>3</v>
      </c>
      <c r="K341" t="s">
        <v>3</v>
      </c>
      <c r="L341" t="s">
        <v>3</v>
      </c>
      <c r="M341" t="s">
        <v>3</v>
      </c>
      <c r="N341" t="s">
        <v>3</v>
      </c>
      <c r="O341" t="s">
        <v>3</v>
      </c>
      <c r="P341"/>
      <c r="Q341">
        <v>0</v>
      </c>
      <c r="R341"/>
      <c r="S341"/>
      <c r="T341" t="s">
        <v>3</v>
      </c>
      <c r="U341" t="s">
        <v>37</v>
      </c>
      <c r="V341" t="s">
        <v>2</v>
      </c>
      <c r="W341" t="s">
        <v>3</v>
      </c>
      <c r="X341" t="s">
        <v>3</v>
      </c>
      <c r="Y341" t="s">
        <v>3</v>
      </c>
      <c r="Z341" t="s">
        <v>3</v>
      </c>
      <c r="AA341"/>
      <c r="AB341" t="s">
        <v>324</v>
      </c>
      <c r="AC341" t="s">
        <v>3</v>
      </c>
      <c r="AD341" t="s">
        <v>3</v>
      </c>
    </row>
    <row r="342" spans="1:30" ht="15" x14ac:dyDescent="0.25">
      <c r="A342">
        <v>340</v>
      </c>
      <c r="B342" t="s">
        <v>753</v>
      </c>
      <c r="C342">
        <v>340</v>
      </c>
      <c r="D342" t="s">
        <v>322</v>
      </c>
      <c r="E342" t="s">
        <v>745</v>
      </c>
      <c r="F342" t="s">
        <v>746</v>
      </c>
      <c r="G342"/>
      <c r="H342" t="s">
        <v>3</v>
      </c>
      <c r="I342" t="s">
        <v>3</v>
      </c>
      <c r="J342" t="s">
        <v>3</v>
      </c>
      <c r="K342" t="s">
        <v>3</v>
      </c>
      <c r="L342" t="s">
        <v>3</v>
      </c>
      <c r="M342" t="s">
        <v>3</v>
      </c>
      <c r="N342" t="s">
        <v>3</v>
      </c>
      <c r="O342" t="s">
        <v>3</v>
      </c>
      <c r="P342"/>
      <c r="Q342">
        <v>0</v>
      </c>
      <c r="R342"/>
      <c r="S342"/>
      <c r="T342" t="s">
        <v>3</v>
      </c>
      <c r="U342" t="s">
        <v>37</v>
      </c>
      <c r="V342" t="s">
        <v>2</v>
      </c>
      <c r="W342" t="s">
        <v>3</v>
      </c>
      <c r="X342" t="s">
        <v>3</v>
      </c>
      <c r="Y342" t="s">
        <v>3</v>
      </c>
      <c r="Z342" t="s">
        <v>3</v>
      </c>
      <c r="AA342"/>
      <c r="AB342" t="s">
        <v>324</v>
      </c>
      <c r="AC342" t="s">
        <v>3</v>
      </c>
      <c r="AD342" t="s">
        <v>3</v>
      </c>
    </row>
    <row r="343" spans="1:30" ht="15" x14ac:dyDescent="0.25">
      <c r="A343">
        <v>341</v>
      </c>
      <c r="B343" t="s">
        <v>754</v>
      </c>
      <c r="C343">
        <v>341</v>
      </c>
      <c r="D343" t="s">
        <v>322</v>
      </c>
      <c r="E343" t="s">
        <v>745</v>
      </c>
      <c r="F343" t="s">
        <v>746</v>
      </c>
      <c r="G343"/>
      <c r="H343" t="s">
        <v>3</v>
      </c>
      <c r="I343" t="s">
        <v>3</v>
      </c>
      <c r="J343" t="s">
        <v>3</v>
      </c>
      <c r="K343" t="s">
        <v>3</v>
      </c>
      <c r="L343" t="s">
        <v>3</v>
      </c>
      <c r="M343" t="s">
        <v>3</v>
      </c>
      <c r="N343" t="s">
        <v>3</v>
      </c>
      <c r="O343" t="s">
        <v>3</v>
      </c>
      <c r="P343"/>
      <c r="Q343">
        <v>0</v>
      </c>
      <c r="R343"/>
      <c r="S343"/>
      <c r="T343" t="s">
        <v>3</v>
      </c>
      <c r="U343" t="s">
        <v>37</v>
      </c>
      <c r="V343" t="s">
        <v>2</v>
      </c>
      <c r="W343" t="s">
        <v>3</v>
      </c>
      <c r="X343" t="s">
        <v>3</v>
      </c>
      <c r="Y343" t="s">
        <v>3</v>
      </c>
      <c r="Z343" t="s">
        <v>3</v>
      </c>
      <c r="AA343"/>
      <c r="AB343" t="s">
        <v>324</v>
      </c>
      <c r="AC343" t="s">
        <v>3</v>
      </c>
      <c r="AD343" t="s">
        <v>3</v>
      </c>
    </row>
    <row r="344" spans="1:30" ht="15" x14ac:dyDescent="0.25">
      <c r="A344">
        <v>342</v>
      </c>
      <c r="B344" t="s">
        <v>755</v>
      </c>
      <c r="C344">
        <v>342</v>
      </c>
      <c r="D344" t="s">
        <v>322</v>
      </c>
      <c r="E344" t="s">
        <v>745</v>
      </c>
      <c r="F344" t="s">
        <v>746</v>
      </c>
      <c r="G344"/>
      <c r="H344" t="s">
        <v>3</v>
      </c>
      <c r="I344" t="s">
        <v>3</v>
      </c>
      <c r="J344" t="s">
        <v>3</v>
      </c>
      <c r="K344" t="s">
        <v>3</v>
      </c>
      <c r="L344" t="s">
        <v>3</v>
      </c>
      <c r="M344" t="s">
        <v>3</v>
      </c>
      <c r="N344" t="s">
        <v>3</v>
      </c>
      <c r="O344" t="s">
        <v>3</v>
      </c>
      <c r="P344"/>
      <c r="Q344">
        <v>0</v>
      </c>
      <c r="R344"/>
      <c r="S344"/>
      <c r="T344" t="s">
        <v>3</v>
      </c>
      <c r="U344" t="s">
        <v>37</v>
      </c>
      <c r="V344" t="s">
        <v>2</v>
      </c>
      <c r="W344" t="s">
        <v>3</v>
      </c>
      <c r="X344" t="s">
        <v>3</v>
      </c>
      <c r="Y344" t="s">
        <v>3</v>
      </c>
      <c r="Z344" t="s">
        <v>3</v>
      </c>
      <c r="AA344"/>
      <c r="AB344" t="s">
        <v>324</v>
      </c>
      <c r="AC344" t="s">
        <v>3</v>
      </c>
      <c r="AD344" t="s">
        <v>3</v>
      </c>
    </row>
    <row r="345" spans="1:30" ht="15" x14ac:dyDescent="0.25">
      <c r="A345">
        <v>343</v>
      </c>
      <c r="B345" t="s">
        <v>756</v>
      </c>
      <c r="C345">
        <v>343</v>
      </c>
      <c r="D345" t="s">
        <v>322</v>
      </c>
      <c r="E345" t="s">
        <v>745</v>
      </c>
      <c r="F345" t="s">
        <v>757</v>
      </c>
      <c r="G345"/>
      <c r="H345" t="s">
        <v>3</v>
      </c>
      <c r="I345" t="s">
        <v>3</v>
      </c>
      <c r="J345" t="s">
        <v>3</v>
      </c>
      <c r="K345" t="s">
        <v>3</v>
      </c>
      <c r="L345" t="s">
        <v>3</v>
      </c>
      <c r="M345" t="s">
        <v>3</v>
      </c>
      <c r="N345" t="s">
        <v>3</v>
      </c>
      <c r="O345" t="s">
        <v>3</v>
      </c>
      <c r="P345"/>
      <c r="Q345">
        <v>0</v>
      </c>
      <c r="R345"/>
      <c r="S345"/>
      <c r="T345" t="s">
        <v>3</v>
      </c>
      <c r="U345" t="s">
        <v>37</v>
      </c>
      <c r="V345" t="s">
        <v>2</v>
      </c>
      <c r="W345" t="s">
        <v>3</v>
      </c>
      <c r="X345" t="s">
        <v>3</v>
      </c>
      <c r="Y345" t="s">
        <v>3</v>
      </c>
      <c r="Z345" t="s">
        <v>3</v>
      </c>
      <c r="AA345"/>
      <c r="AB345" t="s">
        <v>324</v>
      </c>
      <c r="AC345" t="s">
        <v>3</v>
      </c>
      <c r="AD345" t="s">
        <v>3</v>
      </c>
    </row>
    <row r="346" spans="1:30" ht="15" x14ac:dyDescent="0.25">
      <c r="A346">
        <v>344</v>
      </c>
      <c r="B346" t="s">
        <v>758</v>
      </c>
      <c r="C346">
        <v>344</v>
      </c>
      <c r="D346" t="s">
        <v>322</v>
      </c>
      <c r="E346" t="s">
        <v>745</v>
      </c>
      <c r="F346" t="s">
        <v>757</v>
      </c>
      <c r="G346"/>
      <c r="H346" t="s">
        <v>3</v>
      </c>
      <c r="I346" t="s">
        <v>3</v>
      </c>
      <c r="J346" t="s">
        <v>3</v>
      </c>
      <c r="K346" t="s">
        <v>3</v>
      </c>
      <c r="L346" t="s">
        <v>3</v>
      </c>
      <c r="M346" t="s">
        <v>3</v>
      </c>
      <c r="N346" t="s">
        <v>3</v>
      </c>
      <c r="O346" t="s">
        <v>3</v>
      </c>
      <c r="P346"/>
      <c r="Q346">
        <v>0</v>
      </c>
      <c r="R346"/>
      <c r="S346"/>
      <c r="T346" t="s">
        <v>3</v>
      </c>
      <c r="U346" t="s">
        <v>37</v>
      </c>
      <c r="V346" t="s">
        <v>2</v>
      </c>
      <c r="W346" t="s">
        <v>3</v>
      </c>
      <c r="X346" t="s">
        <v>3</v>
      </c>
      <c r="Y346" t="s">
        <v>3</v>
      </c>
      <c r="Z346" t="s">
        <v>3</v>
      </c>
      <c r="AA346"/>
      <c r="AB346" t="s">
        <v>324</v>
      </c>
      <c r="AC346" t="s">
        <v>3</v>
      </c>
      <c r="AD346" t="s">
        <v>3</v>
      </c>
    </row>
    <row r="347" spans="1:30" ht="15" x14ac:dyDescent="0.25">
      <c r="A347">
        <v>345</v>
      </c>
      <c r="B347" t="s">
        <v>759</v>
      </c>
      <c r="C347">
        <v>345</v>
      </c>
      <c r="D347" t="s">
        <v>322</v>
      </c>
      <c r="E347" t="s">
        <v>745</v>
      </c>
      <c r="F347" t="s">
        <v>757</v>
      </c>
      <c r="G347"/>
      <c r="H347" t="s">
        <v>3</v>
      </c>
      <c r="I347" t="s">
        <v>3</v>
      </c>
      <c r="J347" t="s">
        <v>3</v>
      </c>
      <c r="K347" t="s">
        <v>3</v>
      </c>
      <c r="L347" t="s">
        <v>3</v>
      </c>
      <c r="M347" t="s">
        <v>3</v>
      </c>
      <c r="N347" t="s">
        <v>3</v>
      </c>
      <c r="O347" t="s">
        <v>3</v>
      </c>
      <c r="P347"/>
      <c r="Q347">
        <v>0</v>
      </c>
      <c r="R347"/>
      <c r="S347"/>
      <c r="T347" t="s">
        <v>3</v>
      </c>
      <c r="U347" t="s">
        <v>37</v>
      </c>
      <c r="V347" t="s">
        <v>2</v>
      </c>
      <c r="W347" t="s">
        <v>3</v>
      </c>
      <c r="X347" t="s">
        <v>3</v>
      </c>
      <c r="Y347" t="s">
        <v>3</v>
      </c>
      <c r="Z347" t="s">
        <v>3</v>
      </c>
      <c r="AA347"/>
      <c r="AB347" t="s">
        <v>324</v>
      </c>
      <c r="AC347" t="s">
        <v>3</v>
      </c>
      <c r="AD347" t="s">
        <v>3</v>
      </c>
    </row>
    <row r="348" spans="1:30" ht="15" x14ac:dyDescent="0.25">
      <c r="A348">
        <v>346</v>
      </c>
      <c r="B348" t="s">
        <v>760</v>
      </c>
      <c r="C348">
        <v>346</v>
      </c>
      <c r="D348" t="s">
        <v>322</v>
      </c>
      <c r="E348" t="s">
        <v>745</v>
      </c>
      <c r="F348" t="s">
        <v>757</v>
      </c>
      <c r="G348"/>
      <c r="H348" t="s">
        <v>3</v>
      </c>
      <c r="I348" t="s">
        <v>3</v>
      </c>
      <c r="J348" t="s">
        <v>3</v>
      </c>
      <c r="K348" t="s">
        <v>3</v>
      </c>
      <c r="L348" t="s">
        <v>3</v>
      </c>
      <c r="M348" t="s">
        <v>3</v>
      </c>
      <c r="N348" t="s">
        <v>3</v>
      </c>
      <c r="O348" t="s">
        <v>3</v>
      </c>
      <c r="P348"/>
      <c r="Q348">
        <v>0</v>
      </c>
      <c r="R348"/>
      <c r="S348"/>
      <c r="T348" t="s">
        <v>3</v>
      </c>
      <c r="U348" t="s">
        <v>37</v>
      </c>
      <c r="V348" t="s">
        <v>2</v>
      </c>
      <c r="W348" t="s">
        <v>3</v>
      </c>
      <c r="X348" t="s">
        <v>3</v>
      </c>
      <c r="Y348" t="s">
        <v>3</v>
      </c>
      <c r="Z348" t="s">
        <v>3</v>
      </c>
      <c r="AA348"/>
      <c r="AB348" t="s">
        <v>324</v>
      </c>
      <c r="AC348" t="s">
        <v>3</v>
      </c>
      <c r="AD348" t="s">
        <v>3</v>
      </c>
    </row>
    <row r="349" spans="1:30" ht="15" x14ac:dyDescent="0.25">
      <c r="A349">
        <v>347</v>
      </c>
      <c r="B349" t="s">
        <v>761</v>
      </c>
      <c r="C349">
        <v>347</v>
      </c>
      <c r="D349" t="s">
        <v>322</v>
      </c>
      <c r="E349" t="s">
        <v>745</v>
      </c>
      <c r="F349" t="s">
        <v>757</v>
      </c>
      <c r="G349"/>
      <c r="H349" t="s">
        <v>3</v>
      </c>
      <c r="I349" t="s">
        <v>3</v>
      </c>
      <c r="J349" t="s">
        <v>3</v>
      </c>
      <c r="K349" t="s">
        <v>3</v>
      </c>
      <c r="L349" t="s">
        <v>3</v>
      </c>
      <c r="M349" t="s">
        <v>3</v>
      </c>
      <c r="N349" t="s">
        <v>3</v>
      </c>
      <c r="O349" t="s">
        <v>3</v>
      </c>
      <c r="P349"/>
      <c r="Q349">
        <v>0</v>
      </c>
      <c r="R349"/>
      <c r="S349"/>
      <c r="T349" t="s">
        <v>3</v>
      </c>
      <c r="U349" t="s">
        <v>37</v>
      </c>
      <c r="V349" t="s">
        <v>2</v>
      </c>
      <c r="W349" t="s">
        <v>3</v>
      </c>
      <c r="X349" t="s">
        <v>3</v>
      </c>
      <c r="Y349" t="s">
        <v>3</v>
      </c>
      <c r="Z349" t="s">
        <v>3</v>
      </c>
      <c r="AA349"/>
      <c r="AB349" t="s">
        <v>324</v>
      </c>
      <c r="AC349" t="s">
        <v>3</v>
      </c>
      <c r="AD349" t="s">
        <v>3</v>
      </c>
    </row>
    <row r="350" spans="1:30" ht="15" x14ac:dyDescent="0.25">
      <c r="A350">
        <v>348</v>
      </c>
      <c r="B350" t="s">
        <v>762</v>
      </c>
      <c r="C350">
        <v>348</v>
      </c>
      <c r="D350" t="s">
        <v>322</v>
      </c>
      <c r="E350" t="s">
        <v>745</v>
      </c>
      <c r="F350" t="s">
        <v>757</v>
      </c>
      <c r="G350"/>
      <c r="H350" t="s">
        <v>3</v>
      </c>
      <c r="I350" t="s">
        <v>3</v>
      </c>
      <c r="J350" t="s">
        <v>3</v>
      </c>
      <c r="K350" t="s">
        <v>3</v>
      </c>
      <c r="L350" t="s">
        <v>3</v>
      </c>
      <c r="M350" t="s">
        <v>3</v>
      </c>
      <c r="N350" t="s">
        <v>3</v>
      </c>
      <c r="O350" t="s">
        <v>3</v>
      </c>
      <c r="P350"/>
      <c r="Q350">
        <v>0</v>
      </c>
      <c r="R350"/>
      <c r="S350"/>
      <c r="T350" t="s">
        <v>3</v>
      </c>
      <c r="U350" t="s">
        <v>37</v>
      </c>
      <c r="V350" t="s">
        <v>21</v>
      </c>
      <c r="W350" t="s">
        <v>3</v>
      </c>
      <c r="X350" t="s">
        <v>3</v>
      </c>
      <c r="Y350" t="s">
        <v>3</v>
      </c>
      <c r="Z350" t="s">
        <v>3</v>
      </c>
      <c r="AA350"/>
      <c r="AB350" t="s">
        <v>324</v>
      </c>
      <c r="AC350" t="s">
        <v>3</v>
      </c>
      <c r="AD350" t="s">
        <v>3</v>
      </c>
    </row>
    <row r="351" spans="1:30" ht="15" x14ac:dyDescent="0.25">
      <c r="A351">
        <v>349</v>
      </c>
      <c r="B351" t="s">
        <v>763</v>
      </c>
      <c r="C351">
        <v>349</v>
      </c>
      <c r="D351" t="s">
        <v>322</v>
      </c>
      <c r="E351" t="s">
        <v>745</v>
      </c>
      <c r="F351" t="s">
        <v>757</v>
      </c>
      <c r="G351"/>
      <c r="H351" t="s">
        <v>3</v>
      </c>
      <c r="I351" t="s">
        <v>3</v>
      </c>
      <c r="J351" t="s">
        <v>3</v>
      </c>
      <c r="K351" t="s">
        <v>3</v>
      </c>
      <c r="L351" t="s">
        <v>3</v>
      </c>
      <c r="M351" t="s">
        <v>3</v>
      </c>
      <c r="N351" t="s">
        <v>3</v>
      </c>
      <c r="O351" t="s">
        <v>3</v>
      </c>
      <c r="P351"/>
      <c r="Q351">
        <v>0</v>
      </c>
      <c r="R351"/>
      <c r="S351"/>
      <c r="T351" t="s">
        <v>3</v>
      </c>
      <c r="U351" t="s">
        <v>37</v>
      </c>
      <c r="V351" t="s">
        <v>2</v>
      </c>
      <c r="W351" t="s">
        <v>3</v>
      </c>
      <c r="X351" t="s">
        <v>3</v>
      </c>
      <c r="Y351" t="s">
        <v>3</v>
      </c>
      <c r="Z351" t="s">
        <v>3</v>
      </c>
      <c r="AA351"/>
      <c r="AB351" t="s">
        <v>324</v>
      </c>
      <c r="AC351" t="s">
        <v>3</v>
      </c>
      <c r="AD351" t="s">
        <v>3</v>
      </c>
    </row>
    <row r="352" spans="1:30" ht="15" x14ac:dyDescent="0.25">
      <c r="A352">
        <v>350</v>
      </c>
      <c r="B352" t="s">
        <v>764</v>
      </c>
      <c r="C352">
        <v>350</v>
      </c>
      <c r="D352" t="s">
        <v>322</v>
      </c>
      <c r="E352" t="s">
        <v>745</v>
      </c>
      <c r="F352" t="s">
        <v>757</v>
      </c>
      <c r="G352"/>
      <c r="H352" t="s">
        <v>3</v>
      </c>
      <c r="I352" t="s">
        <v>3</v>
      </c>
      <c r="J352" t="s">
        <v>3</v>
      </c>
      <c r="K352" t="s">
        <v>3</v>
      </c>
      <c r="L352" t="s">
        <v>3</v>
      </c>
      <c r="M352" t="s">
        <v>3</v>
      </c>
      <c r="N352" t="s">
        <v>3</v>
      </c>
      <c r="O352" t="s">
        <v>3</v>
      </c>
      <c r="P352"/>
      <c r="Q352">
        <v>0</v>
      </c>
      <c r="R352"/>
      <c r="S352"/>
      <c r="T352" t="s">
        <v>3</v>
      </c>
      <c r="U352" t="s">
        <v>37</v>
      </c>
      <c r="V352" t="s">
        <v>2</v>
      </c>
      <c r="W352" t="s">
        <v>3</v>
      </c>
      <c r="X352" t="s">
        <v>3</v>
      </c>
      <c r="Y352" t="s">
        <v>3</v>
      </c>
      <c r="Z352" t="s">
        <v>3</v>
      </c>
      <c r="AA352"/>
      <c r="AB352" t="s">
        <v>324</v>
      </c>
      <c r="AC352" t="s">
        <v>3</v>
      </c>
      <c r="AD352" t="s">
        <v>3</v>
      </c>
    </row>
    <row r="353" spans="1:30" ht="15" x14ac:dyDescent="0.25">
      <c r="A353">
        <v>351</v>
      </c>
      <c r="B353" t="s">
        <v>765</v>
      </c>
      <c r="C353">
        <v>351</v>
      </c>
      <c r="D353" t="s">
        <v>322</v>
      </c>
      <c r="E353" t="s">
        <v>745</v>
      </c>
      <c r="F353" t="s">
        <v>757</v>
      </c>
      <c r="G353"/>
      <c r="H353" t="s">
        <v>3</v>
      </c>
      <c r="I353" t="s">
        <v>3</v>
      </c>
      <c r="J353" t="s">
        <v>3</v>
      </c>
      <c r="K353" t="s">
        <v>3</v>
      </c>
      <c r="L353" t="s">
        <v>3</v>
      </c>
      <c r="M353" t="s">
        <v>3</v>
      </c>
      <c r="N353" t="s">
        <v>3</v>
      </c>
      <c r="O353" t="s">
        <v>3</v>
      </c>
      <c r="P353"/>
      <c r="Q353">
        <v>0</v>
      </c>
      <c r="R353"/>
      <c r="S353"/>
      <c r="T353" t="s">
        <v>3</v>
      </c>
      <c r="U353" t="s">
        <v>37</v>
      </c>
      <c r="V353" t="s">
        <v>3</v>
      </c>
      <c r="W353" t="s">
        <v>3</v>
      </c>
      <c r="X353" t="s">
        <v>3</v>
      </c>
      <c r="Y353" t="s">
        <v>3</v>
      </c>
      <c r="Z353" t="s">
        <v>3</v>
      </c>
      <c r="AA353"/>
      <c r="AB353" t="s">
        <v>324</v>
      </c>
      <c r="AC353" t="s">
        <v>3</v>
      </c>
      <c r="AD353" t="s">
        <v>3</v>
      </c>
    </row>
    <row r="354" spans="1:30" ht="15" x14ac:dyDescent="0.25">
      <c r="A354">
        <v>352</v>
      </c>
      <c r="B354" t="s">
        <v>766</v>
      </c>
      <c r="C354">
        <v>352</v>
      </c>
      <c r="D354" t="s">
        <v>322</v>
      </c>
      <c r="E354" t="s">
        <v>745</v>
      </c>
      <c r="F354" t="s">
        <v>757</v>
      </c>
      <c r="G354"/>
      <c r="H354" t="s">
        <v>3</v>
      </c>
      <c r="I354" t="s">
        <v>3</v>
      </c>
      <c r="J354" t="s">
        <v>3</v>
      </c>
      <c r="K354" t="s">
        <v>3</v>
      </c>
      <c r="L354" t="s">
        <v>3</v>
      </c>
      <c r="M354" t="s">
        <v>3</v>
      </c>
      <c r="N354" t="s">
        <v>3</v>
      </c>
      <c r="O354" t="s">
        <v>3</v>
      </c>
      <c r="P354"/>
      <c r="Q354">
        <v>0</v>
      </c>
      <c r="R354"/>
      <c r="S354"/>
      <c r="T354" t="s">
        <v>3</v>
      </c>
      <c r="U354" t="s">
        <v>37</v>
      </c>
      <c r="V354" t="s">
        <v>2</v>
      </c>
      <c r="W354" t="s">
        <v>3</v>
      </c>
      <c r="X354" t="s">
        <v>3</v>
      </c>
      <c r="Y354" t="s">
        <v>3</v>
      </c>
      <c r="Z354" t="s">
        <v>3</v>
      </c>
      <c r="AA354"/>
      <c r="AB354" t="s">
        <v>324</v>
      </c>
      <c r="AC354" t="s">
        <v>3</v>
      </c>
      <c r="AD354" t="s">
        <v>3</v>
      </c>
    </row>
    <row r="355" spans="1:30" ht="15" x14ac:dyDescent="0.25">
      <c r="A355">
        <v>353</v>
      </c>
      <c r="B355" t="s">
        <v>767</v>
      </c>
      <c r="C355">
        <v>353</v>
      </c>
      <c r="D355" t="s">
        <v>322</v>
      </c>
      <c r="E355" t="s">
        <v>745</v>
      </c>
      <c r="F355" t="s">
        <v>757</v>
      </c>
      <c r="G355"/>
      <c r="H355" t="s">
        <v>3</v>
      </c>
      <c r="I355" t="s">
        <v>3</v>
      </c>
      <c r="J355" t="s">
        <v>3</v>
      </c>
      <c r="K355" t="s">
        <v>3</v>
      </c>
      <c r="L355" t="s">
        <v>3</v>
      </c>
      <c r="M355" t="s">
        <v>3</v>
      </c>
      <c r="N355" t="s">
        <v>3</v>
      </c>
      <c r="O355" t="s">
        <v>3</v>
      </c>
      <c r="P355"/>
      <c r="Q355">
        <v>0</v>
      </c>
      <c r="R355"/>
      <c r="S355"/>
      <c r="T355" t="s">
        <v>3</v>
      </c>
      <c r="U355" t="s">
        <v>37</v>
      </c>
      <c r="V355" t="s">
        <v>2</v>
      </c>
      <c r="W355" t="s">
        <v>3</v>
      </c>
      <c r="X355" t="s">
        <v>3</v>
      </c>
      <c r="Y355" t="s">
        <v>3</v>
      </c>
      <c r="Z355" t="s">
        <v>3</v>
      </c>
      <c r="AA355"/>
      <c r="AB355" t="s">
        <v>324</v>
      </c>
      <c r="AC355" t="s">
        <v>3</v>
      </c>
      <c r="AD355" t="s">
        <v>3</v>
      </c>
    </row>
    <row r="356" spans="1:30" ht="15" x14ac:dyDescent="0.25">
      <c r="A356">
        <v>354</v>
      </c>
      <c r="B356" t="s">
        <v>768</v>
      </c>
      <c r="C356">
        <v>354</v>
      </c>
      <c r="D356" t="s">
        <v>322</v>
      </c>
      <c r="E356" t="s">
        <v>745</v>
      </c>
      <c r="F356" t="s">
        <v>757</v>
      </c>
      <c r="G356"/>
      <c r="H356" t="s">
        <v>3</v>
      </c>
      <c r="I356" t="s">
        <v>3</v>
      </c>
      <c r="J356" t="s">
        <v>3</v>
      </c>
      <c r="K356" t="s">
        <v>3</v>
      </c>
      <c r="L356" t="s">
        <v>3</v>
      </c>
      <c r="M356" t="s">
        <v>3</v>
      </c>
      <c r="N356" t="s">
        <v>3</v>
      </c>
      <c r="O356" t="s">
        <v>3</v>
      </c>
      <c r="P356"/>
      <c r="Q356">
        <v>0</v>
      </c>
      <c r="R356"/>
      <c r="S356"/>
      <c r="T356" t="s">
        <v>3</v>
      </c>
      <c r="U356" t="s">
        <v>37</v>
      </c>
      <c r="V356" t="s">
        <v>21</v>
      </c>
      <c r="W356" t="s">
        <v>3</v>
      </c>
      <c r="X356" t="s">
        <v>3</v>
      </c>
      <c r="Y356" t="s">
        <v>3</v>
      </c>
      <c r="Z356" t="s">
        <v>3</v>
      </c>
      <c r="AA356"/>
      <c r="AB356" t="s">
        <v>324</v>
      </c>
      <c r="AC356" t="s">
        <v>3</v>
      </c>
      <c r="AD356" t="s">
        <v>3</v>
      </c>
    </row>
    <row r="357" spans="1:30" ht="15" x14ac:dyDescent="0.25">
      <c r="A357">
        <v>355</v>
      </c>
      <c r="B357" t="s">
        <v>769</v>
      </c>
      <c r="C357">
        <v>355</v>
      </c>
      <c r="D357" t="s">
        <v>322</v>
      </c>
      <c r="E357" t="s">
        <v>745</v>
      </c>
      <c r="F357" t="s">
        <v>770</v>
      </c>
      <c r="G357"/>
      <c r="H357" t="s">
        <v>3</v>
      </c>
      <c r="I357" t="s">
        <v>3</v>
      </c>
      <c r="J357" t="s">
        <v>3</v>
      </c>
      <c r="K357" t="s">
        <v>3</v>
      </c>
      <c r="L357" t="s">
        <v>3</v>
      </c>
      <c r="M357" t="s">
        <v>3</v>
      </c>
      <c r="N357" t="s">
        <v>3</v>
      </c>
      <c r="O357" t="s">
        <v>3</v>
      </c>
      <c r="P357"/>
      <c r="Q357">
        <v>0</v>
      </c>
      <c r="R357"/>
      <c r="S357"/>
      <c r="T357" t="s">
        <v>3</v>
      </c>
      <c r="U357" t="s">
        <v>3</v>
      </c>
      <c r="V357" t="s">
        <v>21</v>
      </c>
      <c r="W357" t="s">
        <v>3</v>
      </c>
      <c r="X357" t="s">
        <v>3</v>
      </c>
      <c r="Y357" t="s">
        <v>3</v>
      </c>
      <c r="Z357" t="s">
        <v>3</v>
      </c>
      <c r="AA357"/>
      <c r="AB357" t="s">
        <v>324</v>
      </c>
      <c r="AC357" t="s">
        <v>3</v>
      </c>
      <c r="AD357" t="s">
        <v>3</v>
      </c>
    </row>
    <row r="358" spans="1:30" ht="15" x14ac:dyDescent="0.25">
      <c r="A358">
        <v>356</v>
      </c>
      <c r="B358" t="s">
        <v>771</v>
      </c>
      <c r="C358">
        <v>356</v>
      </c>
      <c r="D358" t="s">
        <v>322</v>
      </c>
      <c r="E358" t="s">
        <v>772</v>
      </c>
      <c r="F358" t="s">
        <v>773</v>
      </c>
      <c r="G358"/>
      <c r="H358" t="s">
        <v>3</v>
      </c>
      <c r="I358" t="s">
        <v>3</v>
      </c>
      <c r="J358" t="s">
        <v>3</v>
      </c>
      <c r="K358" t="s">
        <v>3</v>
      </c>
      <c r="L358" t="s">
        <v>774</v>
      </c>
      <c r="M358" t="s">
        <v>3</v>
      </c>
      <c r="N358" t="s">
        <v>3</v>
      </c>
      <c r="O358" t="s">
        <v>3</v>
      </c>
      <c r="P358"/>
      <c r="Q358">
        <v>0</v>
      </c>
      <c r="R358"/>
      <c r="S358"/>
      <c r="T358" t="s">
        <v>3</v>
      </c>
      <c r="U358" t="s">
        <v>3</v>
      </c>
      <c r="V358" t="s">
        <v>2</v>
      </c>
      <c r="W358" t="s">
        <v>3</v>
      </c>
      <c r="X358" t="s">
        <v>3</v>
      </c>
      <c r="Y358" t="s">
        <v>3</v>
      </c>
      <c r="Z358" t="s">
        <v>3</v>
      </c>
      <c r="AA358"/>
      <c r="AB358" t="s">
        <v>324</v>
      </c>
      <c r="AC358" t="s">
        <v>3</v>
      </c>
      <c r="AD358" t="s">
        <v>3</v>
      </c>
    </row>
    <row r="359" spans="1:30" ht="15" x14ac:dyDescent="0.25">
      <c r="A359">
        <v>357</v>
      </c>
      <c r="B359" t="s">
        <v>775</v>
      </c>
      <c r="C359">
        <v>357</v>
      </c>
      <c r="D359" t="s">
        <v>322</v>
      </c>
      <c r="E359" t="s">
        <v>772</v>
      </c>
      <c r="F359" t="s">
        <v>776</v>
      </c>
      <c r="G359"/>
      <c r="H359" t="s">
        <v>3</v>
      </c>
      <c r="I359" t="s">
        <v>3</v>
      </c>
      <c r="J359" t="s">
        <v>3</v>
      </c>
      <c r="K359" t="s">
        <v>3</v>
      </c>
      <c r="L359" t="s">
        <v>3</v>
      </c>
      <c r="M359" t="s">
        <v>3</v>
      </c>
      <c r="N359" t="s">
        <v>3</v>
      </c>
      <c r="O359" t="s">
        <v>3</v>
      </c>
      <c r="P359"/>
      <c r="Q359">
        <v>0</v>
      </c>
      <c r="R359"/>
      <c r="S359"/>
      <c r="T359" t="s">
        <v>3</v>
      </c>
      <c r="U359" t="s">
        <v>3</v>
      </c>
      <c r="V359" t="s">
        <v>2</v>
      </c>
      <c r="W359" t="s">
        <v>3</v>
      </c>
      <c r="X359" t="s">
        <v>3</v>
      </c>
      <c r="Y359" t="s">
        <v>3</v>
      </c>
      <c r="Z359" t="s">
        <v>3</v>
      </c>
      <c r="AA359"/>
      <c r="AB359" t="s">
        <v>324</v>
      </c>
      <c r="AC359" t="s">
        <v>3</v>
      </c>
      <c r="AD359" t="s">
        <v>3</v>
      </c>
    </row>
    <row r="360" spans="1:30" ht="15" x14ac:dyDescent="0.25">
      <c r="A360">
        <v>358</v>
      </c>
      <c r="B360" t="s">
        <v>777</v>
      </c>
      <c r="C360">
        <v>358</v>
      </c>
      <c r="D360" t="s">
        <v>322</v>
      </c>
      <c r="E360" t="s">
        <v>772</v>
      </c>
      <c r="F360" t="s">
        <v>776</v>
      </c>
      <c r="G360"/>
      <c r="H360" t="s">
        <v>3</v>
      </c>
      <c r="I360">
        <v>0</v>
      </c>
      <c r="J360">
        <v>0</v>
      </c>
      <c r="K360">
        <v>0</v>
      </c>
      <c r="L360">
        <v>0</v>
      </c>
      <c r="M360" t="s">
        <v>3</v>
      </c>
      <c r="N360" t="s">
        <v>3</v>
      </c>
      <c r="O360">
        <v>0</v>
      </c>
      <c r="P360"/>
      <c r="Q360">
        <v>0</v>
      </c>
      <c r="R360"/>
      <c r="S360"/>
      <c r="T360">
        <v>0</v>
      </c>
      <c r="U360">
        <v>0</v>
      </c>
      <c r="V360" t="s">
        <v>3</v>
      </c>
      <c r="W360" t="s">
        <v>3</v>
      </c>
      <c r="X360" t="s">
        <v>3</v>
      </c>
      <c r="Y360">
        <v>0</v>
      </c>
      <c r="Z360">
        <v>0</v>
      </c>
      <c r="AA360"/>
      <c r="AB360" t="s">
        <v>324</v>
      </c>
      <c r="AC360" t="s">
        <v>3</v>
      </c>
      <c r="AD360" t="s">
        <v>3</v>
      </c>
    </row>
    <row r="361" spans="1:30" ht="15" x14ac:dyDescent="0.25">
      <c r="A361">
        <v>359</v>
      </c>
      <c r="B361" t="s">
        <v>778</v>
      </c>
      <c r="C361">
        <v>359</v>
      </c>
      <c r="D361" t="s">
        <v>322</v>
      </c>
      <c r="E361" t="s">
        <v>772</v>
      </c>
      <c r="F361" t="s">
        <v>776</v>
      </c>
      <c r="G361"/>
      <c r="H361" t="s">
        <v>779</v>
      </c>
      <c r="I361" t="s">
        <v>3</v>
      </c>
      <c r="J361" t="s">
        <v>380</v>
      </c>
      <c r="K361" t="s">
        <v>14</v>
      </c>
      <c r="L361" t="s">
        <v>16</v>
      </c>
      <c r="M361">
        <v>1</v>
      </c>
      <c r="N361" t="s">
        <v>3</v>
      </c>
      <c r="O361" t="s">
        <v>780</v>
      </c>
      <c r="P361"/>
      <c r="Q361">
        <v>0</v>
      </c>
      <c r="R361"/>
      <c r="S361"/>
      <c r="T361" t="s">
        <v>3</v>
      </c>
      <c r="U361" t="s">
        <v>3</v>
      </c>
      <c r="V361" t="s">
        <v>10</v>
      </c>
      <c r="W361" t="s">
        <v>3</v>
      </c>
      <c r="X361" t="s">
        <v>3</v>
      </c>
      <c r="Y361" t="s">
        <v>3</v>
      </c>
      <c r="Z361" t="s">
        <v>3</v>
      </c>
      <c r="AA361"/>
      <c r="AB361" t="s">
        <v>324</v>
      </c>
      <c r="AC361" t="s">
        <v>3</v>
      </c>
      <c r="AD361" t="s">
        <v>3</v>
      </c>
    </row>
    <row r="362" spans="1:30" ht="15" x14ac:dyDescent="0.25">
      <c r="A362">
        <v>360</v>
      </c>
      <c r="B362" t="s">
        <v>781</v>
      </c>
      <c r="C362">
        <v>360</v>
      </c>
      <c r="D362" t="s">
        <v>322</v>
      </c>
      <c r="E362" t="s">
        <v>772</v>
      </c>
      <c r="F362" t="s">
        <v>776</v>
      </c>
      <c r="G362"/>
      <c r="H362" t="s">
        <v>3</v>
      </c>
      <c r="I362" t="s">
        <v>3</v>
      </c>
      <c r="J362" t="s">
        <v>3</v>
      </c>
      <c r="K362" t="s">
        <v>3</v>
      </c>
      <c r="L362" t="s">
        <v>3</v>
      </c>
      <c r="M362">
        <v>1</v>
      </c>
      <c r="N362" t="s">
        <v>3</v>
      </c>
      <c r="O362" t="s">
        <v>3</v>
      </c>
      <c r="P362"/>
      <c r="Q362">
        <v>0</v>
      </c>
      <c r="R362"/>
      <c r="S362"/>
      <c r="T362" t="s">
        <v>3</v>
      </c>
      <c r="U362" t="s">
        <v>3</v>
      </c>
      <c r="V362" t="s">
        <v>3</v>
      </c>
      <c r="W362" t="s">
        <v>3</v>
      </c>
      <c r="X362" t="s">
        <v>3</v>
      </c>
      <c r="Y362" t="s">
        <v>3</v>
      </c>
      <c r="Z362" t="s">
        <v>3</v>
      </c>
      <c r="AA362"/>
      <c r="AB362" t="s">
        <v>324</v>
      </c>
      <c r="AC362" t="s">
        <v>3</v>
      </c>
      <c r="AD362" t="s">
        <v>3</v>
      </c>
    </row>
    <row r="363" spans="1:30" ht="15" x14ac:dyDescent="0.25">
      <c r="A363">
        <v>361</v>
      </c>
      <c r="B363" t="s">
        <v>782</v>
      </c>
      <c r="C363">
        <v>361</v>
      </c>
      <c r="D363" t="s">
        <v>322</v>
      </c>
      <c r="E363" t="s">
        <v>772</v>
      </c>
      <c r="F363" t="s">
        <v>776</v>
      </c>
      <c r="G363"/>
      <c r="H363" t="s">
        <v>3</v>
      </c>
      <c r="I363" t="s">
        <v>3</v>
      </c>
      <c r="J363" t="s">
        <v>3</v>
      </c>
      <c r="K363" t="s">
        <v>3</v>
      </c>
      <c r="L363" t="s">
        <v>3</v>
      </c>
      <c r="M363" t="s">
        <v>3</v>
      </c>
      <c r="N363" t="s">
        <v>3</v>
      </c>
      <c r="O363" t="s">
        <v>3</v>
      </c>
      <c r="P363"/>
      <c r="Q363">
        <v>0</v>
      </c>
      <c r="R363"/>
      <c r="S363"/>
      <c r="T363" t="s">
        <v>3</v>
      </c>
      <c r="U363" t="s">
        <v>3</v>
      </c>
      <c r="V363" t="s">
        <v>2</v>
      </c>
      <c r="W363" t="s">
        <v>3</v>
      </c>
      <c r="X363" t="s">
        <v>3</v>
      </c>
      <c r="Y363" t="s">
        <v>3</v>
      </c>
      <c r="Z363" t="s">
        <v>3</v>
      </c>
      <c r="AA363"/>
      <c r="AB363" t="s">
        <v>324</v>
      </c>
      <c r="AC363" t="s">
        <v>3</v>
      </c>
      <c r="AD363" t="s">
        <v>3</v>
      </c>
    </row>
    <row r="364" spans="1:30" ht="15" x14ac:dyDescent="0.25">
      <c r="A364">
        <v>362</v>
      </c>
      <c r="B364" t="s">
        <v>783</v>
      </c>
      <c r="C364">
        <v>362</v>
      </c>
      <c r="D364" t="s">
        <v>322</v>
      </c>
      <c r="E364" t="s">
        <v>772</v>
      </c>
      <c r="F364" t="s">
        <v>776</v>
      </c>
      <c r="G364"/>
      <c r="H364" t="s">
        <v>779</v>
      </c>
      <c r="I364" t="s">
        <v>3</v>
      </c>
      <c r="J364" t="s">
        <v>380</v>
      </c>
      <c r="K364" t="s">
        <v>14</v>
      </c>
      <c r="L364" t="s">
        <v>16</v>
      </c>
      <c r="M364">
        <v>1</v>
      </c>
      <c r="N364" t="s">
        <v>3</v>
      </c>
      <c r="O364" t="s">
        <v>780</v>
      </c>
      <c r="P364"/>
      <c r="Q364">
        <v>0</v>
      </c>
      <c r="R364"/>
      <c r="S364"/>
      <c r="T364" t="s">
        <v>3</v>
      </c>
      <c r="U364" t="s">
        <v>3</v>
      </c>
      <c r="V364" t="s">
        <v>13</v>
      </c>
      <c r="W364" t="s">
        <v>9</v>
      </c>
      <c r="X364" t="s">
        <v>3</v>
      </c>
      <c r="Y364" t="s">
        <v>3</v>
      </c>
      <c r="Z364" t="s">
        <v>3</v>
      </c>
      <c r="AA364"/>
      <c r="AB364" t="s">
        <v>324</v>
      </c>
      <c r="AC364" t="s">
        <v>3</v>
      </c>
      <c r="AD364" t="s">
        <v>3</v>
      </c>
    </row>
    <row r="365" spans="1:30" ht="15" x14ac:dyDescent="0.25">
      <c r="A365">
        <v>363</v>
      </c>
      <c r="B365" t="s">
        <v>784</v>
      </c>
      <c r="C365">
        <v>363</v>
      </c>
      <c r="D365" t="s">
        <v>322</v>
      </c>
      <c r="E365" t="s">
        <v>772</v>
      </c>
      <c r="F365" t="s">
        <v>776</v>
      </c>
      <c r="G365"/>
      <c r="H365" t="s">
        <v>3</v>
      </c>
      <c r="I365" t="s">
        <v>3</v>
      </c>
      <c r="J365" t="s">
        <v>3</v>
      </c>
      <c r="K365" t="s">
        <v>3</v>
      </c>
      <c r="L365" t="s">
        <v>3</v>
      </c>
      <c r="M365">
        <v>1</v>
      </c>
      <c r="N365" t="s">
        <v>3</v>
      </c>
      <c r="O365" t="s">
        <v>3</v>
      </c>
      <c r="P365"/>
      <c r="Q365">
        <v>0</v>
      </c>
      <c r="R365"/>
      <c r="S365"/>
      <c r="T365" t="s">
        <v>3</v>
      </c>
      <c r="U365" t="s">
        <v>3</v>
      </c>
      <c r="V365" t="s">
        <v>3</v>
      </c>
      <c r="W365" t="s">
        <v>3</v>
      </c>
      <c r="X365" t="s">
        <v>3</v>
      </c>
      <c r="Y365" t="s">
        <v>3</v>
      </c>
      <c r="Z365" t="s">
        <v>3</v>
      </c>
      <c r="AA365"/>
      <c r="AB365" t="s">
        <v>324</v>
      </c>
      <c r="AC365" t="s">
        <v>3</v>
      </c>
      <c r="AD365" t="s">
        <v>3</v>
      </c>
    </row>
    <row r="366" spans="1:30" ht="15" x14ac:dyDescent="0.25">
      <c r="A366">
        <v>364</v>
      </c>
      <c r="B366" t="s">
        <v>785</v>
      </c>
      <c r="C366">
        <v>364</v>
      </c>
      <c r="D366" t="s">
        <v>322</v>
      </c>
      <c r="E366" t="s">
        <v>772</v>
      </c>
      <c r="F366" t="s">
        <v>776</v>
      </c>
      <c r="G366"/>
      <c r="H366" t="s">
        <v>3</v>
      </c>
      <c r="I366" t="s">
        <v>3</v>
      </c>
      <c r="J366" t="s">
        <v>3</v>
      </c>
      <c r="K366" t="s">
        <v>3</v>
      </c>
      <c r="L366" t="s">
        <v>3</v>
      </c>
      <c r="M366" t="s">
        <v>3</v>
      </c>
      <c r="N366" t="s">
        <v>3</v>
      </c>
      <c r="O366" t="s">
        <v>34</v>
      </c>
      <c r="P366"/>
      <c r="Q366">
        <v>0</v>
      </c>
      <c r="R366"/>
      <c r="S366"/>
      <c r="T366" t="s">
        <v>3</v>
      </c>
      <c r="U366" t="s">
        <v>3</v>
      </c>
      <c r="V366" t="s">
        <v>3</v>
      </c>
      <c r="W366" t="s">
        <v>3</v>
      </c>
      <c r="X366" t="s">
        <v>3</v>
      </c>
      <c r="Y366" t="s">
        <v>3</v>
      </c>
      <c r="Z366" t="s">
        <v>3</v>
      </c>
      <c r="AA366"/>
      <c r="AB366" t="s">
        <v>324</v>
      </c>
      <c r="AC366" t="s">
        <v>3</v>
      </c>
      <c r="AD366" t="s">
        <v>3</v>
      </c>
    </row>
    <row r="367" spans="1:30" ht="15" x14ac:dyDescent="0.25">
      <c r="A367">
        <v>365</v>
      </c>
      <c r="B367" t="s">
        <v>786</v>
      </c>
      <c r="C367">
        <v>365</v>
      </c>
      <c r="D367" t="s">
        <v>322</v>
      </c>
      <c r="E367" t="s">
        <v>772</v>
      </c>
      <c r="F367" t="s">
        <v>776</v>
      </c>
      <c r="G367"/>
      <c r="H367" t="s">
        <v>3</v>
      </c>
      <c r="I367" t="s">
        <v>3</v>
      </c>
      <c r="J367" t="s">
        <v>380</v>
      </c>
      <c r="K367" t="s">
        <v>14</v>
      </c>
      <c r="L367" t="s">
        <v>16</v>
      </c>
      <c r="M367" t="s">
        <v>3</v>
      </c>
      <c r="N367" t="s">
        <v>3</v>
      </c>
      <c r="O367" t="s">
        <v>34</v>
      </c>
      <c r="P367"/>
      <c r="Q367">
        <v>0</v>
      </c>
      <c r="R367"/>
      <c r="S367"/>
      <c r="T367" t="s">
        <v>3</v>
      </c>
      <c r="U367" t="s">
        <v>3</v>
      </c>
      <c r="V367" t="s">
        <v>3</v>
      </c>
      <c r="W367" t="s">
        <v>3</v>
      </c>
      <c r="X367" t="s">
        <v>3</v>
      </c>
      <c r="Y367" t="s">
        <v>3</v>
      </c>
      <c r="Z367" t="s">
        <v>3</v>
      </c>
      <c r="AA367"/>
      <c r="AB367" t="s">
        <v>324</v>
      </c>
      <c r="AC367" t="s">
        <v>3</v>
      </c>
      <c r="AD367" t="s">
        <v>3</v>
      </c>
    </row>
    <row r="368" spans="1:30" ht="15" x14ac:dyDescent="0.25">
      <c r="A368">
        <v>366</v>
      </c>
      <c r="B368" t="s">
        <v>787</v>
      </c>
      <c r="C368">
        <v>366</v>
      </c>
      <c r="D368" t="s">
        <v>322</v>
      </c>
      <c r="E368" t="s">
        <v>772</v>
      </c>
      <c r="F368" t="s">
        <v>776</v>
      </c>
      <c r="G368"/>
      <c r="H368" t="s">
        <v>779</v>
      </c>
      <c r="I368" t="s">
        <v>3</v>
      </c>
      <c r="J368" t="s">
        <v>380</v>
      </c>
      <c r="K368" t="s">
        <v>14</v>
      </c>
      <c r="L368" t="s">
        <v>16</v>
      </c>
      <c r="M368">
        <v>1</v>
      </c>
      <c r="N368" t="s">
        <v>3</v>
      </c>
      <c r="O368" t="s">
        <v>788</v>
      </c>
      <c r="P368"/>
      <c r="Q368">
        <v>0</v>
      </c>
      <c r="R368"/>
      <c r="S368"/>
      <c r="T368" t="s">
        <v>3</v>
      </c>
      <c r="U368" t="s">
        <v>3</v>
      </c>
      <c r="V368" t="s">
        <v>21</v>
      </c>
      <c r="W368" t="s">
        <v>3</v>
      </c>
      <c r="X368" t="s">
        <v>3</v>
      </c>
      <c r="Y368" t="s">
        <v>3</v>
      </c>
      <c r="Z368" t="s">
        <v>3</v>
      </c>
      <c r="AA368"/>
      <c r="AB368" t="s">
        <v>324</v>
      </c>
      <c r="AC368" t="s">
        <v>3</v>
      </c>
      <c r="AD368" t="s">
        <v>3</v>
      </c>
    </row>
    <row r="369" spans="1:30" ht="15" x14ac:dyDescent="0.25">
      <c r="A369">
        <v>367</v>
      </c>
      <c r="B369" t="s">
        <v>789</v>
      </c>
      <c r="C369">
        <v>367</v>
      </c>
      <c r="D369" t="s">
        <v>322</v>
      </c>
      <c r="E369" t="s">
        <v>772</v>
      </c>
      <c r="F369" t="s">
        <v>776</v>
      </c>
      <c r="G369"/>
      <c r="H369" t="s">
        <v>3</v>
      </c>
      <c r="I369" t="s">
        <v>3</v>
      </c>
      <c r="J369" t="s">
        <v>3</v>
      </c>
      <c r="K369" t="s">
        <v>3</v>
      </c>
      <c r="L369" t="s">
        <v>3</v>
      </c>
      <c r="M369" t="s">
        <v>3</v>
      </c>
      <c r="N369" t="s">
        <v>3</v>
      </c>
      <c r="O369" t="s">
        <v>3</v>
      </c>
      <c r="P369"/>
      <c r="Q369">
        <v>0</v>
      </c>
      <c r="R369"/>
      <c r="S369"/>
      <c r="T369" t="s">
        <v>3</v>
      </c>
      <c r="U369" t="s">
        <v>3</v>
      </c>
      <c r="V369" t="s">
        <v>2</v>
      </c>
      <c r="W369" t="s">
        <v>3</v>
      </c>
      <c r="X369" t="s">
        <v>3</v>
      </c>
      <c r="Y369" t="s">
        <v>3</v>
      </c>
      <c r="Z369" t="s">
        <v>3</v>
      </c>
      <c r="AA369"/>
      <c r="AB369" t="s">
        <v>324</v>
      </c>
      <c r="AC369" t="s">
        <v>3</v>
      </c>
      <c r="AD369" t="s">
        <v>3</v>
      </c>
    </row>
    <row r="370" spans="1:30" ht="15" x14ac:dyDescent="0.25">
      <c r="A370">
        <v>368</v>
      </c>
      <c r="B370" t="s">
        <v>790</v>
      </c>
      <c r="C370">
        <v>368</v>
      </c>
      <c r="D370" t="s">
        <v>322</v>
      </c>
      <c r="E370" t="s">
        <v>772</v>
      </c>
      <c r="F370" t="s">
        <v>776</v>
      </c>
      <c r="G370"/>
      <c r="H370" t="s">
        <v>3</v>
      </c>
      <c r="I370" t="s">
        <v>3</v>
      </c>
      <c r="J370" t="s">
        <v>3</v>
      </c>
      <c r="K370" t="s">
        <v>3</v>
      </c>
      <c r="L370" t="s">
        <v>3</v>
      </c>
      <c r="M370" t="s">
        <v>3</v>
      </c>
      <c r="N370" t="s">
        <v>3</v>
      </c>
      <c r="O370" t="s">
        <v>15</v>
      </c>
      <c r="P370"/>
      <c r="Q370">
        <v>0</v>
      </c>
      <c r="R370"/>
      <c r="S370"/>
      <c r="T370" t="s">
        <v>3</v>
      </c>
      <c r="U370" t="s">
        <v>3</v>
      </c>
      <c r="V370" t="s">
        <v>3</v>
      </c>
      <c r="W370" t="s">
        <v>3</v>
      </c>
      <c r="X370" t="s">
        <v>3</v>
      </c>
      <c r="Y370" t="s">
        <v>3</v>
      </c>
      <c r="Z370" t="s">
        <v>3</v>
      </c>
      <c r="AA370"/>
      <c r="AB370" t="s">
        <v>324</v>
      </c>
      <c r="AC370" t="s">
        <v>3</v>
      </c>
      <c r="AD370" t="s">
        <v>3</v>
      </c>
    </row>
    <row r="371" spans="1:30" ht="15" x14ac:dyDescent="0.25">
      <c r="A371">
        <v>369</v>
      </c>
      <c r="B371" t="s">
        <v>791</v>
      </c>
      <c r="C371">
        <v>369</v>
      </c>
      <c r="D371" t="s">
        <v>322</v>
      </c>
      <c r="E371" t="s">
        <v>792</v>
      </c>
      <c r="F371"/>
      <c r="G371"/>
      <c r="H371" t="s">
        <v>3</v>
      </c>
      <c r="I371">
        <v>0</v>
      </c>
      <c r="J371">
        <v>0</v>
      </c>
      <c r="K371">
        <v>0</v>
      </c>
      <c r="L371">
        <v>0</v>
      </c>
      <c r="M371" t="s">
        <v>3</v>
      </c>
      <c r="N371" t="s">
        <v>3</v>
      </c>
      <c r="O371">
        <v>0</v>
      </c>
      <c r="P371"/>
      <c r="Q371">
        <v>0</v>
      </c>
      <c r="R371"/>
      <c r="S371"/>
      <c r="T371">
        <v>0</v>
      </c>
      <c r="U371">
        <v>0</v>
      </c>
      <c r="V371" t="s">
        <v>3</v>
      </c>
      <c r="W371" t="s">
        <v>3</v>
      </c>
      <c r="X371" t="s">
        <v>3</v>
      </c>
      <c r="Y371">
        <v>0</v>
      </c>
      <c r="Z371">
        <v>0</v>
      </c>
      <c r="AA371"/>
      <c r="AB371" t="s">
        <v>324</v>
      </c>
      <c r="AC371" t="s">
        <v>3</v>
      </c>
      <c r="AD371" t="s">
        <v>3</v>
      </c>
    </row>
    <row r="372" spans="1:30" ht="15" x14ac:dyDescent="0.25">
      <c r="A372">
        <v>370</v>
      </c>
      <c r="B372" t="s">
        <v>793</v>
      </c>
      <c r="C372">
        <v>370</v>
      </c>
      <c r="D372" t="s">
        <v>322</v>
      </c>
      <c r="E372" t="s">
        <v>792</v>
      </c>
      <c r="F372"/>
      <c r="G372"/>
      <c r="H372" t="s">
        <v>3</v>
      </c>
      <c r="I372">
        <v>0</v>
      </c>
      <c r="J372">
        <v>0</v>
      </c>
      <c r="K372">
        <v>0</v>
      </c>
      <c r="L372">
        <v>0</v>
      </c>
      <c r="M372" t="s">
        <v>3</v>
      </c>
      <c r="N372" t="s">
        <v>3</v>
      </c>
      <c r="O372">
        <v>0</v>
      </c>
      <c r="P372"/>
      <c r="Q372">
        <v>0</v>
      </c>
      <c r="R372"/>
      <c r="S372"/>
      <c r="T372">
        <v>0</v>
      </c>
      <c r="U372">
        <v>0</v>
      </c>
      <c r="V372" t="s">
        <v>3</v>
      </c>
      <c r="W372" t="s">
        <v>3</v>
      </c>
      <c r="X372" t="s">
        <v>3</v>
      </c>
      <c r="Y372">
        <v>0</v>
      </c>
      <c r="Z372">
        <v>0</v>
      </c>
      <c r="AA372"/>
      <c r="AB372" t="s">
        <v>324</v>
      </c>
      <c r="AC372" t="s">
        <v>3</v>
      </c>
      <c r="AD372" t="s">
        <v>3</v>
      </c>
    </row>
    <row r="373" spans="1:30" ht="15" x14ac:dyDescent="0.25">
      <c r="A373">
        <v>371</v>
      </c>
      <c r="B373" t="s">
        <v>794</v>
      </c>
      <c r="C373">
        <v>371</v>
      </c>
      <c r="D373" t="s">
        <v>322</v>
      </c>
      <c r="E373" t="s">
        <v>792</v>
      </c>
      <c r="F373"/>
      <c r="G373"/>
      <c r="H373" t="s">
        <v>3</v>
      </c>
      <c r="I373">
        <v>0</v>
      </c>
      <c r="J373">
        <v>0</v>
      </c>
      <c r="K373">
        <v>0</v>
      </c>
      <c r="L373">
        <v>0</v>
      </c>
      <c r="M373" t="s">
        <v>3</v>
      </c>
      <c r="N373" t="s">
        <v>3</v>
      </c>
      <c r="O373">
        <v>0</v>
      </c>
      <c r="P373"/>
      <c r="Q373">
        <v>0</v>
      </c>
      <c r="R373"/>
      <c r="S373"/>
      <c r="T373">
        <v>0</v>
      </c>
      <c r="U373">
        <v>0</v>
      </c>
      <c r="V373" t="s">
        <v>3</v>
      </c>
      <c r="W373" t="s">
        <v>3</v>
      </c>
      <c r="X373" t="s">
        <v>3</v>
      </c>
      <c r="Y373">
        <v>0</v>
      </c>
      <c r="Z373">
        <v>0</v>
      </c>
      <c r="AA373"/>
      <c r="AB373" t="s">
        <v>324</v>
      </c>
      <c r="AC373" t="s">
        <v>3</v>
      </c>
      <c r="AD373" t="s">
        <v>3</v>
      </c>
    </row>
    <row r="374" spans="1:30" ht="15" x14ac:dyDescent="0.25">
      <c r="A374">
        <v>372</v>
      </c>
      <c r="B374" t="s">
        <v>795</v>
      </c>
      <c r="C374">
        <v>372</v>
      </c>
      <c r="D374" t="s">
        <v>322</v>
      </c>
      <c r="E374" t="s">
        <v>792</v>
      </c>
      <c r="F374"/>
      <c r="G374"/>
      <c r="H374" t="s">
        <v>3</v>
      </c>
      <c r="I374">
        <v>0</v>
      </c>
      <c r="J374">
        <v>0</v>
      </c>
      <c r="K374">
        <v>0</v>
      </c>
      <c r="L374">
        <v>0</v>
      </c>
      <c r="M374" t="s">
        <v>3</v>
      </c>
      <c r="N374" t="s">
        <v>3</v>
      </c>
      <c r="O374">
        <v>0</v>
      </c>
      <c r="P374"/>
      <c r="Q374">
        <v>0</v>
      </c>
      <c r="R374"/>
      <c r="S374"/>
      <c r="T374">
        <v>0</v>
      </c>
      <c r="U374">
        <v>0</v>
      </c>
      <c r="V374" t="s">
        <v>3</v>
      </c>
      <c r="W374" t="s">
        <v>3</v>
      </c>
      <c r="X374" t="s">
        <v>3</v>
      </c>
      <c r="Y374">
        <v>0</v>
      </c>
      <c r="Z374">
        <v>0</v>
      </c>
      <c r="AA374"/>
      <c r="AB374" t="s">
        <v>324</v>
      </c>
      <c r="AC374" t="s">
        <v>3</v>
      </c>
      <c r="AD374" t="s">
        <v>3</v>
      </c>
    </row>
    <row r="375" spans="1:30" ht="15" x14ac:dyDescent="0.25">
      <c r="A375">
        <v>373</v>
      </c>
      <c r="B375" t="s">
        <v>796</v>
      </c>
      <c r="C375">
        <v>373</v>
      </c>
      <c r="D375" t="s">
        <v>322</v>
      </c>
      <c r="E375" t="s">
        <v>792</v>
      </c>
      <c r="F375"/>
      <c r="G375"/>
      <c r="H375" t="s">
        <v>3</v>
      </c>
      <c r="I375">
        <v>0</v>
      </c>
      <c r="J375">
        <v>0</v>
      </c>
      <c r="K375">
        <v>0</v>
      </c>
      <c r="L375">
        <v>0</v>
      </c>
      <c r="M375" t="s">
        <v>3</v>
      </c>
      <c r="N375" t="s">
        <v>3</v>
      </c>
      <c r="O375">
        <v>0</v>
      </c>
      <c r="P375"/>
      <c r="Q375">
        <v>0</v>
      </c>
      <c r="R375"/>
      <c r="S375"/>
      <c r="T375">
        <v>0</v>
      </c>
      <c r="U375">
        <v>0</v>
      </c>
      <c r="V375" t="s">
        <v>3</v>
      </c>
      <c r="W375" t="s">
        <v>3</v>
      </c>
      <c r="X375" t="s">
        <v>3</v>
      </c>
      <c r="Y375">
        <v>0</v>
      </c>
      <c r="Z375">
        <v>0</v>
      </c>
      <c r="AA375"/>
      <c r="AB375" t="s">
        <v>324</v>
      </c>
      <c r="AC375" t="s">
        <v>3</v>
      </c>
      <c r="AD375" t="s">
        <v>3</v>
      </c>
    </row>
    <row r="376" spans="1:30" ht="15" x14ac:dyDescent="0.25">
      <c r="A376">
        <v>374</v>
      </c>
      <c r="B376" t="s">
        <v>797</v>
      </c>
      <c r="C376">
        <v>374</v>
      </c>
      <c r="D376" t="s">
        <v>322</v>
      </c>
      <c r="E376" t="s">
        <v>792</v>
      </c>
      <c r="F376"/>
      <c r="G376"/>
      <c r="H376" t="s">
        <v>3</v>
      </c>
      <c r="I376">
        <v>0</v>
      </c>
      <c r="J376">
        <v>0</v>
      </c>
      <c r="K376">
        <v>0</v>
      </c>
      <c r="L376">
        <v>0</v>
      </c>
      <c r="M376" t="s">
        <v>3</v>
      </c>
      <c r="N376" t="s">
        <v>3</v>
      </c>
      <c r="O376">
        <v>0</v>
      </c>
      <c r="P376"/>
      <c r="Q376">
        <v>0</v>
      </c>
      <c r="R376"/>
      <c r="S376"/>
      <c r="T376">
        <v>0</v>
      </c>
      <c r="U376">
        <v>0</v>
      </c>
      <c r="V376" t="s">
        <v>3</v>
      </c>
      <c r="W376" t="s">
        <v>3</v>
      </c>
      <c r="X376" t="s">
        <v>3</v>
      </c>
      <c r="Y376">
        <v>0</v>
      </c>
      <c r="Z376">
        <v>0</v>
      </c>
      <c r="AA376"/>
      <c r="AB376" t="s">
        <v>324</v>
      </c>
      <c r="AC376" t="s">
        <v>3</v>
      </c>
      <c r="AD376" t="s">
        <v>3</v>
      </c>
    </row>
    <row r="377" spans="1:30" ht="15" x14ac:dyDescent="0.25">
      <c r="A377">
        <v>375</v>
      </c>
      <c r="B377" t="s">
        <v>798</v>
      </c>
      <c r="C377">
        <v>375</v>
      </c>
      <c r="D377" t="s">
        <v>322</v>
      </c>
      <c r="E377" t="s">
        <v>792</v>
      </c>
      <c r="F377"/>
      <c r="G377"/>
      <c r="H377" t="s">
        <v>3</v>
      </c>
      <c r="I377">
        <v>0</v>
      </c>
      <c r="J377">
        <v>0</v>
      </c>
      <c r="K377">
        <v>0</v>
      </c>
      <c r="L377">
        <v>0</v>
      </c>
      <c r="M377" t="s">
        <v>3</v>
      </c>
      <c r="N377" t="s">
        <v>3</v>
      </c>
      <c r="O377">
        <v>0</v>
      </c>
      <c r="P377"/>
      <c r="Q377">
        <v>0</v>
      </c>
      <c r="R377"/>
      <c r="S377"/>
      <c r="T377">
        <v>0</v>
      </c>
      <c r="U377">
        <v>0</v>
      </c>
      <c r="V377" t="s">
        <v>3</v>
      </c>
      <c r="W377" t="s">
        <v>3</v>
      </c>
      <c r="X377" t="s">
        <v>3</v>
      </c>
      <c r="Y377">
        <v>0</v>
      </c>
      <c r="Z377">
        <v>0</v>
      </c>
      <c r="AA377"/>
      <c r="AB377" t="s">
        <v>324</v>
      </c>
      <c r="AC377" t="s">
        <v>3</v>
      </c>
      <c r="AD377" t="s">
        <v>3</v>
      </c>
    </row>
    <row r="378" spans="1:30" ht="15" x14ac:dyDescent="0.25">
      <c r="A378">
        <v>376</v>
      </c>
      <c r="B378" t="s">
        <v>799</v>
      </c>
      <c r="C378">
        <v>376</v>
      </c>
      <c r="D378" t="s">
        <v>322</v>
      </c>
      <c r="E378" t="s">
        <v>792</v>
      </c>
      <c r="F378"/>
      <c r="G378"/>
      <c r="H378" t="s">
        <v>3</v>
      </c>
      <c r="I378">
        <v>0</v>
      </c>
      <c r="J378">
        <v>0</v>
      </c>
      <c r="K378">
        <v>0</v>
      </c>
      <c r="L378">
        <v>0</v>
      </c>
      <c r="M378" t="s">
        <v>3</v>
      </c>
      <c r="N378" t="s">
        <v>3</v>
      </c>
      <c r="O378">
        <v>0</v>
      </c>
      <c r="P378"/>
      <c r="Q378">
        <v>0</v>
      </c>
      <c r="R378"/>
      <c r="S378"/>
      <c r="T378">
        <v>0</v>
      </c>
      <c r="U378">
        <v>0</v>
      </c>
      <c r="V378" t="s">
        <v>3</v>
      </c>
      <c r="W378" t="s">
        <v>3</v>
      </c>
      <c r="X378" t="s">
        <v>3</v>
      </c>
      <c r="Y378">
        <v>0</v>
      </c>
      <c r="Z378">
        <v>0</v>
      </c>
      <c r="AA378"/>
      <c r="AB378" t="s">
        <v>324</v>
      </c>
      <c r="AC378" t="s">
        <v>3</v>
      </c>
      <c r="AD378" t="s">
        <v>3</v>
      </c>
    </row>
    <row r="379" spans="1:30" ht="15" x14ac:dyDescent="0.25">
      <c r="A379">
        <v>377</v>
      </c>
      <c r="B379" t="s">
        <v>800</v>
      </c>
      <c r="C379">
        <v>377</v>
      </c>
      <c r="D379" t="s">
        <v>322</v>
      </c>
      <c r="E379" t="s">
        <v>792</v>
      </c>
      <c r="F379"/>
      <c r="G379"/>
      <c r="H379" t="s">
        <v>3</v>
      </c>
      <c r="I379">
        <v>0</v>
      </c>
      <c r="J379">
        <v>0</v>
      </c>
      <c r="K379">
        <v>0</v>
      </c>
      <c r="L379">
        <v>0</v>
      </c>
      <c r="M379" t="s">
        <v>3</v>
      </c>
      <c r="N379" t="s">
        <v>3</v>
      </c>
      <c r="O379">
        <v>0</v>
      </c>
      <c r="P379"/>
      <c r="Q379">
        <v>0</v>
      </c>
      <c r="R379"/>
      <c r="S379"/>
      <c r="T379">
        <v>0</v>
      </c>
      <c r="U379">
        <v>0</v>
      </c>
      <c r="V379" t="s">
        <v>3</v>
      </c>
      <c r="W379" t="s">
        <v>3</v>
      </c>
      <c r="X379" t="s">
        <v>3</v>
      </c>
      <c r="Y379">
        <v>0</v>
      </c>
      <c r="Z379">
        <v>0</v>
      </c>
      <c r="AA379"/>
      <c r="AB379" t="s">
        <v>324</v>
      </c>
      <c r="AC379" t="s">
        <v>3</v>
      </c>
      <c r="AD379" t="s">
        <v>3</v>
      </c>
    </row>
    <row r="380" spans="1:30" ht="15" x14ac:dyDescent="0.25">
      <c r="A380">
        <v>378</v>
      </c>
      <c r="B380" t="s">
        <v>801</v>
      </c>
      <c r="C380">
        <v>378</v>
      </c>
      <c r="D380" t="s">
        <v>322</v>
      </c>
      <c r="E380" t="s">
        <v>792</v>
      </c>
      <c r="F380"/>
      <c r="G380"/>
      <c r="H380" t="s">
        <v>3</v>
      </c>
      <c r="I380">
        <v>0</v>
      </c>
      <c r="J380">
        <v>0</v>
      </c>
      <c r="K380">
        <v>0</v>
      </c>
      <c r="L380">
        <v>0</v>
      </c>
      <c r="M380" t="s">
        <v>3</v>
      </c>
      <c r="N380" t="s">
        <v>3</v>
      </c>
      <c r="O380">
        <v>0</v>
      </c>
      <c r="P380"/>
      <c r="Q380">
        <v>0</v>
      </c>
      <c r="R380"/>
      <c r="S380"/>
      <c r="T380">
        <v>0</v>
      </c>
      <c r="U380">
        <v>0</v>
      </c>
      <c r="V380" t="s">
        <v>3</v>
      </c>
      <c r="W380" t="s">
        <v>3</v>
      </c>
      <c r="X380" t="s">
        <v>3</v>
      </c>
      <c r="Y380">
        <v>0</v>
      </c>
      <c r="Z380">
        <v>0</v>
      </c>
      <c r="AA380"/>
      <c r="AB380" t="s">
        <v>324</v>
      </c>
      <c r="AC380" t="s">
        <v>3</v>
      </c>
      <c r="AD380" t="s">
        <v>3</v>
      </c>
    </row>
    <row r="381" spans="1:30" ht="15" x14ac:dyDescent="0.25">
      <c r="A381">
        <v>379</v>
      </c>
      <c r="B381" t="s">
        <v>802</v>
      </c>
      <c r="C381">
        <v>379</v>
      </c>
      <c r="D381" t="s">
        <v>322</v>
      </c>
      <c r="E381" t="s">
        <v>792</v>
      </c>
      <c r="F381"/>
      <c r="G381"/>
      <c r="H381" t="s">
        <v>803</v>
      </c>
      <c r="I381" t="s">
        <v>3</v>
      </c>
      <c r="J381" t="s">
        <v>493</v>
      </c>
      <c r="K381" t="s">
        <v>14</v>
      </c>
      <c r="L381" t="s">
        <v>16</v>
      </c>
      <c r="M381">
        <v>1</v>
      </c>
      <c r="N381" t="s">
        <v>3</v>
      </c>
      <c r="O381" t="s">
        <v>804</v>
      </c>
      <c r="P381"/>
      <c r="Q381">
        <v>0</v>
      </c>
      <c r="R381"/>
      <c r="S381"/>
      <c r="T381" t="s">
        <v>3</v>
      </c>
      <c r="U381" t="s">
        <v>3</v>
      </c>
      <c r="V381" t="s">
        <v>2</v>
      </c>
      <c r="W381" t="s">
        <v>3</v>
      </c>
      <c r="X381" t="s">
        <v>3</v>
      </c>
      <c r="Y381" t="s">
        <v>3</v>
      </c>
      <c r="Z381" t="s">
        <v>3</v>
      </c>
      <c r="AA381"/>
      <c r="AB381" t="s">
        <v>324</v>
      </c>
      <c r="AC381" t="s">
        <v>3</v>
      </c>
      <c r="AD381" t="s">
        <v>3</v>
      </c>
    </row>
    <row r="382" spans="1:30" ht="15" x14ac:dyDescent="0.25">
      <c r="A382">
        <v>380</v>
      </c>
      <c r="B382" t="s">
        <v>805</v>
      </c>
      <c r="C382">
        <v>380</v>
      </c>
      <c r="D382" t="s">
        <v>322</v>
      </c>
      <c r="E382" t="s">
        <v>792</v>
      </c>
      <c r="F382"/>
      <c r="G382"/>
      <c r="H382" t="s">
        <v>3</v>
      </c>
      <c r="I382">
        <v>0</v>
      </c>
      <c r="J382">
        <v>0</v>
      </c>
      <c r="K382">
        <v>0</v>
      </c>
      <c r="L382">
        <v>0</v>
      </c>
      <c r="M382">
        <v>1</v>
      </c>
      <c r="N382" t="s">
        <v>3</v>
      </c>
      <c r="O382">
        <v>0</v>
      </c>
      <c r="P382"/>
      <c r="Q382">
        <v>0</v>
      </c>
      <c r="R382"/>
      <c r="S382"/>
      <c r="T382">
        <v>0</v>
      </c>
      <c r="U382">
        <v>0</v>
      </c>
      <c r="V382" t="s">
        <v>2</v>
      </c>
      <c r="W382" t="s">
        <v>3</v>
      </c>
      <c r="X382" t="s">
        <v>3</v>
      </c>
      <c r="Y382">
        <v>0</v>
      </c>
      <c r="Z382">
        <v>0</v>
      </c>
      <c r="AA382"/>
      <c r="AB382" t="s">
        <v>324</v>
      </c>
      <c r="AC382" t="s">
        <v>3</v>
      </c>
      <c r="AD382" t="s">
        <v>3</v>
      </c>
    </row>
    <row r="383" spans="1:30" ht="15" x14ac:dyDescent="0.25">
      <c r="A383">
        <v>381</v>
      </c>
      <c r="B383" t="s">
        <v>806</v>
      </c>
      <c r="C383">
        <v>381</v>
      </c>
      <c r="D383" t="s">
        <v>322</v>
      </c>
      <c r="E383" t="s">
        <v>792</v>
      </c>
      <c r="F383"/>
      <c r="G383"/>
      <c r="H383" t="s">
        <v>3</v>
      </c>
      <c r="I383" t="s">
        <v>3</v>
      </c>
      <c r="J383" t="s">
        <v>3</v>
      </c>
      <c r="K383" t="s">
        <v>3</v>
      </c>
      <c r="L383" t="s">
        <v>3</v>
      </c>
      <c r="M383" t="s">
        <v>3</v>
      </c>
      <c r="N383" t="s">
        <v>3</v>
      </c>
      <c r="O383" t="s">
        <v>358</v>
      </c>
      <c r="P383"/>
      <c r="Q383">
        <v>0</v>
      </c>
      <c r="R383"/>
      <c r="S383"/>
      <c r="T383" t="s">
        <v>3</v>
      </c>
      <c r="U383" t="s">
        <v>3</v>
      </c>
      <c r="V383" t="s">
        <v>3</v>
      </c>
      <c r="W383" t="s">
        <v>3</v>
      </c>
      <c r="X383" t="s">
        <v>3</v>
      </c>
      <c r="Y383" t="s">
        <v>3</v>
      </c>
      <c r="Z383" t="s">
        <v>3</v>
      </c>
      <c r="AA383"/>
      <c r="AB383" t="s">
        <v>324</v>
      </c>
      <c r="AC383" t="s">
        <v>3</v>
      </c>
      <c r="AD383" t="s">
        <v>3</v>
      </c>
    </row>
    <row r="384" spans="1:30" ht="15" x14ac:dyDescent="0.25">
      <c r="A384">
        <v>382</v>
      </c>
      <c r="B384" t="s">
        <v>807</v>
      </c>
      <c r="C384">
        <v>382</v>
      </c>
      <c r="D384" t="s">
        <v>322</v>
      </c>
      <c r="E384" t="s">
        <v>792</v>
      </c>
      <c r="F384"/>
      <c r="G384"/>
      <c r="H384" t="s">
        <v>3</v>
      </c>
      <c r="I384" t="s">
        <v>3</v>
      </c>
      <c r="J384" t="s">
        <v>3</v>
      </c>
      <c r="K384" t="s">
        <v>3</v>
      </c>
      <c r="L384" t="s">
        <v>3</v>
      </c>
      <c r="M384" t="s">
        <v>3</v>
      </c>
      <c r="N384" t="s">
        <v>3</v>
      </c>
      <c r="O384" t="s">
        <v>31</v>
      </c>
      <c r="P384"/>
      <c r="Q384">
        <v>0</v>
      </c>
      <c r="R384"/>
      <c r="S384"/>
      <c r="T384" t="s">
        <v>3</v>
      </c>
      <c r="U384" t="s">
        <v>3</v>
      </c>
      <c r="V384" t="s">
        <v>3</v>
      </c>
      <c r="W384" t="s">
        <v>3</v>
      </c>
      <c r="X384" t="s">
        <v>3</v>
      </c>
      <c r="Y384" t="s">
        <v>3</v>
      </c>
      <c r="Z384" t="s">
        <v>3</v>
      </c>
      <c r="AA384"/>
      <c r="AB384" t="s">
        <v>324</v>
      </c>
      <c r="AC384" t="s">
        <v>3</v>
      </c>
      <c r="AD384" t="s">
        <v>3</v>
      </c>
    </row>
    <row r="385" spans="1:30" ht="15" x14ac:dyDescent="0.25">
      <c r="A385">
        <v>383</v>
      </c>
      <c r="B385" t="s">
        <v>808</v>
      </c>
      <c r="C385">
        <v>383</v>
      </c>
      <c r="D385" t="s">
        <v>322</v>
      </c>
      <c r="E385" t="s">
        <v>792</v>
      </c>
      <c r="F385"/>
      <c r="G385"/>
      <c r="H385" t="s">
        <v>803</v>
      </c>
      <c r="I385" t="s">
        <v>3</v>
      </c>
      <c r="J385" t="s">
        <v>493</v>
      </c>
      <c r="K385" t="s">
        <v>14</v>
      </c>
      <c r="L385" t="s">
        <v>16</v>
      </c>
      <c r="M385">
        <v>1</v>
      </c>
      <c r="N385" t="s">
        <v>3</v>
      </c>
      <c r="O385" t="s">
        <v>809</v>
      </c>
      <c r="P385"/>
      <c r="Q385">
        <v>0</v>
      </c>
      <c r="R385"/>
      <c r="S385"/>
      <c r="T385" t="s">
        <v>3</v>
      </c>
      <c r="U385" t="s">
        <v>3</v>
      </c>
      <c r="V385" t="s">
        <v>2</v>
      </c>
      <c r="W385" t="s">
        <v>3</v>
      </c>
      <c r="X385" t="s">
        <v>3</v>
      </c>
      <c r="Y385" t="s">
        <v>3</v>
      </c>
      <c r="Z385" t="s">
        <v>3</v>
      </c>
      <c r="AA385"/>
      <c r="AB385" t="s">
        <v>324</v>
      </c>
      <c r="AC385" t="s">
        <v>3</v>
      </c>
      <c r="AD385" t="s">
        <v>3</v>
      </c>
    </row>
    <row r="386" spans="1:30" ht="15" x14ac:dyDescent="0.25">
      <c r="A386">
        <v>384</v>
      </c>
      <c r="B386" t="s">
        <v>810</v>
      </c>
      <c r="C386">
        <v>384</v>
      </c>
      <c r="D386" t="s">
        <v>322</v>
      </c>
      <c r="E386" t="s">
        <v>792</v>
      </c>
      <c r="F386"/>
      <c r="G386"/>
      <c r="H386" t="s">
        <v>3</v>
      </c>
      <c r="I386" t="s">
        <v>3</v>
      </c>
      <c r="J386" t="s">
        <v>3</v>
      </c>
      <c r="K386" t="s">
        <v>3</v>
      </c>
      <c r="L386" t="s">
        <v>3</v>
      </c>
      <c r="M386" t="s">
        <v>3</v>
      </c>
      <c r="N386" t="s">
        <v>3</v>
      </c>
      <c r="O386" t="s">
        <v>35</v>
      </c>
      <c r="P386"/>
      <c r="Q386">
        <v>0</v>
      </c>
      <c r="R386"/>
      <c r="S386"/>
      <c r="T386" t="s">
        <v>3</v>
      </c>
      <c r="U386" t="s">
        <v>3</v>
      </c>
      <c r="V386" t="s">
        <v>3</v>
      </c>
      <c r="W386" t="s">
        <v>3</v>
      </c>
      <c r="X386" t="s">
        <v>3</v>
      </c>
      <c r="Y386" t="s">
        <v>3</v>
      </c>
      <c r="Z386" t="s">
        <v>3</v>
      </c>
      <c r="AA386"/>
      <c r="AB386" t="s">
        <v>324</v>
      </c>
      <c r="AC386" t="s">
        <v>3</v>
      </c>
      <c r="AD386" t="s">
        <v>3</v>
      </c>
    </row>
    <row r="387" spans="1:30" ht="15" x14ac:dyDescent="0.25">
      <c r="A387">
        <v>385</v>
      </c>
      <c r="B387" t="s">
        <v>811</v>
      </c>
      <c r="C387">
        <v>385</v>
      </c>
      <c r="D387" t="s">
        <v>322</v>
      </c>
      <c r="E387" t="s">
        <v>792</v>
      </c>
      <c r="F387"/>
      <c r="G387"/>
      <c r="H387" t="s">
        <v>3</v>
      </c>
      <c r="I387" t="s">
        <v>3</v>
      </c>
      <c r="J387" t="s">
        <v>3</v>
      </c>
      <c r="K387" t="s">
        <v>3</v>
      </c>
      <c r="L387" t="s">
        <v>3</v>
      </c>
      <c r="M387">
        <v>1</v>
      </c>
      <c r="N387" t="s">
        <v>3</v>
      </c>
      <c r="O387" t="s">
        <v>3</v>
      </c>
      <c r="P387"/>
      <c r="Q387">
        <v>0</v>
      </c>
      <c r="R387"/>
      <c r="S387"/>
      <c r="T387" t="s">
        <v>3</v>
      </c>
      <c r="U387" t="s">
        <v>3</v>
      </c>
      <c r="V387" t="s">
        <v>3</v>
      </c>
      <c r="W387" t="s">
        <v>3</v>
      </c>
      <c r="X387" t="s">
        <v>3</v>
      </c>
      <c r="Y387" t="s">
        <v>3</v>
      </c>
      <c r="Z387" t="s">
        <v>3</v>
      </c>
      <c r="AA387"/>
      <c r="AB387" t="s">
        <v>324</v>
      </c>
      <c r="AC387" t="s">
        <v>3</v>
      </c>
      <c r="AD387" t="s">
        <v>3</v>
      </c>
    </row>
    <row r="388" spans="1:30" ht="15" x14ac:dyDescent="0.25">
      <c r="A388">
        <v>386</v>
      </c>
      <c r="B388" t="s">
        <v>812</v>
      </c>
      <c r="C388">
        <v>386</v>
      </c>
      <c r="D388" t="s">
        <v>322</v>
      </c>
      <c r="E388" t="s">
        <v>792</v>
      </c>
      <c r="F388"/>
      <c r="G388"/>
      <c r="H388" t="s">
        <v>3</v>
      </c>
      <c r="I388" t="s">
        <v>3</v>
      </c>
      <c r="J388" t="s">
        <v>3</v>
      </c>
      <c r="K388" t="s">
        <v>3</v>
      </c>
      <c r="L388" t="s">
        <v>3</v>
      </c>
      <c r="M388" t="s">
        <v>3</v>
      </c>
      <c r="N388" t="s">
        <v>3</v>
      </c>
      <c r="O388" t="s">
        <v>3</v>
      </c>
      <c r="P388"/>
      <c r="Q388">
        <v>0</v>
      </c>
      <c r="R388"/>
      <c r="S388"/>
      <c r="T388" t="s">
        <v>3</v>
      </c>
      <c r="U388" t="s">
        <v>3</v>
      </c>
      <c r="V388" t="s">
        <v>2</v>
      </c>
      <c r="W388" t="s">
        <v>3</v>
      </c>
      <c r="X388" t="s">
        <v>3</v>
      </c>
      <c r="Y388" t="s">
        <v>3</v>
      </c>
      <c r="Z388" t="s">
        <v>3</v>
      </c>
      <c r="AA388"/>
      <c r="AB388" t="s">
        <v>324</v>
      </c>
      <c r="AC388" t="s">
        <v>3</v>
      </c>
      <c r="AD388" t="s">
        <v>3</v>
      </c>
    </row>
    <row r="389" spans="1:30" ht="15" x14ac:dyDescent="0.25">
      <c r="A389">
        <v>387</v>
      </c>
      <c r="B389" t="s">
        <v>813</v>
      </c>
      <c r="C389">
        <v>387</v>
      </c>
      <c r="D389" t="s">
        <v>322</v>
      </c>
      <c r="E389" t="s">
        <v>792</v>
      </c>
      <c r="F389"/>
      <c r="G389"/>
      <c r="H389" t="s">
        <v>3</v>
      </c>
      <c r="I389" t="s">
        <v>3</v>
      </c>
      <c r="J389" t="s">
        <v>3</v>
      </c>
      <c r="K389" t="s">
        <v>3</v>
      </c>
      <c r="L389" t="s">
        <v>3</v>
      </c>
      <c r="M389" t="s">
        <v>3</v>
      </c>
      <c r="N389" t="s">
        <v>3</v>
      </c>
      <c r="O389" t="s">
        <v>3</v>
      </c>
      <c r="P389"/>
      <c r="Q389">
        <v>0</v>
      </c>
      <c r="R389"/>
      <c r="S389"/>
      <c r="T389" t="s">
        <v>3</v>
      </c>
      <c r="U389" t="s">
        <v>3</v>
      </c>
      <c r="V389" t="s">
        <v>2</v>
      </c>
      <c r="W389" t="s">
        <v>3</v>
      </c>
      <c r="X389" t="s">
        <v>3</v>
      </c>
      <c r="Y389" t="s">
        <v>3</v>
      </c>
      <c r="Z389" t="s">
        <v>3</v>
      </c>
      <c r="AA389"/>
      <c r="AB389" t="s">
        <v>324</v>
      </c>
      <c r="AC389" t="s">
        <v>3</v>
      </c>
      <c r="AD389" t="s">
        <v>3</v>
      </c>
    </row>
    <row r="390" spans="1:30" ht="15" x14ac:dyDescent="0.25">
      <c r="A390">
        <v>388</v>
      </c>
      <c r="B390" t="s">
        <v>814</v>
      </c>
      <c r="C390">
        <v>388</v>
      </c>
      <c r="D390" t="s">
        <v>322</v>
      </c>
      <c r="E390" t="s">
        <v>792</v>
      </c>
      <c r="F390"/>
      <c r="G390"/>
      <c r="H390" t="s">
        <v>3</v>
      </c>
      <c r="I390" t="s">
        <v>3</v>
      </c>
      <c r="J390" t="s">
        <v>3</v>
      </c>
      <c r="K390" t="s">
        <v>3</v>
      </c>
      <c r="L390" t="s">
        <v>3</v>
      </c>
      <c r="M390" t="s">
        <v>3</v>
      </c>
      <c r="N390" t="s">
        <v>3</v>
      </c>
      <c r="O390" t="s">
        <v>3</v>
      </c>
      <c r="P390"/>
      <c r="Q390">
        <v>0</v>
      </c>
      <c r="R390"/>
      <c r="S390"/>
      <c r="T390" t="s">
        <v>3</v>
      </c>
      <c r="U390" t="s">
        <v>3</v>
      </c>
      <c r="V390" t="s">
        <v>2</v>
      </c>
      <c r="W390" t="s">
        <v>3</v>
      </c>
      <c r="X390" t="s">
        <v>3</v>
      </c>
      <c r="Y390" t="s">
        <v>3</v>
      </c>
      <c r="Z390" t="s">
        <v>3</v>
      </c>
      <c r="AA390"/>
      <c r="AB390" t="s">
        <v>324</v>
      </c>
      <c r="AC390" t="s">
        <v>3</v>
      </c>
      <c r="AD390" t="s">
        <v>3</v>
      </c>
    </row>
    <row r="391" spans="1:30" ht="15" x14ac:dyDescent="0.25">
      <c r="A391">
        <v>389</v>
      </c>
      <c r="B391" t="s">
        <v>815</v>
      </c>
      <c r="C391">
        <v>389</v>
      </c>
      <c r="D391" t="s">
        <v>322</v>
      </c>
      <c r="E391" t="s">
        <v>792</v>
      </c>
      <c r="F391"/>
      <c r="G391"/>
      <c r="H391" t="s">
        <v>3</v>
      </c>
      <c r="I391" t="s">
        <v>3</v>
      </c>
      <c r="J391" t="s">
        <v>3</v>
      </c>
      <c r="K391" t="s">
        <v>3</v>
      </c>
      <c r="L391" t="s">
        <v>3</v>
      </c>
      <c r="M391" t="s">
        <v>3</v>
      </c>
      <c r="N391" t="s">
        <v>3</v>
      </c>
      <c r="O391" t="s">
        <v>3</v>
      </c>
      <c r="P391"/>
      <c r="Q391">
        <v>0</v>
      </c>
      <c r="R391"/>
      <c r="S391"/>
      <c r="T391" t="s">
        <v>3</v>
      </c>
      <c r="U391" t="s">
        <v>3</v>
      </c>
      <c r="V391" t="s">
        <v>21</v>
      </c>
      <c r="W391" t="s">
        <v>3</v>
      </c>
      <c r="X391" t="s">
        <v>3</v>
      </c>
      <c r="Y391" t="s">
        <v>3</v>
      </c>
      <c r="Z391" t="s">
        <v>3</v>
      </c>
      <c r="AA391"/>
      <c r="AB391" t="s">
        <v>324</v>
      </c>
      <c r="AC391" t="s">
        <v>3</v>
      </c>
      <c r="AD391" t="s">
        <v>3</v>
      </c>
    </row>
    <row r="392" spans="1:30" ht="15" x14ac:dyDescent="0.25">
      <c r="A392">
        <v>390</v>
      </c>
      <c r="B392" t="s">
        <v>816</v>
      </c>
      <c r="C392">
        <v>390</v>
      </c>
      <c r="D392" t="s">
        <v>322</v>
      </c>
      <c r="E392" t="s">
        <v>817</v>
      </c>
      <c r="F392"/>
      <c r="G392"/>
      <c r="H392" t="s">
        <v>3</v>
      </c>
      <c r="I392">
        <v>0</v>
      </c>
      <c r="J392">
        <v>0</v>
      </c>
      <c r="K392">
        <v>0</v>
      </c>
      <c r="L392">
        <v>0</v>
      </c>
      <c r="M392" t="s">
        <v>3</v>
      </c>
      <c r="N392" t="s">
        <v>3</v>
      </c>
      <c r="O392">
        <v>0</v>
      </c>
      <c r="P392"/>
      <c r="Q392">
        <v>0</v>
      </c>
      <c r="R392"/>
      <c r="S392"/>
      <c r="T392">
        <v>0</v>
      </c>
      <c r="U392">
        <v>0</v>
      </c>
      <c r="V392" t="s">
        <v>21</v>
      </c>
      <c r="W392" t="s">
        <v>3</v>
      </c>
      <c r="X392" t="s">
        <v>3</v>
      </c>
      <c r="Y392">
        <v>0</v>
      </c>
      <c r="Z392">
        <v>0</v>
      </c>
      <c r="AA392"/>
      <c r="AB392" t="s">
        <v>324</v>
      </c>
      <c r="AC392" t="s">
        <v>3</v>
      </c>
      <c r="AD392" t="s">
        <v>3</v>
      </c>
    </row>
    <row r="393" spans="1:30" ht="15" x14ac:dyDescent="0.25">
      <c r="A393">
        <v>391</v>
      </c>
      <c r="B393" t="s">
        <v>818</v>
      </c>
      <c r="C393">
        <v>391</v>
      </c>
      <c r="D393" t="s">
        <v>322</v>
      </c>
      <c r="E393" t="s">
        <v>817</v>
      </c>
      <c r="F393" t="s">
        <v>819</v>
      </c>
      <c r="G393"/>
      <c r="H393" t="s">
        <v>820</v>
      </c>
      <c r="I393" t="s">
        <v>3</v>
      </c>
      <c r="J393" t="s">
        <v>493</v>
      </c>
      <c r="K393" t="s">
        <v>14</v>
      </c>
      <c r="L393" t="s">
        <v>16</v>
      </c>
      <c r="M393">
        <v>1</v>
      </c>
      <c r="N393" t="s">
        <v>3</v>
      </c>
      <c r="O393" t="s">
        <v>358</v>
      </c>
      <c r="P393"/>
      <c r="Q393">
        <v>0</v>
      </c>
      <c r="R393"/>
      <c r="S393"/>
      <c r="T393" t="s">
        <v>3</v>
      </c>
      <c r="U393" t="s">
        <v>3</v>
      </c>
      <c r="V393" t="s">
        <v>2</v>
      </c>
      <c r="W393" t="s">
        <v>3</v>
      </c>
      <c r="X393" t="s">
        <v>3</v>
      </c>
      <c r="Y393" t="s">
        <v>3</v>
      </c>
      <c r="Z393" t="s">
        <v>3</v>
      </c>
      <c r="AA393"/>
      <c r="AB393" t="s">
        <v>324</v>
      </c>
      <c r="AC393" t="s">
        <v>3</v>
      </c>
      <c r="AD393" t="s">
        <v>3</v>
      </c>
    </row>
    <row r="394" spans="1:30" ht="15" x14ac:dyDescent="0.25">
      <c r="A394">
        <v>392</v>
      </c>
      <c r="B394" t="s">
        <v>821</v>
      </c>
      <c r="C394">
        <v>392</v>
      </c>
      <c r="D394" t="s">
        <v>322</v>
      </c>
      <c r="E394" t="s">
        <v>817</v>
      </c>
      <c r="F394" t="s">
        <v>819</v>
      </c>
      <c r="G394"/>
      <c r="H394" t="s">
        <v>820</v>
      </c>
      <c r="I394" t="s">
        <v>3</v>
      </c>
      <c r="J394" t="s">
        <v>493</v>
      </c>
      <c r="K394" t="s">
        <v>14</v>
      </c>
      <c r="L394" t="s">
        <v>16</v>
      </c>
      <c r="M394">
        <v>1</v>
      </c>
      <c r="N394" t="s">
        <v>3</v>
      </c>
      <c r="O394" t="s">
        <v>719</v>
      </c>
      <c r="P394"/>
      <c r="Q394">
        <v>0</v>
      </c>
      <c r="R394"/>
      <c r="S394"/>
      <c r="T394" t="s">
        <v>3</v>
      </c>
      <c r="U394" t="s">
        <v>3</v>
      </c>
      <c r="V394" t="s">
        <v>2</v>
      </c>
      <c r="W394" t="s">
        <v>3</v>
      </c>
      <c r="X394" t="s">
        <v>3</v>
      </c>
      <c r="Y394" t="s">
        <v>3</v>
      </c>
      <c r="Z394" t="s">
        <v>3</v>
      </c>
      <c r="AA394"/>
      <c r="AB394" t="s">
        <v>324</v>
      </c>
      <c r="AC394" t="s">
        <v>3</v>
      </c>
      <c r="AD394" t="s">
        <v>3</v>
      </c>
    </row>
    <row r="395" spans="1:30" ht="15" x14ac:dyDescent="0.25">
      <c r="A395">
        <v>393</v>
      </c>
      <c r="B395" t="s">
        <v>822</v>
      </c>
      <c r="C395">
        <v>393</v>
      </c>
      <c r="D395" t="s">
        <v>322</v>
      </c>
      <c r="E395" t="s">
        <v>817</v>
      </c>
      <c r="F395" t="s">
        <v>819</v>
      </c>
      <c r="G395"/>
      <c r="H395" t="s">
        <v>820</v>
      </c>
      <c r="I395" t="s">
        <v>3</v>
      </c>
      <c r="J395" t="s">
        <v>493</v>
      </c>
      <c r="K395" t="s">
        <v>14</v>
      </c>
      <c r="L395" t="s">
        <v>16</v>
      </c>
      <c r="M395">
        <v>1</v>
      </c>
      <c r="N395" t="s">
        <v>3</v>
      </c>
      <c r="O395" t="s">
        <v>809</v>
      </c>
      <c r="P395"/>
      <c r="Q395">
        <v>0</v>
      </c>
      <c r="R395"/>
      <c r="S395"/>
      <c r="T395" t="s">
        <v>3</v>
      </c>
      <c r="U395" t="s">
        <v>3</v>
      </c>
      <c r="V395" t="s">
        <v>2</v>
      </c>
      <c r="W395" t="s">
        <v>3</v>
      </c>
      <c r="X395" t="s">
        <v>3</v>
      </c>
      <c r="Y395" t="s">
        <v>3</v>
      </c>
      <c r="Z395" t="s">
        <v>3</v>
      </c>
      <c r="AA395"/>
      <c r="AB395" t="s">
        <v>324</v>
      </c>
      <c r="AC395" t="s">
        <v>3</v>
      </c>
      <c r="AD395" t="s">
        <v>3</v>
      </c>
    </row>
    <row r="396" spans="1:30" ht="15" x14ac:dyDescent="0.25">
      <c r="A396">
        <v>394</v>
      </c>
      <c r="B396" t="s">
        <v>823</v>
      </c>
      <c r="C396">
        <v>394</v>
      </c>
      <c r="D396" t="s">
        <v>322</v>
      </c>
      <c r="E396" t="s">
        <v>817</v>
      </c>
      <c r="F396" t="s">
        <v>819</v>
      </c>
      <c r="G396"/>
      <c r="H396" t="s">
        <v>820</v>
      </c>
      <c r="I396" t="s">
        <v>3</v>
      </c>
      <c r="J396" t="s">
        <v>493</v>
      </c>
      <c r="K396" t="s">
        <v>14</v>
      </c>
      <c r="L396" t="s">
        <v>16</v>
      </c>
      <c r="M396">
        <v>1</v>
      </c>
      <c r="N396" t="s">
        <v>3</v>
      </c>
      <c r="O396" t="s">
        <v>824</v>
      </c>
      <c r="P396"/>
      <c r="Q396">
        <v>0</v>
      </c>
      <c r="R396"/>
      <c r="S396"/>
      <c r="T396" t="s">
        <v>3</v>
      </c>
      <c r="U396" t="s">
        <v>3</v>
      </c>
      <c r="V396" t="s">
        <v>8</v>
      </c>
      <c r="W396" t="s">
        <v>3</v>
      </c>
      <c r="X396" t="s">
        <v>3</v>
      </c>
      <c r="Y396" t="s">
        <v>3</v>
      </c>
      <c r="Z396" t="s">
        <v>3</v>
      </c>
      <c r="AA396"/>
      <c r="AB396" t="s">
        <v>324</v>
      </c>
      <c r="AC396" t="s">
        <v>3</v>
      </c>
      <c r="AD396" t="s">
        <v>3</v>
      </c>
    </row>
    <row r="397" spans="1:30" ht="15" x14ac:dyDescent="0.25">
      <c r="A397">
        <v>395</v>
      </c>
      <c r="B397" t="s">
        <v>825</v>
      </c>
      <c r="C397">
        <v>395</v>
      </c>
      <c r="D397" t="s">
        <v>322</v>
      </c>
      <c r="E397" t="s">
        <v>817</v>
      </c>
      <c r="F397" t="s">
        <v>819</v>
      </c>
      <c r="G397"/>
      <c r="H397" t="s">
        <v>820</v>
      </c>
      <c r="I397" t="s">
        <v>3</v>
      </c>
      <c r="J397" t="s">
        <v>493</v>
      </c>
      <c r="K397" t="s">
        <v>331</v>
      </c>
      <c r="L397" t="s">
        <v>16</v>
      </c>
      <c r="M397">
        <v>1</v>
      </c>
      <c r="N397" t="s">
        <v>3</v>
      </c>
      <c r="O397" t="s">
        <v>31</v>
      </c>
      <c r="P397"/>
      <c r="Q397">
        <v>0</v>
      </c>
      <c r="R397"/>
      <c r="S397"/>
      <c r="T397" t="s">
        <v>3</v>
      </c>
      <c r="U397" t="s">
        <v>3</v>
      </c>
      <c r="V397" t="s">
        <v>2</v>
      </c>
      <c r="W397" t="s">
        <v>3</v>
      </c>
      <c r="X397" t="s">
        <v>3</v>
      </c>
      <c r="Y397" t="s">
        <v>10</v>
      </c>
      <c r="Z397" t="s">
        <v>3</v>
      </c>
      <c r="AA397"/>
      <c r="AB397" t="s">
        <v>324</v>
      </c>
      <c r="AC397" t="s">
        <v>3</v>
      </c>
      <c r="AD397" t="s">
        <v>3</v>
      </c>
    </row>
    <row r="398" spans="1:30" ht="15" x14ac:dyDescent="0.25">
      <c r="A398">
        <v>396</v>
      </c>
      <c r="B398" t="s">
        <v>826</v>
      </c>
      <c r="C398">
        <v>396</v>
      </c>
      <c r="D398" t="s">
        <v>322</v>
      </c>
      <c r="E398" t="s">
        <v>817</v>
      </c>
      <c r="F398" t="s">
        <v>819</v>
      </c>
      <c r="G398"/>
      <c r="H398" t="s">
        <v>820</v>
      </c>
      <c r="I398" t="s">
        <v>3</v>
      </c>
      <c r="J398" t="s">
        <v>493</v>
      </c>
      <c r="K398" t="s">
        <v>14</v>
      </c>
      <c r="L398" t="s">
        <v>16</v>
      </c>
      <c r="M398">
        <v>1</v>
      </c>
      <c r="N398" t="s">
        <v>3</v>
      </c>
      <c r="O398" t="s">
        <v>719</v>
      </c>
      <c r="P398"/>
      <c r="Q398">
        <v>0</v>
      </c>
      <c r="R398"/>
      <c r="S398"/>
      <c r="T398" t="s">
        <v>3</v>
      </c>
      <c r="U398" t="s">
        <v>3</v>
      </c>
      <c r="V398" t="s">
        <v>2</v>
      </c>
      <c r="W398" t="s">
        <v>3</v>
      </c>
      <c r="X398" t="s">
        <v>3</v>
      </c>
      <c r="Y398" t="s">
        <v>10</v>
      </c>
      <c r="Z398" t="s">
        <v>3</v>
      </c>
      <c r="AA398"/>
      <c r="AB398" t="s">
        <v>324</v>
      </c>
      <c r="AC398" t="s">
        <v>3</v>
      </c>
      <c r="AD398" t="s">
        <v>3</v>
      </c>
    </row>
    <row r="399" spans="1:30" ht="15" x14ac:dyDescent="0.25">
      <c r="A399">
        <v>397</v>
      </c>
      <c r="B399" t="s">
        <v>827</v>
      </c>
      <c r="C399">
        <v>397</v>
      </c>
      <c r="D399" t="s">
        <v>322</v>
      </c>
      <c r="E399" t="s">
        <v>817</v>
      </c>
      <c r="F399" t="s">
        <v>819</v>
      </c>
      <c r="G399"/>
      <c r="H399" t="s">
        <v>820</v>
      </c>
      <c r="I399" t="s">
        <v>3</v>
      </c>
      <c r="J399" t="s">
        <v>493</v>
      </c>
      <c r="K399" t="s">
        <v>14</v>
      </c>
      <c r="L399" t="s">
        <v>16</v>
      </c>
      <c r="M399">
        <v>1</v>
      </c>
      <c r="N399" t="s">
        <v>3</v>
      </c>
      <c r="O399" t="s">
        <v>431</v>
      </c>
      <c r="P399"/>
      <c r="Q399">
        <v>0</v>
      </c>
      <c r="R399"/>
      <c r="S399"/>
      <c r="T399" t="s">
        <v>3</v>
      </c>
      <c r="U399" t="s">
        <v>3</v>
      </c>
      <c r="V399" t="s">
        <v>8</v>
      </c>
      <c r="W399" t="s">
        <v>3</v>
      </c>
      <c r="X399" t="s">
        <v>3</v>
      </c>
      <c r="Y399" t="s">
        <v>3</v>
      </c>
      <c r="Z399" t="s">
        <v>3</v>
      </c>
      <c r="AA399"/>
      <c r="AB399" t="s">
        <v>324</v>
      </c>
      <c r="AC399" t="s">
        <v>3</v>
      </c>
      <c r="AD399" t="s">
        <v>3</v>
      </c>
    </row>
    <row r="400" spans="1:30" ht="15" x14ac:dyDescent="0.25">
      <c r="A400">
        <v>398</v>
      </c>
      <c r="B400" t="s">
        <v>828</v>
      </c>
      <c r="C400">
        <v>398</v>
      </c>
      <c r="D400" t="s">
        <v>322</v>
      </c>
      <c r="E400" t="s">
        <v>817</v>
      </c>
      <c r="F400" t="s">
        <v>819</v>
      </c>
      <c r="G400"/>
      <c r="H400" t="s">
        <v>820</v>
      </c>
      <c r="I400" t="s">
        <v>3</v>
      </c>
      <c r="J400" t="s">
        <v>493</v>
      </c>
      <c r="K400" t="s">
        <v>14</v>
      </c>
      <c r="L400" t="s">
        <v>16</v>
      </c>
      <c r="M400">
        <v>1</v>
      </c>
      <c r="N400" t="s">
        <v>3</v>
      </c>
      <c r="O400" t="s">
        <v>358</v>
      </c>
      <c r="P400"/>
      <c r="Q400">
        <v>0</v>
      </c>
      <c r="R400"/>
      <c r="S400"/>
      <c r="T400" t="s">
        <v>3</v>
      </c>
      <c r="U400" t="s">
        <v>3</v>
      </c>
      <c r="V400" t="s">
        <v>21</v>
      </c>
      <c r="W400" t="s">
        <v>3</v>
      </c>
      <c r="X400" t="s">
        <v>3</v>
      </c>
      <c r="Y400" t="s">
        <v>3</v>
      </c>
      <c r="Z400" t="s">
        <v>3</v>
      </c>
      <c r="AA400"/>
      <c r="AB400" t="s">
        <v>324</v>
      </c>
      <c r="AC400" t="s">
        <v>3</v>
      </c>
      <c r="AD400" t="s">
        <v>3</v>
      </c>
    </row>
    <row r="401" spans="1:30" ht="15" x14ac:dyDescent="0.25">
      <c r="A401">
        <v>399</v>
      </c>
      <c r="B401" t="s">
        <v>829</v>
      </c>
      <c r="C401">
        <v>399</v>
      </c>
      <c r="D401" t="s">
        <v>322</v>
      </c>
      <c r="E401" t="s">
        <v>817</v>
      </c>
      <c r="F401" t="s">
        <v>819</v>
      </c>
      <c r="G401"/>
      <c r="H401" t="s">
        <v>3</v>
      </c>
      <c r="I401">
        <v>0</v>
      </c>
      <c r="J401">
        <v>0</v>
      </c>
      <c r="K401">
        <v>0</v>
      </c>
      <c r="L401">
        <v>0</v>
      </c>
      <c r="M401" t="s">
        <v>3</v>
      </c>
      <c r="N401" t="s">
        <v>3</v>
      </c>
      <c r="O401">
        <v>0</v>
      </c>
      <c r="P401"/>
      <c r="Q401">
        <v>0</v>
      </c>
      <c r="R401"/>
      <c r="S401"/>
      <c r="T401">
        <v>0</v>
      </c>
      <c r="U401">
        <v>0</v>
      </c>
      <c r="V401" t="s">
        <v>3</v>
      </c>
      <c r="W401" t="s">
        <v>3</v>
      </c>
      <c r="X401" t="s">
        <v>3</v>
      </c>
      <c r="Y401">
        <v>0</v>
      </c>
      <c r="Z401">
        <v>0</v>
      </c>
      <c r="AA401"/>
      <c r="AB401" t="s">
        <v>324</v>
      </c>
      <c r="AC401" t="s">
        <v>3</v>
      </c>
      <c r="AD401" t="s">
        <v>3</v>
      </c>
    </row>
    <row r="402" spans="1:30" ht="15" x14ac:dyDescent="0.25">
      <c r="A402">
        <v>400</v>
      </c>
      <c r="B402" t="s">
        <v>830</v>
      </c>
      <c r="C402">
        <v>400</v>
      </c>
      <c r="D402" t="s">
        <v>322</v>
      </c>
      <c r="E402" t="s">
        <v>817</v>
      </c>
      <c r="F402" t="s">
        <v>819</v>
      </c>
      <c r="G402"/>
      <c r="H402" t="s">
        <v>820</v>
      </c>
      <c r="I402" t="s">
        <v>3</v>
      </c>
      <c r="J402" t="s">
        <v>493</v>
      </c>
      <c r="K402" t="s">
        <v>14</v>
      </c>
      <c r="L402" t="s">
        <v>16</v>
      </c>
      <c r="M402">
        <v>1</v>
      </c>
      <c r="N402" t="s">
        <v>3</v>
      </c>
      <c r="O402" t="s">
        <v>508</v>
      </c>
      <c r="P402"/>
      <c r="Q402">
        <v>0</v>
      </c>
      <c r="R402"/>
      <c r="S402"/>
      <c r="T402" t="s">
        <v>3</v>
      </c>
      <c r="U402" t="s">
        <v>3</v>
      </c>
      <c r="V402" t="s">
        <v>2</v>
      </c>
      <c r="W402" t="s">
        <v>3</v>
      </c>
      <c r="X402" t="s">
        <v>3</v>
      </c>
      <c r="Y402" t="s">
        <v>3</v>
      </c>
      <c r="Z402" t="s">
        <v>3</v>
      </c>
      <c r="AA402"/>
      <c r="AB402" t="s">
        <v>324</v>
      </c>
      <c r="AC402" t="s">
        <v>3</v>
      </c>
      <c r="AD402" t="s">
        <v>3</v>
      </c>
    </row>
    <row r="403" spans="1:30" ht="15" x14ac:dyDescent="0.25">
      <c r="A403">
        <v>401</v>
      </c>
      <c r="B403" t="s">
        <v>831</v>
      </c>
      <c r="C403">
        <v>401</v>
      </c>
      <c r="D403" t="s">
        <v>322</v>
      </c>
      <c r="E403" t="s">
        <v>817</v>
      </c>
      <c r="F403" t="s">
        <v>819</v>
      </c>
      <c r="G403"/>
      <c r="H403" t="s">
        <v>820</v>
      </c>
      <c r="I403" t="s">
        <v>3</v>
      </c>
      <c r="J403" t="s">
        <v>493</v>
      </c>
      <c r="K403" t="s">
        <v>14</v>
      </c>
      <c r="L403" t="s">
        <v>16</v>
      </c>
      <c r="M403">
        <v>1</v>
      </c>
      <c r="N403" t="s">
        <v>3</v>
      </c>
      <c r="O403" t="s">
        <v>402</v>
      </c>
      <c r="P403"/>
      <c r="Q403">
        <v>0</v>
      </c>
      <c r="R403"/>
      <c r="S403"/>
      <c r="T403" t="s">
        <v>3</v>
      </c>
      <c r="U403" t="s">
        <v>3</v>
      </c>
      <c r="V403" t="s">
        <v>2</v>
      </c>
      <c r="W403" t="s">
        <v>3</v>
      </c>
      <c r="X403" t="s">
        <v>3</v>
      </c>
      <c r="Y403" t="s">
        <v>3</v>
      </c>
      <c r="Z403" t="s">
        <v>3</v>
      </c>
      <c r="AA403"/>
      <c r="AB403" t="s">
        <v>324</v>
      </c>
      <c r="AC403" t="s">
        <v>3</v>
      </c>
      <c r="AD403" t="s">
        <v>3</v>
      </c>
    </row>
    <row r="404" spans="1:30" ht="15" x14ac:dyDescent="0.25">
      <c r="A404">
        <v>402</v>
      </c>
      <c r="B404" t="s">
        <v>832</v>
      </c>
      <c r="C404">
        <v>402</v>
      </c>
      <c r="D404" t="s">
        <v>322</v>
      </c>
      <c r="E404" t="s">
        <v>817</v>
      </c>
      <c r="F404" t="s">
        <v>819</v>
      </c>
      <c r="G404"/>
      <c r="H404" t="s">
        <v>3</v>
      </c>
      <c r="I404" t="s">
        <v>3</v>
      </c>
      <c r="J404" t="s">
        <v>3</v>
      </c>
      <c r="K404" t="s">
        <v>3</v>
      </c>
      <c r="L404" t="s">
        <v>3</v>
      </c>
      <c r="M404" t="s">
        <v>3</v>
      </c>
      <c r="N404" t="s">
        <v>3</v>
      </c>
      <c r="O404" t="s">
        <v>3</v>
      </c>
      <c r="P404"/>
      <c r="Q404">
        <v>0</v>
      </c>
      <c r="R404"/>
      <c r="S404"/>
      <c r="T404" t="s">
        <v>3</v>
      </c>
      <c r="U404" t="s">
        <v>3</v>
      </c>
      <c r="V404" t="s">
        <v>3</v>
      </c>
      <c r="W404" t="s">
        <v>3</v>
      </c>
      <c r="X404" t="s">
        <v>3</v>
      </c>
      <c r="Y404" t="s">
        <v>3</v>
      </c>
      <c r="Z404" t="s">
        <v>3</v>
      </c>
      <c r="AA404"/>
      <c r="AB404" t="s">
        <v>324</v>
      </c>
      <c r="AC404" t="s">
        <v>3</v>
      </c>
      <c r="AD404" t="s">
        <v>3</v>
      </c>
    </row>
    <row r="405" spans="1:30" ht="15" x14ac:dyDescent="0.25">
      <c r="A405">
        <v>403</v>
      </c>
      <c r="B405" t="s">
        <v>833</v>
      </c>
      <c r="C405">
        <v>403</v>
      </c>
      <c r="D405" t="s">
        <v>322</v>
      </c>
      <c r="E405" t="s">
        <v>817</v>
      </c>
      <c r="F405" t="s">
        <v>819</v>
      </c>
      <c r="G405"/>
      <c r="H405" t="s">
        <v>3</v>
      </c>
      <c r="I405" t="s">
        <v>3</v>
      </c>
      <c r="J405" t="s">
        <v>3</v>
      </c>
      <c r="K405" t="s">
        <v>3</v>
      </c>
      <c r="L405" t="s">
        <v>3</v>
      </c>
      <c r="M405">
        <v>1</v>
      </c>
      <c r="N405" t="s">
        <v>3</v>
      </c>
      <c r="O405" t="s">
        <v>3</v>
      </c>
      <c r="P405"/>
      <c r="Q405">
        <v>0</v>
      </c>
      <c r="R405"/>
      <c r="S405"/>
      <c r="T405" t="s">
        <v>3</v>
      </c>
      <c r="U405" t="s">
        <v>3</v>
      </c>
      <c r="V405" t="s">
        <v>21</v>
      </c>
      <c r="W405" t="s">
        <v>3</v>
      </c>
      <c r="X405" t="s">
        <v>3</v>
      </c>
      <c r="Y405" t="s">
        <v>3</v>
      </c>
      <c r="Z405" t="s">
        <v>3</v>
      </c>
      <c r="AA405"/>
      <c r="AB405" t="s">
        <v>324</v>
      </c>
      <c r="AC405" t="s">
        <v>3</v>
      </c>
      <c r="AD405" t="s">
        <v>3</v>
      </c>
    </row>
    <row r="406" spans="1:30" ht="15" x14ac:dyDescent="0.25">
      <c r="A406">
        <v>404</v>
      </c>
      <c r="B406" t="s">
        <v>834</v>
      </c>
      <c r="C406">
        <v>404</v>
      </c>
      <c r="D406" t="s">
        <v>322</v>
      </c>
      <c r="E406" t="s">
        <v>817</v>
      </c>
      <c r="F406" t="s">
        <v>819</v>
      </c>
      <c r="G406"/>
      <c r="H406" t="s">
        <v>820</v>
      </c>
      <c r="I406" t="s">
        <v>3</v>
      </c>
      <c r="J406" t="s">
        <v>493</v>
      </c>
      <c r="K406" t="s">
        <v>14</v>
      </c>
      <c r="L406" t="s">
        <v>16</v>
      </c>
      <c r="M406">
        <v>1</v>
      </c>
      <c r="N406" t="s">
        <v>3</v>
      </c>
      <c r="O406" t="s">
        <v>835</v>
      </c>
      <c r="P406"/>
      <c r="Q406">
        <v>0</v>
      </c>
      <c r="R406"/>
      <c r="S406"/>
      <c r="T406" t="s">
        <v>3</v>
      </c>
      <c r="U406" t="s">
        <v>3</v>
      </c>
      <c r="V406" t="s">
        <v>2</v>
      </c>
      <c r="W406" t="s">
        <v>3</v>
      </c>
      <c r="X406" t="s">
        <v>3</v>
      </c>
      <c r="Y406" t="s">
        <v>3</v>
      </c>
      <c r="Z406" t="s">
        <v>3</v>
      </c>
      <c r="AA406"/>
      <c r="AB406" t="s">
        <v>324</v>
      </c>
      <c r="AC406" t="s">
        <v>3</v>
      </c>
      <c r="AD406" t="s">
        <v>3</v>
      </c>
    </row>
    <row r="407" spans="1:30" ht="15" x14ac:dyDescent="0.25">
      <c r="A407">
        <v>405</v>
      </c>
      <c r="B407" t="s">
        <v>836</v>
      </c>
      <c r="C407">
        <v>405</v>
      </c>
      <c r="D407" t="s">
        <v>322</v>
      </c>
      <c r="E407" t="s">
        <v>817</v>
      </c>
      <c r="F407" t="s">
        <v>819</v>
      </c>
      <c r="G407"/>
      <c r="H407" t="s">
        <v>820</v>
      </c>
      <c r="I407" t="s">
        <v>3</v>
      </c>
      <c r="J407" t="s">
        <v>493</v>
      </c>
      <c r="K407" t="s">
        <v>14</v>
      </c>
      <c r="L407" t="s">
        <v>16</v>
      </c>
      <c r="M407">
        <v>1</v>
      </c>
      <c r="N407" t="s">
        <v>3</v>
      </c>
      <c r="O407" t="s">
        <v>657</v>
      </c>
      <c r="P407"/>
      <c r="Q407">
        <v>0</v>
      </c>
      <c r="R407"/>
      <c r="S407"/>
      <c r="T407" t="s">
        <v>3</v>
      </c>
      <c r="U407" t="s">
        <v>3</v>
      </c>
      <c r="V407" t="s">
        <v>21</v>
      </c>
      <c r="W407" t="s">
        <v>3</v>
      </c>
      <c r="X407" t="s">
        <v>3</v>
      </c>
      <c r="Y407" t="s">
        <v>3</v>
      </c>
      <c r="Z407" t="s">
        <v>3</v>
      </c>
      <c r="AA407"/>
      <c r="AB407" t="s">
        <v>324</v>
      </c>
      <c r="AC407" t="s">
        <v>3</v>
      </c>
      <c r="AD407" t="s">
        <v>3</v>
      </c>
    </row>
    <row r="408" spans="1:30" ht="15" x14ac:dyDescent="0.25">
      <c r="A408">
        <v>406</v>
      </c>
      <c r="B408" t="s">
        <v>837</v>
      </c>
      <c r="C408">
        <v>406</v>
      </c>
      <c r="D408" t="s">
        <v>322</v>
      </c>
      <c r="E408" t="s">
        <v>817</v>
      </c>
      <c r="F408" t="s">
        <v>819</v>
      </c>
      <c r="G408"/>
      <c r="H408" t="s">
        <v>820</v>
      </c>
      <c r="I408" t="s">
        <v>3</v>
      </c>
      <c r="J408" t="s">
        <v>493</v>
      </c>
      <c r="K408" t="s">
        <v>14</v>
      </c>
      <c r="L408" t="s">
        <v>16</v>
      </c>
      <c r="M408">
        <v>1</v>
      </c>
      <c r="N408" t="s">
        <v>3</v>
      </c>
      <c r="O408" t="s">
        <v>824</v>
      </c>
      <c r="P408"/>
      <c r="Q408">
        <v>0</v>
      </c>
      <c r="R408"/>
      <c r="S408"/>
      <c r="T408" t="s">
        <v>3</v>
      </c>
      <c r="U408" t="s">
        <v>3</v>
      </c>
      <c r="V408" t="s">
        <v>8</v>
      </c>
      <c r="W408" t="s">
        <v>3</v>
      </c>
      <c r="X408" t="s">
        <v>3</v>
      </c>
      <c r="Y408" t="s">
        <v>3</v>
      </c>
      <c r="Z408" t="s">
        <v>3</v>
      </c>
      <c r="AA408"/>
      <c r="AB408" t="s">
        <v>324</v>
      </c>
      <c r="AC408" t="s">
        <v>3</v>
      </c>
      <c r="AD408" t="s">
        <v>3</v>
      </c>
    </row>
    <row r="409" spans="1:30" ht="15" x14ac:dyDescent="0.25">
      <c r="A409">
        <v>407</v>
      </c>
      <c r="B409" t="s">
        <v>838</v>
      </c>
      <c r="C409">
        <v>407</v>
      </c>
      <c r="D409" t="s">
        <v>322</v>
      </c>
      <c r="E409" t="s">
        <v>817</v>
      </c>
      <c r="F409" t="s">
        <v>819</v>
      </c>
      <c r="G409"/>
      <c r="H409" t="s">
        <v>3</v>
      </c>
      <c r="I409" t="s">
        <v>3</v>
      </c>
      <c r="J409" t="s">
        <v>493</v>
      </c>
      <c r="K409" t="s">
        <v>20</v>
      </c>
      <c r="L409" t="s">
        <v>16</v>
      </c>
      <c r="M409" t="s">
        <v>3</v>
      </c>
      <c r="N409" t="s">
        <v>3</v>
      </c>
      <c r="O409" t="s">
        <v>839</v>
      </c>
      <c r="P409"/>
      <c r="Q409">
        <v>0</v>
      </c>
      <c r="R409"/>
      <c r="S409"/>
      <c r="T409" t="s">
        <v>3</v>
      </c>
      <c r="U409" t="s">
        <v>3</v>
      </c>
      <c r="V409" t="s">
        <v>2</v>
      </c>
      <c r="W409" t="s">
        <v>3</v>
      </c>
      <c r="X409" t="s">
        <v>3</v>
      </c>
      <c r="Y409" t="s">
        <v>3</v>
      </c>
      <c r="Z409" t="s">
        <v>3</v>
      </c>
      <c r="AA409"/>
      <c r="AB409" t="s">
        <v>324</v>
      </c>
      <c r="AC409" t="s">
        <v>3</v>
      </c>
      <c r="AD409" t="s">
        <v>3</v>
      </c>
    </row>
    <row r="410" spans="1:30" ht="15" x14ac:dyDescent="0.25">
      <c r="A410">
        <v>408</v>
      </c>
      <c r="B410" t="s">
        <v>840</v>
      </c>
      <c r="C410">
        <v>408</v>
      </c>
      <c r="D410" t="s">
        <v>322</v>
      </c>
      <c r="E410" t="s">
        <v>817</v>
      </c>
      <c r="F410" t="s">
        <v>819</v>
      </c>
      <c r="G410"/>
      <c r="H410" t="s">
        <v>841</v>
      </c>
      <c r="I410" t="s">
        <v>3</v>
      </c>
      <c r="J410" t="s">
        <v>493</v>
      </c>
      <c r="K410" t="s">
        <v>20</v>
      </c>
      <c r="L410" t="s">
        <v>311</v>
      </c>
      <c r="M410" t="s">
        <v>3</v>
      </c>
      <c r="N410" t="s">
        <v>3</v>
      </c>
      <c r="O410" t="s">
        <v>842</v>
      </c>
      <c r="P410"/>
      <c r="Q410">
        <v>0</v>
      </c>
      <c r="R410"/>
      <c r="S410"/>
      <c r="T410" t="s">
        <v>3</v>
      </c>
      <c r="U410" t="s">
        <v>3</v>
      </c>
      <c r="V410" t="s">
        <v>2</v>
      </c>
      <c r="W410" t="s">
        <v>3</v>
      </c>
      <c r="X410" t="s">
        <v>3</v>
      </c>
      <c r="Y410" t="s">
        <v>3</v>
      </c>
      <c r="Z410" t="s">
        <v>3</v>
      </c>
      <c r="AA410"/>
      <c r="AB410" t="s">
        <v>324</v>
      </c>
      <c r="AC410" t="s">
        <v>3</v>
      </c>
      <c r="AD410" t="s">
        <v>3</v>
      </c>
    </row>
    <row r="411" spans="1:30" ht="15" x14ac:dyDescent="0.25">
      <c r="A411">
        <v>409</v>
      </c>
      <c r="B411" t="s">
        <v>843</v>
      </c>
      <c r="C411">
        <v>409</v>
      </c>
      <c r="D411" t="s">
        <v>322</v>
      </c>
      <c r="E411" t="s">
        <v>817</v>
      </c>
      <c r="F411" t="s">
        <v>819</v>
      </c>
      <c r="G411"/>
      <c r="H411" t="s">
        <v>3</v>
      </c>
      <c r="I411">
        <v>0</v>
      </c>
      <c r="J411">
        <v>0</v>
      </c>
      <c r="K411">
        <v>0</v>
      </c>
      <c r="L411">
        <v>0</v>
      </c>
      <c r="M411" t="s">
        <v>3</v>
      </c>
      <c r="N411" t="s">
        <v>3</v>
      </c>
      <c r="O411">
        <v>0</v>
      </c>
      <c r="P411"/>
      <c r="Q411">
        <v>0</v>
      </c>
      <c r="R411"/>
      <c r="S411"/>
      <c r="T411">
        <v>0</v>
      </c>
      <c r="U411">
        <v>0</v>
      </c>
      <c r="V411" t="s">
        <v>3</v>
      </c>
      <c r="W411" t="s">
        <v>3</v>
      </c>
      <c r="X411" t="s">
        <v>3</v>
      </c>
      <c r="Y411">
        <v>0</v>
      </c>
      <c r="Z411">
        <v>0</v>
      </c>
      <c r="AA411"/>
      <c r="AB411" t="s">
        <v>324</v>
      </c>
      <c r="AC411" t="s">
        <v>3</v>
      </c>
      <c r="AD411" t="s">
        <v>3</v>
      </c>
    </row>
    <row r="412" spans="1:30" ht="15" x14ac:dyDescent="0.25">
      <c r="A412">
        <v>410</v>
      </c>
      <c r="B412" t="s">
        <v>844</v>
      </c>
      <c r="C412">
        <v>410</v>
      </c>
      <c r="D412" t="s">
        <v>322</v>
      </c>
      <c r="E412" t="s">
        <v>817</v>
      </c>
      <c r="F412" t="s">
        <v>819</v>
      </c>
      <c r="G412"/>
      <c r="H412" t="s">
        <v>3</v>
      </c>
      <c r="I412">
        <v>0</v>
      </c>
      <c r="J412">
        <v>0</v>
      </c>
      <c r="K412">
        <v>0</v>
      </c>
      <c r="L412">
        <v>0</v>
      </c>
      <c r="M412" t="s">
        <v>3</v>
      </c>
      <c r="N412" t="s">
        <v>3</v>
      </c>
      <c r="O412">
        <v>0</v>
      </c>
      <c r="P412"/>
      <c r="Q412">
        <v>0</v>
      </c>
      <c r="R412"/>
      <c r="S412"/>
      <c r="T412">
        <v>0</v>
      </c>
      <c r="U412">
        <v>0</v>
      </c>
      <c r="V412" t="s">
        <v>3</v>
      </c>
      <c r="W412" t="s">
        <v>3</v>
      </c>
      <c r="X412" t="s">
        <v>3</v>
      </c>
      <c r="Y412">
        <v>0</v>
      </c>
      <c r="Z412">
        <v>0</v>
      </c>
      <c r="AA412"/>
      <c r="AB412" t="s">
        <v>324</v>
      </c>
      <c r="AC412" t="s">
        <v>3</v>
      </c>
      <c r="AD412" t="s">
        <v>3</v>
      </c>
    </row>
    <row r="413" spans="1:30" ht="15" x14ac:dyDescent="0.25">
      <c r="A413">
        <v>411</v>
      </c>
      <c r="B413" t="s">
        <v>845</v>
      </c>
      <c r="C413">
        <v>411</v>
      </c>
      <c r="D413" t="s">
        <v>322</v>
      </c>
      <c r="E413" t="s">
        <v>817</v>
      </c>
      <c r="F413" t="s">
        <v>819</v>
      </c>
      <c r="G413"/>
      <c r="H413" t="s">
        <v>3</v>
      </c>
      <c r="I413" t="s">
        <v>3</v>
      </c>
      <c r="J413" t="s">
        <v>493</v>
      </c>
      <c r="K413" t="s">
        <v>20</v>
      </c>
      <c r="L413" t="s">
        <v>16</v>
      </c>
      <c r="M413" t="s">
        <v>3</v>
      </c>
      <c r="N413" t="s">
        <v>3</v>
      </c>
      <c r="O413" t="s">
        <v>846</v>
      </c>
      <c r="P413"/>
      <c r="Q413">
        <v>0</v>
      </c>
      <c r="R413"/>
      <c r="S413"/>
      <c r="T413" t="s">
        <v>3</v>
      </c>
      <c r="U413" t="s">
        <v>3</v>
      </c>
      <c r="V413" t="s">
        <v>2</v>
      </c>
      <c r="W413" t="s">
        <v>3</v>
      </c>
      <c r="X413" t="s">
        <v>3</v>
      </c>
      <c r="Y413" t="s">
        <v>3</v>
      </c>
      <c r="Z413" t="s">
        <v>3</v>
      </c>
      <c r="AA413"/>
      <c r="AB413" t="s">
        <v>324</v>
      </c>
      <c r="AC413" t="s">
        <v>3</v>
      </c>
      <c r="AD413" t="s">
        <v>3</v>
      </c>
    </row>
    <row r="414" spans="1:30" ht="15" x14ac:dyDescent="0.25">
      <c r="A414">
        <v>412</v>
      </c>
      <c r="B414" t="s">
        <v>847</v>
      </c>
      <c r="C414">
        <v>412</v>
      </c>
      <c r="D414" t="s">
        <v>322</v>
      </c>
      <c r="E414" t="s">
        <v>817</v>
      </c>
      <c r="F414" t="s">
        <v>819</v>
      </c>
      <c r="G414"/>
      <c r="H414" t="s">
        <v>3</v>
      </c>
      <c r="I414" t="s">
        <v>3</v>
      </c>
      <c r="J414" t="s">
        <v>3</v>
      </c>
      <c r="K414" t="s">
        <v>3</v>
      </c>
      <c r="L414" t="s">
        <v>3</v>
      </c>
      <c r="M414" t="s">
        <v>3</v>
      </c>
      <c r="N414" t="s">
        <v>3</v>
      </c>
      <c r="O414" t="s">
        <v>3</v>
      </c>
      <c r="P414"/>
      <c r="Q414">
        <v>0</v>
      </c>
      <c r="R414"/>
      <c r="S414"/>
      <c r="T414" t="s">
        <v>3</v>
      </c>
      <c r="U414" t="s">
        <v>3</v>
      </c>
      <c r="V414" t="s">
        <v>3</v>
      </c>
      <c r="W414" t="s">
        <v>3</v>
      </c>
      <c r="X414" t="s">
        <v>3</v>
      </c>
      <c r="Y414" t="s">
        <v>3</v>
      </c>
      <c r="Z414" t="s">
        <v>3</v>
      </c>
      <c r="AA414"/>
      <c r="AB414" t="s">
        <v>324</v>
      </c>
      <c r="AC414" t="s">
        <v>3</v>
      </c>
      <c r="AD414" t="s">
        <v>3</v>
      </c>
    </row>
    <row r="415" spans="1:30" ht="15" x14ac:dyDescent="0.25">
      <c r="A415">
        <v>413</v>
      </c>
      <c r="B415" t="s">
        <v>848</v>
      </c>
      <c r="C415">
        <v>413</v>
      </c>
      <c r="D415" t="s">
        <v>322</v>
      </c>
      <c r="E415" t="s">
        <v>817</v>
      </c>
      <c r="F415" t="s">
        <v>819</v>
      </c>
      <c r="G415"/>
      <c r="H415" t="s">
        <v>820</v>
      </c>
      <c r="I415" t="s">
        <v>3</v>
      </c>
      <c r="J415" t="s">
        <v>493</v>
      </c>
      <c r="K415" t="s">
        <v>20</v>
      </c>
      <c r="L415" t="s">
        <v>16</v>
      </c>
      <c r="M415" t="s">
        <v>3</v>
      </c>
      <c r="N415" t="s">
        <v>3</v>
      </c>
      <c r="O415" t="s">
        <v>26</v>
      </c>
      <c r="P415"/>
      <c r="Q415">
        <v>0</v>
      </c>
      <c r="R415"/>
      <c r="S415"/>
      <c r="T415" t="s">
        <v>3</v>
      </c>
      <c r="U415" t="s">
        <v>3</v>
      </c>
      <c r="V415" t="s">
        <v>2</v>
      </c>
      <c r="W415" t="s">
        <v>3</v>
      </c>
      <c r="X415" t="s">
        <v>3</v>
      </c>
      <c r="Y415" t="s">
        <v>3</v>
      </c>
      <c r="Z415" t="s">
        <v>3</v>
      </c>
      <c r="AA415"/>
      <c r="AB415" t="s">
        <v>324</v>
      </c>
      <c r="AC415" t="s">
        <v>3</v>
      </c>
      <c r="AD415" t="s">
        <v>3</v>
      </c>
    </row>
    <row r="416" spans="1:30" ht="15" x14ac:dyDescent="0.25">
      <c r="A416">
        <v>414</v>
      </c>
      <c r="B416" t="s">
        <v>849</v>
      </c>
      <c r="C416">
        <v>414</v>
      </c>
      <c r="D416" t="s">
        <v>322</v>
      </c>
      <c r="E416" t="s">
        <v>817</v>
      </c>
      <c r="F416" t="s">
        <v>819</v>
      </c>
      <c r="G416"/>
      <c r="H416" t="s">
        <v>3</v>
      </c>
      <c r="I416" t="s">
        <v>3</v>
      </c>
      <c r="J416" t="s">
        <v>3</v>
      </c>
      <c r="K416" t="s">
        <v>3</v>
      </c>
      <c r="L416" t="s">
        <v>3</v>
      </c>
      <c r="M416" t="s">
        <v>3</v>
      </c>
      <c r="N416" t="s">
        <v>3</v>
      </c>
      <c r="O416" t="s">
        <v>3</v>
      </c>
      <c r="P416"/>
      <c r="Q416">
        <v>0</v>
      </c>
      <c r="R416"/>
      <c r="S416"/>
      <c r="T416" t="s">
        <v>3</v>
      </c>
      <c r="U416" t="s">
        <v>3</v>
      </c>
      <c r="V416" t="s">
        <v>2</v>
      </c>
      <c r="W416" t="s">
        <v>3</v>
      </c>
      <c r="X416" t="s">
        <v>3</v>
      </c>
      <c r="Y416" t="s">
        <v>3</v>
      </c>
      <c r="Z416" t="s">
        <v>3</v>
      </c>
      <c r="AA416"/>
      <c r="AB416" t="s">
        <v>324</v>
      </c>
      <c r="AC416" t="s">
        <v>3</v>
      </c>
      <c r="AD416" t="s">
        <v>3</v>
      </c>
    </row>
    <row r="417" spans="1:30" ht="15" x14ac:dyDescent="0.25">
      <c r="A417">
        <v>415</v>
      </c>
      <c r="B417" t="s">
        <v>850</v>
      </c>
      <c r="C417">
        <v>415</v>
      </c>
      <c r="D417" t="s">
        <v>322</v>
      </c>
      <c r="E417" t="s">
        <v>817</v>
      </c>
      <c r="F417" t="s">
        <v>819</v>
      </c>
      <c r="G417"/>
      <c r="H417" t="s">
        <v>3</v>
      </c>
      <c r="I417" t="s">
        <v>3</v>
      </c>
      <c r="J417" t="s">
        <v>3</v>
      </c>
      <c r="K417" t="s">
        <v>3</v>
      </c>
      <c r="L417" t="s">
        <v>3</v>
      </c>
      <c r="M417" t="s">
        <v>3</v>
      </c>
      <c r="N417" t="s">
        <v>3</v>
      </c>
      <c r="O417" t="s">
        <v>3</v>
      </c>
      <c r="P417"/>
      <c r="Q417">
        <v>0</v>
      </c>
      <c r="R417"/>
      <c r="S417"/>
      <c r="T417" t="s">
        <v>3</v>
      </c>
      <c r="U417" t="s">
        <v>3</v>
      </c>
      <c r="V417" t="s">
        <v>3</v>
      </c>
      <c r="W417" t="s">
        <v>3</v>
      </c>
      <c r="X417" t="s">
        <v>3</v>
      </c>
      <c r="Y417" t="s">
        <v>3</v>
      </c>
      <c r="Z417" t="s">
        <v>3</v>
      </c>
      <c r="AA417"/>
      <c r="AB417" t="s">
        <v>324</v>
      </c>
      <c r="AC417" t="s">
        <v>3</v>
      </c>
      <c r="AD417" t="s">
        <v>3</v>
      </c>
    </row>
    <row r="418" spans="1:30" ht="15" x14ac:dyDescent="0.25">
      <c r="A418">
        <v>416</v>
      </c>
      <c r="B418" t="s">
        <v>851</v>
      </c>
      <c r="C418">
        <v>416</v>
      </c>
      <c r="D418" t="s">
        <v>322</v>
      </c>
      <c r="E418" t="s">
        <v>817</v>
      </c>
      <c r="F418" t="s">
        <v>819</v>
      </c>
      <c r="G418"/>
      <c r="H418" t="s">
        <v>3</v>
      </c>
      <c r="I418" t="s">
        <v>3</v>
      </c>
      <c r="J418" t="s">
        <v>3</v>
      </c>
      <c r="K418" t="s">
        <v>3</v>
      </c>
      <c r="L418" t="s">
        <v>3</v>
      </c>
      <c r="M418" t="s">
        <v>3</v>
      </c>
      <c r="N418" t="s">
        <v>3</v>
      </c>
      <c r="O418" t="s">
        <v>3</v>
      </c>
      <c r="P418"/>
      <c r="Q418">
        <v>0</v>
      </c>
      <c r="R418"/>
      <c r="S418"/>
      <c r="T418" t="s">
        <v>3</v>
      </c>
      <c r="U418" t="s">
        <v>3</v>
      </c>
      <c r="V418" t="s">
        <v>21</v>
      </c>
      <c r="W418" t="s">
        <v>10</v>
      </c>
      <c r="X418" t="s">
        <v>3</v>
      </c>
      <c r="Y418" t="s">
        <v>3</v>
      </c>
      <c r="Z418" t="s">
        <v>3</v>
      </c>
      <c r="AA418"/>
      <c r="AB418" t="s">
        <v>324</v>
      </c>
      <c r="AC418" t="s">
        <v>3</v>
      </c>
      <c r="AD418" t="s">
        <v>3</v>
      </c>
    </row>
    <row r="419" spans="1:30" ht="15" x14ac:dyDescent="0.25">
      <c r="A419">
        <v>417</v>
      </c>
      <c r="B419" t="s">
        <v>852</v>
      </c>
      <c r="C419">
        <v>417</v>
      </c>
      <c r="D419" t="s">
        <v>322</v>
      </c>
      <c r="E419" t="s">
        <v>817</v>
      </c>
      <c r="F419" t="s">
        <v>819</v>
      </c>
      <c r="G419"/>
      <c r="H419" t="s">
        <v>3</v>
      </c>
      <c r="I419" t="s">
        <v>3</v>
      </c>
      <c r="J419" t="s">
        <v>3</v>
      </c>
      <c r="K419" t="s">
        <v>3</v>
      </c>
      <c r="L419" t="s">
        <v>3</v>
      </c>
      <c r="M419" t="s">
        <v>3</v>
      </c>
      <c r="N419" t="s">
        <v>3</v>
      </c>
      <c r="O419" t="s">
        <v>3</v>
      </c>
      <c r="P419"/>
      <c r="Q419">
        <v>0</v>
      </c>
      <c r="R419"/>
      <c r="S419"/>
      <c r="T419" t="s">
        <v>3</v>
      </c>
      <c r="U419" t="s">
        <v>3</v>
      </c>
      <c r="V419" t="s">
        <v>3</v>
      </c>
      <c r="W419" t="s">
        <v>3</v>
      </c>
      <c r="X419" t="s">
        <v>3</v>
      </c>
      <c r="Y419" t="s">
        <v>3</v>
      </c>
      <c r="Z419" t="s">
        <v>3</v>
      </c>
      <c r="AA419"/>
      <c r="AB419" t="s">
        <v>324</v>
      </c>
      <c r="AC419" t="s">
        <v>3</v>
      </c>
      <c r="AD419" t="s">
        <v>3</v>
      </c>
    </row>
    <row r="420" spans="1:30" ht="15" x14ac:dyDescent="0.25">
      <c r="A420">
        <v>418</v>
      </c>
      <c r="B420" t="s">
        <v>853</v>
      </c>
      <c r="C420">
        <v>418</v>
      </c>
      <c r="D420" t="s">
        <v>322</v>
      </c>
      <c r="E420" t="s">
        <v>817</v>
      </c>
      <c r="F420" t="s">
        <v>819</v>
      </c>
      <c r="G420"/>
      <c r="H420" t="s">
        <v>3</v>
      </c>
      <c r="I420" t="s">
        <v>3</v>
      </c>
      <c r="J420" t="s">
        <v>493</v>
      </c>
      <c r="K420" t="s">
        <v>20</v>
      </c>
      <c r="L420" t="s">
        <v>311</v>
      </c>
      <c r="M420" t="s">
        <v>3</v>
      </c>
      <c r="N420" t="s">
        <v>3</v>
      </c>
      <c r="O420" t="s">
        <v>24</v>
      </c>
      <c r="P420"/>
      <c r="Q420">
        <v>0</v>
      </c>
      <c r="R420"/>
      <c r="S420"/>
      <c r="T420" t="s">
        <v>3</v>
      </c>
      <c r="U420" t="s">
        <v>3</v>
      </c>
      <c r="V420" t="s">
        <v>2</v>
      </c>
      <c r="W420" t="s">
        <v>3</v>
      </c>
      <c r="X420" t="s">
        <v>3</v>
      </c>
      <c r="Y420" t="s">
        <v>3</v>
      </c>
      <c r="Z420" t="s">
        <v>3</v>
      </c>
      <c r="AA420"/>
      <c r="AB420" t="s">
        <v>324</v>
      </c>
      <c r="AC420" t="s">
        <v>3</v>
      </c>
      <c r="AD420" t="s">
        <v>3</v>
      </c>
    </row>
    <row r="421" spans="1:30" ht="15" x14ac:dyDescent="0.25">
      <c r="A421">
        <v>419</v>
      </c>
      <c r="B421" t="s">
        <v>854</v>
      </c>
      <c r="C421">
        <v>419</v>
      </c>
      <c r="D421" t="s">
        <v>322</v>
      </c>
      <c r="E421" t="s">
        <v>817</v>
      </c>
      <c r="F421" t="s">
        <v>819</v>
      </c>
      <c r="G421"/>
      <c r="H421" t="s">
        <v>3</v>
      </c>
      <c r="I421" t="s">
        <v>3</v>
      </c>
      <c r="J421" t="s">
        <v>493</v>
      </c>
      <c r="K421" t="s">
        <v>14</v>
      </c>
      <c r="L421" t="s">
        <v>16</v>
      </c>
      <c r="M421" t="s">
        <v>3</v>
      </c>
      <c r="N421" t="s">
        <v>3</v>
      </c>
      <c r="O421" t="s">
        <v>224</v>
      </c>
      <c r="P421"/>
      <c r="Q421">
        <v>0</v>
      </c>
      <c r="R421"/>
      <c r="S421"/>
      <c r="T421" t="s">
        <v>3</v>
      </c>
      <c r="U421" t="s">
        <v>3</v>
      </c>
      <c r="V421" t="s">
        <v>3</v>
      </c>
      <c r="W421" t="s">
        <v>3</v>
      </c>
      <c r="X421" t="s">
        <v>3</v>
      </c>
      <c r="Y421" t="s">
        <v>3</v>
      </c>
      <c r="Z421" t="s">
        <v>3</v>
      </c>
      <c r="AA421"/>
      <c r="AB421" t="s">
        <v>324</v>
      </c>
      <c r="AC421" t="s">
        <v>3</v>
      </c>
      <c r="AD421" t="s">
        <v>3</v>
      </c>
    </row>
    <row r="422" spans="1:30" ht="15" x14ac:dyDescent="0.25">
      <c r="A422">
        <v>420</v>
      </c>
      <c r="B422" t="s">
        <v>855</v>
      </c>
      <c r="C422">
        <v>420</v>
      </c>
      <c r="D422" t="s">
        <v>322</v>
      </c>
      <c r="E422" t="s">
        <v>817</v>
      </c>
      <c r="F422" t="s">
        <v>819</v>
      </c>
      <c r="G422"/>
      <c r="H422" t="s">
        <v>3</v>
      </c>
      <c r="I422" t="s">
        <v>3</v>
      </c>
      <c r="J422" t="s">
        <v>3</v>
      </c>
      <c r="K422" t="s">
        <v>3</v>
      </c>
      <c r="L422" t="s">
        <v>3</v>
      </c>
      <c r="M422" t="s">
        <v>3</v>
      </c>
      <c r="N422" t="s">
        <v>3</v>
      </c>
      <c r="O422" t="s">
        <v>3</v>
      </c>
      <c r="P422"/>
      <c r="Q422">
        <v>0</v>
      </c>
      <c r="R422"/>
      <c r="S422"/>
      <c r="T422" t="s">
        <v>3</v>
      </c>
      <c r="U422" t="s">
        <v>3</v>
      </c>
      <c r="V422" t="s">
        <v>2</v>
      </c>
      <c r="W422" t="s">
        <v>3</v>
      </c>
      <c r="X422" t="s">
        <v>3</v>
      </c>
      <c r="Y422" t="s">
        <v>3</v>
      </c>
      <c r="Z422" t="s">
        <v>3</v>
      </c>
      <c r="AA422"/>
      <c r="AB422" t="s">
        <v>324</v>
      </c>
      <c r="AC422" t="s">
        <v>3</v>
      </c>
      <c r="AD422" t="s">
        <v>3</v>
      </c>
    </row>
    <row r="423" spans="1:30" ht="15" x14ac:dyDescent="0.25">
      <c r="A423">
        <v>421</v>
      </c>
      <c r="B423" t="s">
        <v>856</v>
      </c>
      <c r="C423">
        <v>421</v>
      </c>
      <c r="D423" t="s">
        <v>322</v>
      </c>
      <c r="E423" t="s">
        <v>817</v>
      </c>
      <c r="F423" t="s">
        <v>819</v>
      </c>
      <c r="G423"/>
      <c r="H423" t="s">
        <v>3</v>
      </c>
      <c r="I423" t="s">
        <v>3</v>
      </c>
      <c r="J423" t="s">
        <v>3</v>
      </c>
      <c r="K423" t="s">
        <v>3</v>
      </c>
      <c r="L423" t="s">
        <v>3</v>
      </c>
      <c r="M423" t="s">
        <v>3</v>
      </c>
      <c r="N423" t="s">
        <v>3</v>
      </c>
      <c r="O423" t="s">
        <v>3</v>
      </c>
      <c r="P423"/>
      <c r="Q423">
        <v>0</v>
      </c>
      <c r="R423"/>
      <c r="S423"/>
      <c r="T423" t="s">
        <v>3</v>
      </c>
      <c r="U423" t="s">
        <v>3</v>
      </c>
      <c r="V423" t="s">
        <v>3</v>
      </c>
      <c r="W423" t="s">
        <v>3</v>
      </c>
      <c r="X423" t="s">
        <v>3</v>
      </c>
      <c r="Y423" t="s">
        <v>3</v>
      </c>
      <c r="Z423" t="s">
        <v>3</v>
      </c>
      <c r="AA423"/>
      <c r="AB423" t="s">
        <v>324</v>
      </c>
      <c r="AC423" t="s">
        <v>3</v>
      </c>
      <c r="AD423" t="s">
        <v>3</v>
      </c>
    </row>
    <row r="424" spans="1:30" ht="15" x14ac:dyDescent="0.25">
      <c r="A424">
        <v>422</v>
      </c>
      <c r="B424" t="s">
        <v>857</v>
      </c>
      <c r="C424">
        <v>422</v>
      </c>
      <c r="D424" t="s">
        <v>322</v>
      </c>
      <c r="E424" t="s">
        <v>817</v>
      </c>
      <c r="F424" t="s">
        <v>819</v>
      </c>
      <c r="G424"/>
      <c r="H424" t="s">
        <v>3</v>
      </c>
      <c r="I424" t="s">
        <v>3</v>
      </c>
      <c r="J424" t="s">
        <v>3</v>
      </c>
      <c r="K424" t="s">
        <v>3</v>
      </c>
      <c r="L424" t="s">
        <v>3</v>
      </c>
      <c r="M424" t="s">
        <v>3</v>
      </c>
      <c r="N424" t="s">
        <v>3</v>
      </c>
      <c r="O424" t="s">
        <v>3</v>
      </c>
      <c r="P424"/>
      <c r="Q424">
        <v>0</v>
      </c>
      <c r="R424"/>
      <c r="S424"/>
      <c r="T424" t="s">
        <v>3</v>
      </c>
      <c r="U424" t="s">
        <v>3</v>
      </c>
      <c r="V424" t="s">
        <v>2</v>
      </c>
      <c r="W424" t="s">
        <v>3</v>
      </c>
      <c r="X424" t="s">
        <v>3</v>
      </c>
      <c r="Y424" t="s">
        <v>3</v>
      </c>
      <c r="Z424" t="s">
        <v>3</v>
      </c>
      <c r="AA424"/>
      <c r="AB424" t="s">
        <v>324</v>
      </c>
      <c r="AC424" t="s">
        <v>3</v>
      </c>
      <c r="AD424" t="s">
        <v>3</v>
      </c>
    </row>
    <row r="425" spans="1:30" ht="15" x14ac:dyDescent="0.25">
      <c r="A425">
        <v>423</v>
      </c>
      <c r="B425" t="s">
        <v>858</v>
      </c>
      <c r="C425">
        <v>423</v>
      </c>
      <c r="D425" t="s">
        <v>322</v>
      </c>
      <c r="E425" t="s">
        <v>817</v>
      </c>
      <c r="F425" t="s">
        <v>819</v>
      </c>
      <c r="G425"/>
      <c r="H425" t="s">
        <v>3</v>
      </c>
      <c r="I425" t="s">
        <v>3</v>
      </c>
      <c r="J425" t="s">
        <v>3</v>
      </c>
      <c r="K425" t="s">
        <v>3</v>
      </c>
      <c r="L425" t="s">
        <v>3</v>
      </c>
      <c r="M425" t="s">
        <v>3</v>
      </c>
      <c r="N425" t="s">
        <v>3</v>
      </c>
      <c r="O425" t="s">
        <v>3</v>
      </c>
      <c r="P425"/>
      <c r="Q425">
        <v>0</v>
      </c>
      <c r="R425"/>
      <c r="S425"/>
      <c r="T425" t="s">
        <v>3</v>
      </c>
      <c r="U425" t="s">
        <v>3</v>
      </c>
      <c r="V425" t="s">
        <v>8</v>
      </c>
      <c r="W425" t="s">
        <v>3</v>
      </c>
      <c r="X425" t="s">
        <v>3</v>
      </c>
      <c r="Y425" t="s">
        <v>3</v>
      </c>
      <c r="Z425" t="s">
        <v>3</v>
      </c>
      <c r="AA425"/>
      <c r="AB425" t="s">
        <v>324</v>
      </c>
      <c r="AC425" t="s">
        <v>3</v>
      </c>
      <c r="AD425" t="s">
        <v>3</v>
      </c>
    </row>
    <row r="426" spans="1:30" ht="15" x14ac:dyDescent="0.25">
      <c r="A426">
        <v>424</v>
      </c>
      <c r="B426" t="s">
        <v>859</v>
      </c>
      <c r="C426">
        <v>424</v>
      </c>
      <c r="D426" t="s">
        <v>322</v>
      </c>
      <c r="E426" t="s">
        <v>817</v>
      </c>
      <c r="F426" t="s">
        <v>819</v>
      </c>
      <c r="G426"/>
      <c r="H426" t="s">
        <v>3</v>
      </c>
      <c r="I426">
        <v>0</v>
      </c>
      <c r="J426">
        <v>0</v>
      </c>
      <c r="K426">
        <v>0</v>
      </c>
      <c r="L426">
        <v>0</v>
      </c>
      <c r="M426" t="s">
        <v>3</v>
      </c>
      <c r="N426" t="s">
        <v>3</v>
      </c>
      <c r="O426">
        <v>0</v>
      </c>
      <c r="P426"/>
      <c r="Q426">
        <v>0</v>
      </c>
      <c r="R426"/>
      <c r="S426"/>
      <c r="T426">
        <v>0</v>
      </c>
      <c r="U426">
        <v>0</v>
      </c>
      <c r="V426" t="s">
        <v>21</v>
      </c>
      <c r="W426" t="s">
        <v>3</v>
      </c>
      <c r="X426" t="s">
        <v>3</v>
      </c>
      <c r="Y426">
        <v>0</v>
      </c>
      <c r="Z426">
        <v>0</v>
      </c>
      <c r="AA426"/>
      <c r="AB426" t="s">
        <v>324</v>
      </c>
      <c r="AC426" t="s">
        <v>3</v>
      </c>
      <c r="AD426" t="s">
        <v>3</v>
      </c>
    </row>
    <row r="427" spans="1:30" ht="15" x14ac:dyDescent="0.25">
      <c r="A427">
        <v>425</v>
      </c>
      <c r="B427" t="s">
        <v>860</v>
      </c>
      <c r="C427">
        <v>425</v>
      </c>
      <c r="D427" t="s">
        <v>322</v>
      </c>
      <c r="E427" t="s">
        <v>817</v>
      </c>
      <c r="F427" t="s">
        <v>819</v>
      </c>
      <c r="G427"/>
      <c r="H427" t="s">
        <v>3</v>
      </c>
      <c r="I427">
        <v>0</v>
      </c>
      <c r="J427">
        <v>0</v>
      </c>
      <c r="K427">
        <v>0</v>
      </c>
      <c r="L427">
        <v>0</v>
      </c>
      <c r="M427" t="s">
        <v>3</v>
      </c>
      <c r="N427" t="s">
        <v>3</v>
      </c>
      <c r="O427">
        <v>0</v>
      </c>
      <c r="P427"/>
      <c r="Q427">
        <v>0</v>
      </c>
      <c r="R427"/>
      <c r="S427"/>
      <c r="T427">
        <v>0</v>
      </c>
      <c r="U427">
        <v>0</v>
      </c>
      <c r="V427" t="s">
        <v>21</v>
      </c>
      <c r="W427" t="s">
        <v>3</v>
      </c>
      <c r="X427" t="s">
        <v>3</v>
      </c>
      <c r="Y427">
        <v>0</v>
      </c>
      <c r="Z427">
        <v>0</v>
      </c>
      <c r="AA427"/>
      <c r="AB427" t="s">
        <v>324</v>
      </c>
      <c r="AC427" t="s">
        <v>3</v>
      </c>
      <c r="AD427" t="s">
        <v>3</v>
      </c>
    </row>
    <row r="428" spans="1:30" ht="15" x14ac:dyDescent="0.25">
      <c r="A428">
        <v>426</v>
      </c>
      <c r="B428" t="s">
        <v>861</v>
      </c>
      <c r="C428">
        <v>426</v>
      </c>
      <c r="D428" t="s">
        <v>322</v>
      </c>
      <c r="E428" t="s">
        <v>817</v>
      </c>
      <c r="F428" t="s">
        <v>819</v>
      </c>
      <c r="G428"/>
      <c r="H428" t="s">
        <v>3</v>
      </c>
      <c r="I428" t="s">
        <v>3</v>
      </c>
      <c r="J428" t="s">
        <v>493</v>
      </c>
      <c r="K428" t="s">
        <v>20</v>
      </c>
      <c r="L428" t="s">
        <v>311</v>
      </c>
      <c r="M428" t="s">
        <v>3</v>
      </c>
      <c r="N428" t="s">
        <v>3</v>
      </c>
      <c r="O428" t="s">
        <v>862</v>
      </c>
      <c r="P428"/>
      <c r="Q428">
        <v>0</v>
      </c>
      <c r="R428"/>
      <c r="S428"/>
      <c r="T428" t="s">
        <v>3</v>
      </c>
      <c r="U428" t="s">
        <v>3</v>
      </c>
      <c r="V428" t="s">
        <v>2</v>
      </c>
      <c r="W428" t="s">
        <v>3</v>
      </c>
      <c r="X428" t="s">
        <v>3</v>
      </c>
      <c r="Y428" t="s">
        <v>3</v>
      </c>
      <c r="Z428" t="s">
        <v>3</v>
      </c>
      <c r="AA428"/>
      <c r="AB428" t="s">
        <v>324</v>
      </c>
      <c r="AC428" t="s">
        <v>3</v>
      </c>
      <c r="AD428" t="s">
        <v>3</v>
      </c>
    </row>
    <row r="429" spans="1:30" ht="15" x14ac:dyDescent="0.25">
      <c r="A429">
        <v>427</v>
      </c>
      <c r="B429" t="s">
        <v>863</v>
      </c>
      <c r="C429">
        <v>427</v>
      </c>
      <c r="D429" t="s">
        <v>322</v>
      </c>
      <c r="E429" t="s">
        <v>817</v>
      </c>
      <c r="F429" t="s">
        <v>819</v>
      </c>
      <c r="G429"/>
      <c r="H429" t="s">
        <v>3</v>
      </c>
      <c r="I429" t="s">
        <v>3</v>
      </c>
      <c r="J429" t="s">
        <v>493</v>
      </c>
      <c r="K429" t="s">
        <v>14</v>
      </c>
      <c r="L429" t="s">
        <v>16</v>
      </c>
      <c r="M429" t="s">
        <v>3</v>
      </c>
      <c r="N429" t="s">
        <v>3</v>
      </c>
      <c r="O429" t="s">
        <v>29</v>
      </c>
      <c r="P429"/>
      <c r="Q429">
        <v>0</v>
      </c>
      <c r="R429"/>
      <c r="S429"/>
      <c r="T429" t="s">
        <v>413</v>
      </c>
      <c r="U429" t="s">
        <v>3</v>
      </c>
      <c r="V429" t="s">
        <v>2</v>
      </c>
      <c r="W429" t="s">
        <v>3</v>
      </c>
      <c r="X429" t="s">
        <v>3</v>
      </c>
      <c r="Y429" t="s">
        <v>13</v>
      </c>
      <c r="Z429" t="s">
        <v>3</v>
      </c>
      <c r="AA429"/>
      <c r="AB429" t="s">
        <v>324</v>
      </c>
      <c r="AC429" t="s">
        <v>3</v>
      </c>
      <c r="AD429" t="s">
        <v>3</v>
      </c>
    </row>
    <row r="430" spans="1:30" ht="15" x14ac:dyDescent="0.25">
      <c r="A430">
        <v>428</v>
      </c>
      <c r="B430" t="s">
        <v>864</v>
      </c>
      <c r="C430">
        <v>428</v>
      </c>
      <c r="D430" t="s">
        <v>322</v>
      </c>
      <c r="E430" t="s">
        <v>817</v>
      </c>
      <c r="F430" t="s">
        <v>819</v>
      </c>
      <c r="G430"/>
      <c r="H430" t="s">
        <v>3</v>
      </c>
      <c r="I430" t="s">
        <v>3</v>
      </c>
      <c r="J430" t="s">
        <v>3</v>
      </c>
      <c r="K430" t="s">
        <v>3</v>
      </c>
      <c r="L430" t="s">
        <v>3</v>
      </c>
      <c r="M430" t="s">
        <v>3</v>
      </c>
      <c r="N430" t="s">
        <v>3</v>
      </c>
      <c r="O430" t="s">
        <v>3</v>
      </c>
      <c r="P430"/>
      <c r="Q430">
        <v>0</v>
      </c>
      <c r="R430"/>
      <c r="S430"/>
      <c r="T430" t="s">
        <v>537</v>
      </c>
      <c r="U430" t="s">
        <v>3</v>
      </c>
      <c r="V430" t="s">
        <v>9</v>
      </c>
      <c r="W430" t="s">
        <v>3</v>
      </c>
      <c r="X430" t="s">
        <v>3</v>
      </c>
      <c r="Y430" t="s">
        <v>3</v>
      </c>
      <c r="Z430" t="s">
        <v>10</v>
      </c>
      <c r="AA430"/>
      <c r="AB430" t="s">
        <v>324</v>
      </c>
      <c r="AC430" t="s">
        <v>3</v>
      </c>
      <c r="AD430" t="s">
        <v>3</v>
      </c>
    </row>
    <row r="431" spans="1:30" ht="15" x14ac:dyDescent="0.25">
      <c r="A431">
        <v>429</v>
      </c>
      <c r="B431" t="s">
        <v>865</v>
      </c>
      <c r="C431">
        <v>429</v>
      </c>
      <c r="D431" t="s">
        <v>322</v>
      </c>
      <c r="E431" t="s">
        <v>817</v>
      </c>
      <c r="F431" t="s">
        <v>819</v>
      </c>
      <c r="G431"/>
      <c r="H431" t="s">
        <v>3</v>
      </c>
      <c r="I431" t="s">
        <v>3</v>
      </c>
      <c r="J431" t="s">
        <v>3</v>
      </c>
      <c r="K431" t="s">
        <v>3</v>
      </c>
      <c r="L431" t="s">
        <v>3</v>
      </c>
      <c r="M431" t="s">
        <v>3</v>
      </c>
      <c r="N431" t="s">
        <v>3</v>
      </c>
      <c r="O431" t="s">
        <v>3</v>
      </c>
      <c r="P431"/>
      <c r="Q431">
        <v>0</v>
      </c>
      <c r="R431"/>
      <c r="S431"/>
      <c r="T431" t="s">
        <v>3</v>
      </c>
      <c r="U431" t="s">
        <v>3</v>
      </c>
      <c r="V431" t="s">
        <v>2</v>
      </c>
      <c r="W431" t="s">
        <v>3</v>
      </c>
      <c r="X431" t="s">
        <v>3</v>
      </c>
      <c r="Y431" t="s">
        <v>3</v>
      </c>
      <c r="Z431" t="s">
        <v>3</v>
      </c>
      <c r="AA431"/>
      <c r="AB431" t="s">
        <v>324</v>
      </c>
      <c r="AC431" t="s">
        <v>3</v>
      </c>
      <c r="AD431" t="s">
        <v>3</v>
      </c>
    </row>
    <row r="432" spans="1:30" ht="15" x14ac:dyDescent="0.25">
      <c r="A432">
        <v>430</v>
      </c>
      <c r="B432" t="s">
        <v>866</v>
      </c>
      <c r="C432">
        <v>430</v>
      </c>
      <c r="D432" t="s">
        <v>322</v>
      </c>
      <c r="E432" t="s">
        <v>817</v>
      </c>
      <c r="F432" t="s">
        <v>819</v>
      </c>
      <c r="G432"/>
      <c r="H432" t="s">
        <v>3</v>
      </c>
      <c r="I432">
        <v>0</v>
      </c>
      <c r="J432">
        <v>0</v>
      </c>
      <c r="K432">
        <v>0</v>
      </c>
      <c r="L432">
        <v>0</v>
      </c>
      <c r="M432" t="s">
        <v>3</v>
      </c>
      <c r="N432" t="s">
        <v>3</v>
      </c>
      <c r="O432">
        <v>0</v>
      </c>
      <c r="P432"/>
      <c r="Q432">
        <v>0</v>
      </c>
      <c r="R432"/>
      <c r="S432"/>
      <c r="T432">
        <v>0</v>
      </c>
      <c r="U432">
        <v>0</v>
      </c>
      <c r="V432" t="s">
        <v>3</v>
      </c>
      <c r="W432" t="s">
        <v>3</v>
      </c>
      <c r="X432" t="s">
        <v>3</v>
      </c>
      <c r="Y432">
        <v>0</v>
      </c>
      <c r="Z432">
        <v>0</v>
      </c>
      <c r="AA432"/>
      <c r="AB432" t="s">
        <v>324</v>
      </c>
      <c r="AC432" t="s">
        <v>3</v>
      </c>
      <c r="AD432" t="s">
        <v>3</v>
      </c>
    </row>
    <row r="433" spans="1:30" ht="15" x14ac:dyDescent="0.25">
      <c r="A433">
        <v>431</v>
      </c>
      <c r="B433" t="s">
        <v>867</v>
      </c>
      <c r="C433">
        <v>431</v>
      </c>
      <c r="D433" t="s">
        <v>322</v>
      </c>
      <c r="E433" t="s">
        <v>817</v>
      </c>
      <c r="F433" t="s">
        <v>819</v>
      </c>
      <c r="G433"/>
      <c r="H433" t="s">
        <v>3</v>
      </c>
      <c r="I433" t="s">
        <v>3</v>
      </c>
      <c r="J433" t="s">
        <v>3</v>
      </c>
      <c r="K433" t="s">
        <v>3</v>
      </c>
      <c r="L433" t="s">
        <v>3</v>
      </c>
      <c r="M433" t="s">
        <v>3</v>
      </c>
      <c r="N433" t="s">
        <v>3</v>
      </c>
      <c r="O433" t="s">
        <v>3</v>
      </c>
      <c r="P433"/>
      <c r="Q433">
        <v>0</v>
      </c>
      <c r="R433"/>
      <c r="S433"/>
      <c r="T433" t="s">
        <v>3</v>
      </c>
      <c r="U433" t="s">
        <v>3</v>
      </c>
      <c r="V433" t="s">
        <v>21</v>
      </c>
      <c r="W433" t="s">
        <v>3</v>
      </c>
      <c r="X433" t="s">
        <v>3</v>
      </c>
      <c r="Y433" t="s">
        <v>3</v>
      </c>
      <c r="Z433" t="s">
        <v>3</v>
      </c>
      <c r="AA433"/>
      <c r="AB433" t="s">
        <v>324</v>
      </c>
      <c r="AC433" t="s">
        <v>3</v>
      </c>
      <c r="AD433" t="s">
        <v>3</v>
      </c>
    </row>
    <row r="434" spans="1:30" ht="15" x14ac:dyDescent="0.25">
      <c r="A434">
        <v>432</v>
      </c>
      <c r="B434" t="s">
        <v>868</v>
      </c>
      <c r="C434">
        <v>432</v>
      </c>
      <c r="D434" t="s">
        <v>322</v>
      </c>
      <c r="E434" t="s">
        <v>817</v>
      </c>
      <c r="F434" t="s">
        <v>819</v>
      </c>
      <c r="G434"/>
      <c r="H434" t="s">
        <v>3</v>
      </c>
      <c r="I434" t="s">
        <v>3</v>
      </c>
      <c r="J434" t="s">
        <v>493</v>
      </c>
      <c r="K434" t="s">
        <v>14</v>
      </c>
      <c r="L434" t="s">
        <v>16</v>
      </c>
      <c r="M434" t="s">
        <v>3</v>
      </c>
      <c r="N434" t="s">
        <v>3</v>
      </c>
      <c r="O434" t="s">
        <v>869</v>
      </c>
      <c r="P434"/>
      <c r="Q434">
        <v>0</v>
      </c>
      <c r="R434"/>
      <c r="S434"/>
      <c r="T434" t="s">
        <v>3</v>
      </c>
      <c r="U434" t="s">
        <v>3</v>
      </c>
      <c r="V434" t="s">
        <v>21</v>
      </c>
      <c r="W434" t="s">
        <v>3</v>
      </c>
      <c r="X434" t="s">
        <v>3</v>
      </c>
      <c r="Y434" t="s">
        <v>3</v>
      </c>
      <c r="Z434" t="s">
        <v>3</v>
      </c>
      <c r="AA434"/>
      <c r="AB434" t="s">
        <v>324</v>
      </c>
      <c r="AC434" t="s">
        <v>3</v>
      </c>
      <c r="AD434" t="s">
        <v>3</v>
      </c>
    </row>
    <row r="435" spans="1:30" ht="15" x14ac:dyDescent="0.25">
      <c r="A435">
        <v>433</v>
      </c>
      <c r="B435" t="s">
        <v>870</v>
      </c>
      <c r="C435">
        <v>433</v>
      </c>
      <c r="D435" t="s">
        <v>322</v>
      </c>
      <c r="E435" t="s">
        <v>817</v>
      </c>
      <c r="F435" t="s">
        <v>819</v>
      </c>
      <c r="G435"/>
      <c r="H435" t="s">
        <v>871</v>
      </c>
      <c r="I435" t="s">
        <v>3</v>
      </c>
      <c r="J435" t="s">
        <v>493</v>
      </c>
      <c r="K435" t="s">
        <v>331</v>
      </c>
      <c r="L435" t="s">
        <v>16</v>
      </c>
      <c r="M435" t="s">
        <v>3</v>
      </c>
      <c r="N435" t="s">
        <v>3</v>
      </c>
      <c r="O435" t="s">
        <v>872</v>
      </c>
      <c r="P435"/>
      <c r="Q435">
        <v>0</v>
      </c>
      <c r="R435"/>
      <c r="S435"/>
      <c r="T435" t="s">
        <v>3</v>
      </c>
      <c r="U435" t="s">
        <v>3</v>
      </c>
      <c r="V435" t="s">
        <v>2</v>
      </c>
      <c r="W435" t="s">
        <v>3</v>
      </c>
      <c r="X435" t="s">
        <v>3</v>
      </c>
      <c r="Y435" t="s">
        <v>3</v>
      </c>
      <c r="Z435" t="s">
        <v>3</v>
      </c>
      <c r="AA435"/>
      <c r="AB435" t="s">
        <v>324</v>
      </c>
      <c r="AC435" t="s">
        <v>3</v>
      </c>
      <c r="AD435" t="s">
        <v>3</v>
      </c>
    </row>
    <row r="436" spans="1:30" ht="15" x14ac:dyDescent="0.25">
      <c r="A436">
        <v>434</v>
      </c>
      <c r="B436" t="s">
        <v>873</v>
      </c>
      <c r="C436">
        <v>434</v>
      </c>
      <c r="D436" t="s">
        <v>322</v>
      </c>
      <c r="E436" t="s">
        <v>817</v>
      </c>
      <c r="F436" t="s">
        <v>819</v>
      </c>
      <c r="G436"/>
      <c r="H436" t="s">
        <v>3</v>
      </c>
      <c r="I436" t="s">
        <v>3</v>
      </c>
      <c r="J436" t="s">
        <v>3</v>
      </c>
      <c r="K436" t="s">
        <v>3</v>
      </c>
      <c r="L436" t="s">
        <v>3</v>
      </c>
      <c r="M436" t="s">
        <v>3</v>
      </c>
      <c r="N436" t="s">
        <v>3</v>
      </c>
      <c r="O436" t="s">
        <v>3</v>
      </c>
      <c r="P436"/>
      <c r="Q436">
        <v>0</v>
      </c>
      <c r="R436"/>
      <c r="S436"/>
      <c r="T436" t="s">
        <v>3</v>
      </c>
      <c r="U436" t="s">
        <v>3</v>
      </c>
      <c r="V436" t="s">
        <v>2</v>
      </c>
      <c r="W436" t="s">
        <v>3</v>
      </c>
      <c r="X436" t="s">
        <v>3</v>
      </c>
      <c r="Y436" t="s">
        <v>3</v>
      </c>
      <c r="Z436" t="s">
        <v>3</v>
      </c>
      <c r="AA436"/>
      <c r="AB436" t="s">
        <v>324</v>
      </c>
      <c r="AC436" t="s">
        <v>3</v>
      </c>
      <c r="AD436" t="s">
        <v>3</v>
      </c>
    </row>
    <row r="437" spans="1:30" ht="15" x14ac:dyDescent="0.25">
      <c r="A437">
        <v>435</v>
      </c>
      <c r="B437" t="s">
        <v>874</v>
      </c>
      <c r="C437">
        <v>435</v>
      </c>
      <c r="D437" t="s">
        <v>322</v>
      </c>
      <c r="E437" t="s">
        <v>817</v>
      </c>
      <c r="F437" t="s">
        <v>819</v>
      </c>
      <c r="G437"/>
      <c r="H437" t="s">
        <v>3</v>
      </c>
      <c r="I437" t="s">
        <v>3</v>
      </c>
      <c r="J437" t="s">
        <v>493</v>
      </c>
      <c r="K437" t="s">
        <v>14</v>
      </c>
      <c r="L437" t="s">
        <v>16</v>
      </c>
      <c r="M437" t="s">
        <v>3</v>
      </c>
      <c r="N437" t="s">
        <v>3</v>
      </c>
      <c r="O437" t="s">
        <v>875</v>
      </c>
      <c r="P437"/>
      <c r="Q437">
        <v>0</v>
      </c>
      <c r="R437"/>
      <c r="S437"/>
      <c r="T437" t="s">
        <v>3</v>
      </c>
      <c r="U437" t="s">
        <v>3</v>
      </c>
      <c r="V437" t="s">
        <v>21</v>
      </c>
      <c r="W437" t="s">
        <v>3</v>
      </c>
      <c r="X437" t="s">
        <v>3</v>
      </c>
      <c r="Y437" t="s">
        <v>3</v>
      </c>
      <c r="Z437" t="s">
        <v>3</v>
      </c>
      <c r="AA437"/>
      <c r="AB437" t="s">
        <v>324</v>
      </c>
      <c r="AC437" t="s">
        <v>3</v>
      </c>
      <c r="AD437" t="s">
        <v>3</v>
      </c>
    </row>
    <row r="438" spans="1:30" ht="15" x14ac:dyDescent="0.25">
      <c r="A438">
        <v>436</v>
      </c>
      <c r="B438" t="s">
        <v>876</v>
      </c>
      <c r="C438">
        <v>436</v>
      </c>
      <c r="D438" t="s">
        <v>322</v>
      </c>
      <c r="E438" t="s">
        <v>817</v>
      </c>
      <c r="F438" t="s">
        <v>819</v>
      </c>
      <c r="G438"/>
      <c r="H438" t="s">
        <v>3</v>
      </c>
      <c r="I438" t="s">
        <v>3</v>
      </c>
      <c r="J438" t="s">
        <v>3</v>
      </c>
      <c r="K438" t="s">
        <v>3</v>
      </c>
      <c r="L438" t="s">
        <v>3</v>
      </c>
      <c r="M438" t="s">
        <v>3</v>
      </c>
      <c r="N438" t="s">
        <v>3</v>
      </c>
      <c r="O438" t="s">
        <v>3</v>
      </c>
      <c r="P438"/>
      <c r="Q438">
        <v>0</v>
      </c>
      <c r="R438"/>
      <c r="S438"/>
      <c r="T438" t="s">
        <v>3</v>
      </c>
      <c r="U438" t="s">
        <v>3</v>
      </c>
      <c r="V438" t="s">
        <v>2</v>
      </c>
      <c r="W438" t="s">
        <v>3</v>
      </c>
      <c r="X438" t="s">
        <v>3</v>
      </c>
      <c r="Y438" t="s">
        <v>3</v>
      </c>
      <c r="Z438" t="s">
        <v>3</v>
      </c>
      <c r="AA438"/>
      <c r="AB438" t="s">
        <v>324</v>
      </c>
      <c r="AC438" t="s">
        <v>3</v>
      </c>
      <c r="AD438" t="s">
        <v>3</v>
      </c>
    </row>
    <row r="439" spans="1:30" ht="15" x14ac:dyDescent="0.25">
      <c r="A439">
        <v>437</v>
      </c>
      <c r="B439" t="s">
        <v>877</v>
      </c>
      <c r="C439">
        <v>437</v>
      </c>
      <c r="D439" t="s">
        <v>322</v>
      </c>
      <c r="E439" t="s">
        <v>817</v>
      </c>
      <c r="F439" t="s">
        <v>819</v>
      </c>
      <c r="G439"/>
      <c r="H439" t="s">
        <v>3</v>
      </c>
      <c r="I439" t="s">
        <v>3</v>
      </c>
      <c r="J439" t="s">
        <v>3</v>
      </c>
      <c r="K439" t="s">
        <v>3</v>
      </c>
      <c r="L439" t="s">
        <v>3</v>
      </c>
      <c r="M439" t="s">
        <v>3</v>
      </c>
      <c r="N439" t="s">
        <v>3</v>
      </c>
      <c r="O439" t="s">
        <v>3</v>
      </c>
      <c r="P439"/>
      <c r="Q439">
        <v>0</v>
      </c>
      <c r="R439"/>
      <c r="S439"/>
      <c r="T439" t="s">
        <v>3</v>
      </c>
      <c r="U439" t="s">
        <v>3</v>
      </c>
      <c r="V439" t="s">
        <v>2</v>
      </c>
      <c r="W439" t="s">
        <v>3</v>
      </c>
      <c r="X439" t="s">
        <v>3</v>
      </c>
      <c r="Y439" t="s">
        <v>3</v>
      </c>
      <c r="Z439" t="s">
        <v>3</v>
      </c>
      <c r="AA439"/>
      <c r="AB439" t="s">
        <v>324</v>
      </c>
      <c r="AC439" t="s">
        <v>3</v>
      </c>
      <c r="AD439" t="s">
        <v>3</v>
      </c>
    </row>
    <row r="440" spans="1:30" ht="15" x14ac:dyDescent="0.25">
      <c r="A440">
        <v>438</v>
      </c>
      <c r="B440" t="s">
        <v>878</v>
      </c>
      <c r="C440">
        <v>438</v>
      </c>
      <c r="D440" t="s">
        <v>322</v>
      </c>
      <c r="E440" t="s">
        <v>817</v>
      </c>
      <c r="F440" t="s">
        <v>819</v>
      </c>
      <c r="G440"/>
      <c r="H440" t="s">
        <v>3</v>
      </c>
      <c r="I440">
        <v>0</v>
      </c>
      <c r="J440">
        <v>0</v>
      </c>
      <c r="K440">
        <v>0</v>
      </c>
      <c r="L440">
        <v>0</v>
      </c>
      <c r="M440" t="s">
        <v>3</v>
      </c>
      <c r="N440" t="s">
        <v>3</v>
      </c>
      <c r="O440">
        <v>0</v>
      </c>
      <c r="P440"/>
      <c r="Q440">
        <v>0</v>
      </c>
      <c r="R440"/>
      <c r="S440"/>
      <c r="T440">
        <v>0</v>
      </c>
      <c r="U440">
        <v>0</v>
      </c>
      <c r="V440" t="s">
        <v>3</v>
      </c>
      <c r="W440" t="s">
        <v>3</v>
      </c>
      <c r="X440" t="s">
        <v>3</v>
      </c>
      <c r="Y440">
        <v>0</v>
      </c>
      <c r="Z440">
        <v>0</v>
      </c>
      <c r="AA440"/>
      <c r="AB440" t="s">
        <v>324</v>
      </c>
      <c r="AC440" t="s">
        <v>3</v>
      </c>
      <c r="AD440" t="s">
        <v>3</v>
      </c>
    </row>
    <row r="441" spans="1:30" ht="15" x14ac:dyDescent="0.25">
      <c r="A441">
        <v>439</v>
      </c>
      <c r="B441" t="s">
        <v>879</v>
      </c>
      <c r="C441">
        <v>439</v>
      </c>
      <c r="D441" t="s">
        <v>322</v>
      </c>
      <c r="E441" t="s">
        <v>817</v>
      </c>
      <c r="F441" t="s">
        <v>819</v>
      </c>
      <c r="G441"/>
      <c r="H441" t="s">
        <v>3</v>
      </c>
      <c r="I441" t="s">
        <v>3</v>
      </c>
      <c r="J441" t="s">
        <v>493</v>
      </c>
      <c r="K441" t="s">
        <v>331</v>
      </c>
      <c r="L441" t="s">
        <v>16</v>
      </c>
      <c r="M441" t="s">
        <v>3</v>
      </c>
      <c r="N441" t="s">
        <v>3</v>
      </c>
      <c r="O441" t="s">
        <v>27</v>
      </c>
      <c r="P441"/>
      <c r="Q441">
        <v>0</v>
      </c>
      <c r="R441"/>
      <c r="S441"/>
      <c r="T441" t="s">
        <v>3</v>
      </c>
      <c r="U441" t="s">
        <v>3</v>
      </c>
      <c r="V441" t="s">
        <v>2</v>
      </c>
      <c r="W441" t="s">
        <v>3</v>
      </c>
      <c r="X441" t="s">
        <v>3</v>
      </c>
      <c r="Y441" t="s">
        <v>3</v>
      </c>
      <c r="Z441" t="s">
        <v>3</v>
      </c>
      <c r="AA441"/>
      <c r="AB441" t="s">
        <v>324</v>
      </c>
      <c r="AC441" t="s">
        <v>3</v>
      </c>
      <c r="AD441" t="s">
        <v>3</v>
      </c>
    </row>
    <row r="442" spans="1:30" ht="15" x14ac:dyDescent="0.25">
      <c r="A442">
        <v>440</v>
      </c>
      <c r="B442" t="s">
        <v>880</v>
      </c>
      <c r="C442">
        <v>440</v>
      </c>
      <c r="D442" t="s">
        <v>322</v>
      </c>
      <c r="E442" t="s">
        <v>817</v>
      </c>
      <c r="F442" t="s">
        <v>819</v>
      </c>
      <c r="G442"/>
      <c r="H442" t="s">
        <v>3</v>
      </c>
      <c r="I442" t="s">
        <v>3</v>
      </c>
      <c r="J442" t="s">
        <v>3</v>
      </c>
      <c r="K442" t="s">
        <v>3</v>
      </c>
      <c r="L442" t="s">
        <v>3</v>
      </c>
      <c r="M442" t="s">
        <v>3</v>
      </c>
      <c r="N442" t="s">
        <v>3</v>
      </c>
      <c r="O442" t="s">
        <v>3</v>
      </c>
      <c r="P442"/>
      <c r="Q442">
        <v>0</v>
      </c>
      <c r="R442"/>
      <c r="S442"/>
      <c r="T442" t="s">
        <v>3</v>
      </c>
      <c r="U442" t="s">
        <v>3</v>
      </c>
      <c r="V442" t="s">
        <v>2</v>
      </c>
      <c r="W442" t="s">
        <v>3</v>
      </c>
      <c r="X442" t="s">
        <v>3</v>
      </c>
      <c r="Y442" t="s">
        <v>3</v>
      </c>
      <c r="Z442" t="s">
        <v>3</v>
      </c>
      <c r="AA442"/>
      <c r="AB442" t="s">
        <v>324</v>
      </c>
      <c r="AC442" t="s">
        <v>3</v>
      </c>
      <c r="AD442" t="s">
        <v>3</v>
      </c>
    </row>
    <row r="443" spans="1:30" ht="15" x14ac:dyDescent="0.25">
      <c r="A443">
        <v>441</v>
      </c>
      <c r="B443" t="s">
        <v>881</v>
      </c>
      <c r="C443">
        <v>441</v>
      </c>
      <c r="D443" t="s">
        <v>322</v>
      </c>
      <c r="E443" t="s">
        <v>817</v>
      </c>
      <c r="F443" t="s">
        <v>819</v>
      </c>
      <c r="G443"/>
      <c r="H443" t="s">
        <v>3</v>
      </c>
      <c r="I443" t="s">
        <v>3</v>
      </c>
      <c r="J443" t="s">
        <v>3</v>
      </c>
      <c r="K443" t="s">
        <v>3</v>
      </c>
      <c r="L443" t="s">
        <v>3</v>
      </c>
      <c r="M443" t="s">
        <v>3</v>
      </c>
      <c r="N443" t="s">
        <v>3</v>
      </c>
      <c r="O443" t="s">
        <v>3</v>
      </c>
      <c r="P443"/>
      <c r="Q443">
        <v>0</v>
      </c>
      <c r="R443"/>
      <c r="S443"/>
      <c r="T443" t="s">
        <v>3</v>
      </c>
      <c r="U443" t="s">
        <v>3</v>
      </c>
      <c r="V443" t="s">
        <v>2</v>
      </c>
      <c r="W443" t="s">
        <v>3</v>
      </c>
      <c r="X443" t="s">
        <v>3</v>
      </c>
      <c r="Y443" t="s">
        <v>3</v>
      </c>
      <c r="Z443" t="s">
        <v>3</v>
      </c>
      <c r="AA443"/>
      <c r="AB443" t="s">
        <v>324</v>
      </c>
      <c r="AC443" t="s">
        <v>3</v>
      </c>
      <c r="AD443" t="s">
        <v>3</v>
      </c>
    </row>
    <row r="444" spans="1:30" ht="15" x14ac:dyDescent="0.25">
      <c r="A444">
        <v>442</v>
      </c>
      <c r="B444" t="s">
        <v>882</v>
      </c>
      <c r="C444">
        <v>442</v>
      </c>
      <c r="D444" t="s">
        <v>322</v>
      </c>
      <c r="E444" t="s">
        <v>817</v>
      </c>
      <c r="F444" t="s">
        <v>819</v>
      </c>
      <c r="G444"/>
      <c r="H444" t="s">
        <v>3</v>
      </c>
      <c r="I444" t="s">
        <v>3</v>
      </c>
      <c r="J444" t="s">
        <v>3</v>
      </c>
      <c r="K444" t="s">
        <v>3</v>
      </c>
      <c r="L444" t="s">
        <v>3</v>
      </c>
      <c r="M444" t="s">
        <v>3</v>
      </c>
      <c r="N444" t="s">
        <v>3</v>
      </c>
      <c r="O444" t="s">
        <v>3</v>
      </c>
      <c r="P444"/>
      <c r="Q444">
        <v>0</v>
      </c>
      <c r="R444"/>
      <c r="S444"/>
      <c r="T444" t="s">
        <v>3</v>
      </c>
      <c r="U444" t="s">
        <v>3</v>
      </c>
      <c r="V444" t="s">
        <v>3</v>
      </c>
      <c r="W444" t="s">
        <v>3</v>
      </c>
      <c r="X444" t="s">
        <v>3</v>
      </c>
      <c r="Y444" t="s">
        <v>3</v>
      </c>
      <c r="Z444" t="s">
        <v>3</v>
      </c>
      <c r="AA444"/>
      <c r="AB444" t="s">
        <v>324</v>
      </c>
      <c r="AC444" t="s">
        <v>3</v>
      </c>
      <c r="AD444" t="s">
        <v>3</v>
      </c>
    </row>
    <row r="445" spans="1:30" ht="15" x14ac:dyDescent="0.25">
      <c r="A445">
        <v>443</v>
      </c>
      <c r="B445" t="s">
        <v>883</v>
      </c>
      <c r="C445">
        <v>443</v>
      </c>
      <c r="D445" t="s">
        <v>322</v>
      </c>
      <c r="E445" t="s">
        <v>817</v>
      </c>
      <c r="F445" t="s">
        <v>819</v>
      </c>
      <c r="G445"/>
      <c r="H445" t="s">
        <v>3</v>
      </c>
      <c r="I445" t="s">
        <v>3</v>
      </c>
      <c r="J445" t="s">
        <v>493</v>
      </c>
      <c r="K445" t="s">
        <v>331</v>
      </c>
      <c r="L445" t="s">
        <v>16</v>
      </c>
      <c r="M445" t="s">
        <v>3</v>
      </c>
      <c r="N445" t="s">
        <v>3</v>
      </c>
      <c r="O445" t="s">
        <v>27</v>
      </c>
      <c r="P445"/>
      <c r="Q445">
        <v>0</v>
      </c>
      <c r="R445"/>
      <c r="S445"/>
      <c r="T445" t="s">
        <v>3</v>
      </c>
      <c r="U445" t="s">
        <v>3</v>
      </c>
      <c r="V445" t="s">
        <v>2</v>
      </c>
      <c r="W445" t="s">
        <v>3</v>
      </c>
      <c r="X445" t="s">
        <v>3</v>
      </c>
      <c r="Y445" t="s">
        <v>3</v>
      </c>
      <c r="Z445" t="s">
        <v>3</v>
      </c>
      <c r="AA445"/>
      <c r="AB445" t="s">
        <v>324</v>
      </c>
      <c r="AC445" t="s">
        <v>3</v>
      </c>
      <c r="AD445" t="s">
        <v>3</v>
      </c>
    </row>
    <row r="446" spans="1:30" ht="15" x14ac:dyDescent="0.25">
      <c r="A446">
        <v>444</v>
      </c>
      <c r="B446" t="s">
        <v>884</v>
      </c>
      <c r="C446">
        <v>444</v>
      </c>
      <c r="D446" t="s">
        <v>322</v>
      </c>
      <c r="E446" t="s">
        <v>817</v>
      </c>
      <c r="F446" t="s">
        <v>819</v>
      </c>
      <c r="G446"/>
      <c r="H446" t="s">
        <v>3</v>
      </c>
      <c r="I446" t="s">
        <v>3</v>
      </c>
      <c r="J446" t="s">
        <v>3</v>
      </c>
      <c r="K446" t="s">
        <v>3</v>
      </c>
      <c r="L446" t="s">
        <v>3</v>
      </c>
      <c r="M446" t="s">
        <v>3</v>
      </c>
      <c r="N446" t="s">
        <v>3</v>
      </c>
      <c r="O446" t="s">
        <v>3</v>
      </c>
      <c r="P446"/>
      <c r="Q446">
        <v>0</v>
      </c>
      <c r="R446"/>
      <c r="S446"/>
      <c r="T446" t="s">
        <v>3</v>
      </c>
      <c r="U446" t="s">
        <v>3</v>
      </c>
      <c r="V446" t="s">
        <v>2</v>
      </c>
      <c r="W446" t="s">
        <v>3</v>
      </c>
      <c r="X446" t="s">
        <v>3</v>
      </c>
      <c r="Y446" t="s">
        <v>3</v>
      </c>
      <c r="Z446" t="s">
        <v>3</v>
      </c>
      <c r="AA446"/>
      <c r="AB446" t="s">
        <v>324</v>
      </c>
      <c r="AC446" t="s">
        <v>3</v>
      </c>
      <c r="AD446" t="s">
        <v>3</v>
      </c>
    </row>
    <row r="447" spans="1:30" ht="15" x14ac:dyDescent="0.25">
      <c r="A447">
        <v>445</v>
      </c>
      <c r="B447" t="s">
        <v>885</v>
      </c>
      <c r="C447">
        <v>445</v>
      </c>
      <c r="D447" t="s">
        <v>322</v>
      </c>
      <c r="E447" t="s">
        <v>817</v>
      </c>
      <c r="F447" t="s">
        <v>819</v>
      </c>
      <c r="G447"/>
      <c r="H447" t="s">
        <v>3</v>
      </c>
      <c r="I447" t="s">
        <v>3</v>
      </c>
      <c r="J447" t="s">
        <v>493</v>
      </c>
      <c r="K447" t="s">
        <v>20</v>
      </c>
      <c r="L447" t="s">
        <v>16</v>
      </c>
      <c r="M447" t="s">
        <v>3</v>
      </c>
      <c r="N447" t="s">
        <v>3</v>
      </c>
      <c r="O447" t="s">
        <v>29</v>
      </c>
      <c r="P447"/>
      <c r="Q447">
        <v>0</v>
      </c>
      <c r="R447"/>
      <c r="S447"/>
      <c r="T447" t="s">
        <v>3</v>
      </c>
      <c r="U447" t="s">
        <v>3</v>
      </c>
      <c r="V447" t="s">
        <v>2</v>
      </c>
      <c r="W447" t="s">
        <v>3</v>
      </c>
      <c r="X447" t="s">
        <v>3</v>
      </c>
      <c r="Y447" t="s">
        <v>3</v>
      </c>
      <c r="Z447" t="s">
        <v>3</v>
      </c>
      <c r="AA447"/>
      <c r="AB447" t="s">
        <v>324</v>
      </c>
      <c r="AC447" t="s">
        <v>3</v>
      </c>
      <c r="AD447" t="s">
        <v>3</v>
      </c>
    </row>
    <row r="448" spans="1:30" ht="15" x14ac:dyDescent="0.25">
      <c r="A448">
        <v>446</v>
      </c>
      <c r="B448" t="s">
        <v>886</v>
      </c>
      <c r="C448">
        <v>446</v>
      </c>
      <c r="D448" t="s">
        <v>322</v>
      </c>
      <c r="E448" t="s">
        <v>817</v>
      </c>
      <c r="F448" t="s">
        <v>819</v>
      </c>
      <c r="G448"/>
      <c r="H448" t="s">
        <v>3</v>
      </c>
      <c r="I448" t="s">
        <v>3</v>
      </c>
      <c r="J448" t="s">
        <v>3</v>
      </c>
      <c r="K448" t="s">
        <v>3</v>
      </c>
      <c r="L448" t="s">
        <v>3</v>
      </c>
      <c r="M448" t="s">
        <v>3</v>
      </c>
      <c r="N448" t="s">
        <v>3</v>
      </c>
      <c r="O448" t="s">
        <v>3</v>
      </c>
      <c r="P448"/>
      <c r="Q448">
        <v>0</v>
      </c>
      <c r="R448"/>
      <c r="S448"/>
      <c r="T448" t="s">
        <v>3</v>
      </c>
      <c r="U448" t="s">
        <v>3</v>
      </c>
      <c r="V448" t="s">
        <v>21</v>
      </c>
      <c r="W448" t="s">
        <v>3</v>
      </c>
      <c r="X448" t="s">
        <v>3</v>
      </c>
      <c r="Y448" t="s">
        <v>3</v>
      </c>
      <c r="Z448" t="s">
        <v>3</v>
      </c>
      <c r="AA448"/>
      <c r="AB448" t="s">
        <v>324</v>
      </c>
      <c r="AC448" t="s">
        <v>3</v>
      </c>
      <c r="AD448" t="s">
        <v>3</v>
      </c>
    </row>
    <row r="449" spans="1:30" ht="15" x14ac:dyDescent="0.25">
      <c r="A449">
        <v>447</v>
      </c>
      <c r="B449" t="s">
        <v>887</v>
      </c>
      <c r="C449">
        <v>447</v>
      </c>
      <c r="D449" t="s">
        <v>322</v>
      </c>
      <c r="E449" t="s">
        <v>817</v>
      </c>
      <c r="F449" t="s">
        <v>819</v>
      </c>
      <c r="G449"/>
      <c r="H449" t="s">
        <v>3</v>
      </c>
      <c r="I449" t="s">
        <v>3</v>
      </c>
      <c r="J449" t="s">
        <v>493</v>
      </c>
      <c r="K449" t="s">
        <v>331</v>
      </c>
      <c r="L449" t="s">
        <v>311</v>
      </c>
      <c r="M449" t="s">
        <v>3</v>
      </c>
      <c r="N449" t="s">
        <v>3</v>
      </c>
      <c r="O449" t="s">
        <v>448</v>
      </c>
      <c r="P449"/>
      <c r="Q449">
        <v>0</v>
      </c>
      <c r="R449"/>
      <c r="S449"/>
      <c r="T449" t="s">
        <v>3</v>
      </c>
      <c r="U449" t="s">
        <v>3</v>
      </c>
      <c r="V449" t="s">
        <v>2</v>
      </c>
      <c r="W449" t="s">
        <v>3</v>
      </c>
      <c r="X449" t="s">
        <v>3</v>
      </c>
      <c r="Y449" t="s">
        <v>3</v>
      </c>
      <c r="Z449" t="s">
        <v>3</v>
      </c>
      <c r="AA449"/>
      <c r="AB449" t="s">
        <v>324</v>
      </c>
      <c r="AC449" t="s">
        <v>3</v>
      </c>
      <c r="AD449" t="s">
        <v>3</v>
      </c>
    </row>
    <row r="450" spans="1:30" ht="15" x14ac:dyDescent="0.25">
      <c r="A450">
        <v>448</v>
      </c>
      <c r="B450" t="s">
        <v>888</v>
      </c>
      <c r="C450">
        <v>448</v>
      </c>
      <c r="D450" t="s">
        <v>322</v>
      </c>
      <c r="E450" t="s">
        <v>817</v>
      </c>
      <c r="F450" t="s">
        <v>819</v>
      </c>
      <c r="G450"/>
      <c r="H450" t="s">
        <v>3</v>
      </c>
      <c r="I450" t="s">
        <v>3</v>
      </c>
      <c r="J450" t="s">
        <v>3</v>
      </c>
      <c r="K450" t="s">
        <v>3</v>
      </c>
      <c r="L450" t="s">
        <v>3</v>
      </c>
      <c r="M450" t="s">
        <v>3</v>
      </c>
      <c r="N450" t="s">
        <v>3</v>
      </c>
      <c r="O450" t="s">
        <v>3</v>
      </c>
      <c r="P450"/>
      <c r="Q450">
        <v>0</v>
      </c>
      <c r="R450"/>
      <c r="S450"/>
      <c r="T450" t="s">
        <v>3</v>
      </c>
      <c r="U450" t="s">
        <v>3</v>
      </c>
      <c r="V450" t="s">
        <v>3</v>
      </c>
      <c r="W450" t="s">
        <v>3</v>
      </c>
      <c r="X450" t="s">
        <v>3</v>
      </c>
      <c r="Y450" t="s">
        <v>3</v>
      </c>
      <c r="Z450" t="s">
        <v>3</v>
      </c>
      <c r="AA450"/>
      <c r="AB450" t="s">
        <v>324</v>
      </c>
      <c r="AC450" t="s">
        <v>3</v>
      </c>
      <c r="AD450" t="s">
        <v>3</v>
      </c>
    </row>
    <row r="451" spans="1:30" ht="15" x14ac:dyDescent="0.25">
      <c r="A451">
        <v>449</v>
      </c>
      <c r="B451" t="s">
        <v>889</v>
      </c>
      <c r="C451">
        <v>449</v>
      </c>
      <c r="D451" t="s">
        <v>322</v>
      </c>
      <c r="E451" t="s">
        <v>817</v>
      </c>
      <c r="F451" t="s">
        <v>819</v>
      </c>
      <c r="G451"/>
      <c r="H451" t="s">
        <v>3</v>
      </c>
      <c r="I451" t="s">
        <v>3</v>
      </c>
      <c r="J451" t="s">
        <v>493</v>
      </c>
      <c r="K451" t="s">
        <v>14</v>
      </c>
      <c r="L451" t="s">
        <v>16</v>
      </c>
      <c r="M451" t="s">
        <v>3</v>
      </c>
      <c r="N451" t="s">
        <v>3</v>
      </c>
      <c r="O451" t="s">
        <v>27</v>
      </c>
      <c r="P451"/>
      <c r="Q451">
        <v>0</v>
      </c>
      <c r="R451"/>
      <c r="S451"/>
      <c r="T451" t="s">
        <v>3</v>
      </c>
      <c r="U451" t="s">
        <v>3</v>
      </c>
      <c r="V451" t="s">
        <v>2</v>
      </c>
      <c r="W451" t="s">
        <v>3</v>
      </c>
      <c r="X451" t="s">
        <v>3</v>
      </c>
      <c r="Y451" t="s">
        <v>10</v>
      </c>
      <c r="Z451" t="s">
        <v>3</v>
      </c>
      <c r="AA451"/>
      <c r="AB451" t="s">
        <v>324</v>
      </c>
      <c r="AC451" t="s">
        <v>3</v>
      </c>
      <c r="AD451" t="s">
        <v>3</v>
      </c>
    </row>
    <row r="452" spans="1:30" ht="15" x14ac:dyDescent="0.25">
      <c r="A452">
        <v>450</v>
      </c>
      <c r="B452" t="s">
        <v>890</v>
      </c>
      <c r="C452">
        <v>450</v>
      </c>
      <c r="D452" t="s">
        <v>322</v>
      </c>
      <c r="E452" t="s">
        <v>817</v>
      </c>
      <c r="F452" t="s">
        <v>819</v>
      </c>
      <c r="G452"/>
      <c r="H452" t="s">
        <v>3</v>
      </c>
      <c r="I452" t="s">
        <v>3</v>
      </c>
      <c r="J452" t="s">
        <v>3</v>
      </c>
      <c r="K452" t="s">
        <v>3</v>
      </c>
      <c r="L452" t="s">
        <v>3</v>
      </c>
      <c r="M452" t="s">
        <v>3</v>
      </c>
      <c r="N452" t="s">
        <v>3</v>
      </c>
      <c r="O452" t="s">
        <v>3</v>
      </c>
      <c r="P452"/>
      <c r="Q452">
        <v>0</v>
      </c>
      <c r="R452"/>
      <c r="S452"/>
      <c r="T452" t="s">
        <v>3</v>
      </c>
      <c r="U452" t="s">
        <v>3</v>
      </c>
      <c r="V452" t="s">
        <v>2</v>
      </c>
      <c r="W452" t="s">
        <v>3</v>
      </c>
      <c r="X452" t="s">
        <v>3</v>
      </c>
      <c r="Y452" t="s">
        <v>3</v>
      </c>
      <c r="Z452" t="s">
        <v>3</v>
      </c>
      <c r="AA452"/>
      <c r="AB452" t="s">
        <v>324</v>
      </c>
      <c r="AC452" t="s">
        <v>3</v>
      </c>
      <c r="AD452" t="s">
        <v>3</v>
      </c>
    </row>
    <row r="453" spans="1:30" ht="15" x14ac:dyDescent="0.25">
      <c r="A453">
        <v>451</v>
      </c>
      <c r="B453" t="s">
        <v>891</v>
      </c>
      <c r="C453">
        <v>451</v>
      </c>
      <c r="D453" t="s">
        <v>322</v>
      </c>
      <c r="E453" t="s">
        <v>817</v>
      </c>
      <c r="F453" t="s">
        <v>819</v>
      </c>
      <c r="G453"/>
      <c r="H453" t="s">
        <v>3</v>
      </c>
      <c r="I453" t="s">
        <v>3</v>
      </c>
      <c r="J453" t="s">
        <v>3</v>
      </c>
      <c r="K453" t="s">
        <v>3</v>
      </c>
      <c r="L453" t="s">
        <v>3</v>
      </c>
      <c r="M453" t="s">
        <v>3</v>
      </c>
      <c r="N453" t="s">
        <v>3</v>
      </c>
      <c r="O453" t="s">
        <v>3</v>
      </c>
      <c r="P453"/>
      <c r="Q453">
        <v>0</v>
      </c>
      <c r="R453"/>
      <c r="S453"/>
      <c r="T453" t="s">
        <v>3</v>
      </c>
      <c r="U453" t="s">
        <v>3</v>
      </c>
      <c r="V453" t="s">
        <v>2</v>
      </c>
      <c r="W453" t="s">
        <v>3</v>
      </c>
      <c r="X453" t="s">
        <v>3</v>
      </c>
      <c r="Y453" t="s">
        <v>3</v>
      </c>
      <c r="Z453" t="s">
        <v>3</v>
      </c>
      <c r="AA453"/>
      <c r="AB453" t="s">
        <v>324</v>
      </c>
      <c r="AC453" t="s">
        <v>3</v>
      </c>
      <c r="AD453" t="s">
        <v>3</v>
      </c>
    </row>
    <row r="454" spans="1:30" ht="15" x14ac:dyDescent="0.25">
      <c r="A454">
        <v>452</v>
      </c>
      <c r="B454" t="s">
        <v>892</v>
      </c>
      <c r="C454">
        <v>452</v>
      </c>
      <c r="D454" t="s">
        <v>322</v>
      </c>
      <c r="E454" t="s">
        <v>817</v>
      </c>
      <c r="F454" t="s">
        <v>819</v>
      </c>
      <c r="G454"/>
      <c r="H454" t="s">
        <v>3</v>
      </c>
      <c r="I454" t="s">
        <v>3</v>
      </c>
      <c r="J454" t="s">
        <v>3</v>
      </c>
      <c r="K454" t="s">
        <v>3</v>
      </c>
      <c r="L454" t="s">
        <v>3</v>
      </c>
      <c r="M454" t="s">
        <v>3</v>
      </c>
      <c r="N454" t="s">
        <v>3</v>
      </c>
      <c r="O454" t="s">
        <v>3</v>
      </c>
      <c r="P454"/>
      <c r="Q454">
        <v>0</v>
      </c>
      <c r="R454"/>
      <c r="S454"/>
      <c r="T454" t="s">
        <v>3</v>
      </c>
      <c r="U454" t="s">
        <v>3</v>
      </c>
      <c r="V454" t="s">
        <v>2</v>
      </c>
      <c r="W454" t="s">
        <v>3</v>
      </c>
      <c r="X454" t="s">
        <v>3</v>
      </c>
      <c r="Y454" t="s">
        <v>3</v>
      </c>
      <c r="Z454" t="s">
        <v>3</v>
      </c>
      <c r="AA454"/>
      <c r="AB454" t="s">
        <v>324</v>
      </c>
      <c r="AC454" t="s">
        <v>3</v>
      </c>
      <c r="AD454" t="s">
        <v>3</v>
      </c>
    </row>
    <row r="455" spans="1:30" ht="15" x14ac:dyDescent="0.25">
      <c r="A455">
        <v>453</v>
      </c>
      <c r="B455" t="s">
        <v>893</v>
      </c>
      <c r="C455">
        <v>453</v>
      </c>
      <c r="D455" t="s">
        <v>322</v>
      </c>
      <c r="E455" t="s">
        <v>817</v>
      </c>
      <c r="F455" t="s">
        <v>819</v>
      </c>
      <c r="G455"/>
      <c r="H455" t="s">
        <v>3</v>
      </c>
      <c r="I455" t="s">
        <v>3</v>
      </c>
      <c r="J455" t="s">
        <v>3</v>
      </c>
      <c r="K455" t="s">
        <v>3</v>
      </c>
      <c r="L455" t="s">
        <v>3</v>
      </c>
      <c r="M455" t="s">
        <v>3</v>
      </c>
      <c r="N455" t="s">
        <v>3</v>
      </c>
      <c r="O455" t="s">
        <v>3</v>
      </c>
      <c r="P455"/>
      <c r="Q455">
        <v>0</v>
      </c>
      <c r="R455"/>
      <c r="S455"/>
      <c r="T455" t="s">
        <v>3</v>
      </c>
      <c r="U455" t="s">
        <v>3</v>
      </c>
      <c r="V455" t="s">
        <v>2</v>
      </c>
      <c r="W455" t="s">
        <v>3</v>
      </c>
      <c r="X455" t="s">
        <v>3</v>
      </c>
      <c r="Y455" t="s">
        <v>3</v>
      </c>
      <c r="Z455" t="s">
        <v>3</v>
      </c>
      <c r="AA455"/>
      <c r="AB455" t="s">
        <v>324</v>
      </c>
      <c r="AC455" t="s">
        <v>3</v>
      </c>
      <c r="AD455" t="s">
        <v>3</v>
      </c>
    </row>
    <row r="456" spans="1:30" ht="15" x14ac:dyDescent="0.25">
      <c r="A456">
        <v>454</v>
      </c>
      <c r="B456" t="s">
        <v>894</v>
      </c>
      <c r="C456">
        <v>454</v>
      </c>
      <c r="D456" t="s">
        <v>322</v>
      </c>
      <c r="E456" t="s">
        <v>817</v>
      </c>
      <c r="F456" t="s">
        <v>819</v>
      </c>
      <c r="G456"/>
      <c r="H456" t="s">
        <v>3</v>
      </c>
      <c r="I456" t="s">
        <v>3</v>
      </c>
      <c r="J456" t="s">
        <v>3</v>
      </c>
      <c r="K456" t="s">
        <v>3</v>
      </c>
      <c r="L456" t="s">
        <v>3</v>
      </c>
      <c r="M456" t="s">
        <v>3</v>
      </c>
      <c r="N456" t="s">
        <v>3</v>
      </c>
      <c r="O456" t="s">
        <v>3</v>
      </c>
      <c r="P456"/>
      <c r="Q456">
        <v>0</v>
      </c>
      <c r="R456"/>
      <c r="S456"/>
      <c r="T456" t="s">
        <v>3</v>
      </c>
      <c r="U456" t="s">
        <v>3</v>
      </c>
      <c r="V456" t="s">
        <v>3</v>
      </c>
      <c r="W456" t="s">
        <v>3</v>
      </c>
      <c r="X456" t="s">
        <v>3</v>
      </c>
      <c r="Y456" t="s">
        <v>3</v>
      </c>
      <c r="Z456" t="s">
        <v>3</v>
      </c>
      <c r="AA456"/>
      <c r="AB456" t="s">
        <v>324</v>
      </c>
      <c r="AC456" t="s">
        <v>3</v>
      </c>
      <c r="AD456" t="s">
        <v>3</v>
      </c>
    </row>
    <row r="457" spans="1:30" ht="15" x14ac:dyDescent="0.25">
      <c r="A457">
        <v>455</v>
      </c>
      <c r="B457" t="s">
        <v>895</v>
      </c>
      <c r="C457">
        <v>455</v>
      </c>
      <c r="D457" t="s">
        <v>322</v>
      </c>
      <c r="E457" t="s">
        <v>817</v>
      </c>
      <c r="F457" t="s">
        <v>819</v>
      </c>
      <c r="G457"/>
      <c r="H457" t="s">
        <v>3</v>
      </c>
      <c r="I457" t="s">
        <v>3</v>
      </c>
      <c r="J457" t="s">
        <v>493</v>
      </c>
      <c r="K457" t="s">
        <v>331</v>
      </c>
      <c r="L457" t="s">
        <v>16</v>
      </c>
      <c r="M457" t="s">
        <v>3</v>
      </c>
      <c r="N457" t="s">
        <v>3</v>
      </c>
      <c r="O457" t="s">
        <v>896</v>
      </c>
      <c r="P457"/>
      <c r="Q457">
        <v>0</v>
      </c>
      <c r="R457"/>
      <c r="S457"/>
      <c r="T457" t="s">
        <v>3</v>
      </c>
      <c r="U457" t="s">
        <v>3</v>
      </c>
      <c r="V457" t="s">
        <v>2</v>
      </c>
      <c r="W457" t="s">
        <v>3</v>
      </c>
      <c r="X457" t="s">
        <v>3</v>
      </c>
      <c r="Y457" t="s">
        <v>3</v>
      </c>
      <c r="Z457" t="s">
        <v>3</v>
      </c>
      <c r="AA457"/>
      <c r="AB457" t="s">
        <v>324</v>
      </c>
      <c r="AC457" t="s">
        <v>3</v>
      </c>
      <c r="AD457" t="s">
        <v>3</v>
      </c>
    </row>
    <row r="458" spans="1:30" ht="15" x14ac:dyDescent="0.25">
      <c r="A458">
        <v>456</v>
      </c>
      <c r="B458" t="s">
        <v>897</v>
      </c>
      <c r="C458">
        <v>456</v>
      </c>
      <c r="D458" t="s">
        <v>322</v>
      </c>
      <c r="E458" t="s">
        <v>817</v>
      </c>
      <c r="F458" t="s">
        <v>819</v>
      </c>
      <c r="G458"/>
      <c r="H458" t="s">
        <v>3</v>
      </c>
      <c r="I458" t="s">
        <v>3</v>
      </c>
      <c r="J458" t="s">
        <v>493</v>
      </c>
      <c r="K458" t="s">
        <v>14</v>
      </c>
      <c r="L458" t="s">
        <v>16</v>
      </c>
      <c r="M458" t="s">
        <v>3</v>
      </c>
      <c r="N458" t="s">
        <v>3</v>
      </c>
      <c r="O458" t="s">
        <v>31</v>
      </c>
      <c r="P458"/>
      <c r="Q458">
        <v>0</v>
      </c>
      <c r="R458"/>
      <c r="S458"/>
      <c r="T458" t="s">
        <v>3</v>
      </c>
      <c r="U458" t="s">
        <v>3</v>
      </c>
      <c r="V458" t="s">
        <v>3</v>
      </c>
      <c r="W458" t="s">
        <v>3</v>
      </c>
      <c r="X458" t="s">
        <v>3</v>
      </c>
      <c r="Y458" t="s">
        <v>10</v>
      </c>
      <c r="Z458" t="s">
        <v>3</v>
      </c>
      <c r="AA458"/>
      <c r="AB458" t="s">
        <v>324</v>
      </c>
      <c r="AC458" t="s">
        <v>3</v>
      </c>
      <c r="AD458" t="s">
        <v>3</v>
      </c>
    </row>
    <row r="459" spans="1:30" ht="15" x14ac:dyDescent="0.25">
      <c r="A459">
        <v>457</v>
      </c>
      <c r="B459" t="s">
        <v>898</v>
      </c>
      <c r="C459">
        <v>457</v>
      </c>
      <c r="D459" t="s">
        <v>322</v>
      </c>
      <c r="E459" t="s">
        <v>817</v>
      </c>
      <c r="F459" t="s">
        <v>819</v>
      </c>
      <c r="G459"/>
      <c r="H459" t="s">
        <v>3</v>
      </c>
      <c r="I459" t="s">
        <v>3</v>
      </c>
      <c r="J459" t="s">
        <v>493</v>
      </c>
      <c r="K459" t="s">
        <v>14</v>
      </c>
      <c r="L459" t="s">
        <v>16</v>
      </c>
      <c r="M459" t="s">
        <v>3</v>
      </c>
      <c r="N459" t="s">
        <v>3</v>
      </c>
      <c r="O459" t="s">
        <v>899</v>
      </c>
      <c r="P459"/>
      <c r="Q459">
        <v>0</v>
      </c>
      <c r="R459"/>
      <c r="S459"/>
      <c r="T459" t="s">
        <v>3</v>
      </c>
      <c r="U459" t="s">
        <v>3</v>
      </c>
      <c r="V459" t="s">
        <v>2</v>
      </c>
      <c r="W459" t="s">
        <v>3</v>
      </c>
      <c r="X459" t="s">
        <v>3</v>
      </c>
      <c r="Y459" t="s">
        <v>3</v>
      </c>
      <c r="Z459" t="s">
        <v>3</v>
      </c>
      <c r="AA459"/>
      <c r="AB459" t="s">
        <v>324</v>
      </c>
      <c r="AC459" t="s">
        <v>3</v>
      </c>
      <c r="AD459" t="s">
        <v>3</v>
      </c>
    </row>
    <row r="460" spans="1:30" ht="15" x14ac:dyDescent="0.25">
      <c r="A460">
        <v>458</v>
      </c>
      <c r="B460" t="s">
        <v>900</v>
      </c>
      <c r="C460">
        <v>458</v>
      </c>
      <c r="D460" t="s">
        <v>322</v>
      </c>
      <c r="E460" t="s">
        <v>817</v>
      </c>
      <c r="F460" t="s">
        <v>819</v>
      </c>
      <c r="G460"/>
      <c r="H460" t="s">
        <v>3</v>
      </c>
      <c r="I460" t="s">
        <v>3</v>
      </c>
      <c r="J460" t="s">
        <v>493</v>
      </c>
      <c r="K460" t="s">
        <v>14</v>
      </c>
      <c r="L460" t="s">
        <v>16</v>
      </c>
      <c r="M460" t="s">
        <v>3</v>
      </c>
      <c r="N460" t="s">
        <v>3</v>
      </c>
      <c r="O460" t="s">
        <v>901</v>
      </c>
      <c r="P460"/>
      <c r="Q460">
        <v>0</v>
      </c>
      <c r="R460"/>
      <c r="S460"/>
      <c r="T460" t="s">
        <v>3</v>
      </c>
      <c r="U460" t="s">
        <v>3</v>
      </c>
      <c r="V460" t="s">
        <v>2</v>
      </c>
      <c r="W460" t="s">
        <v>3</v>
      </c>
      <c r="X460" t="s">
        <v>3</v>
      </c>
      <c r="Y460" t="s">
        <v>3</v>
      </c>
      <c r="Z460" t="s">
        <v>3</v>
      </c>
      <c r="AA460"/>
      <c r="AB460" t="s">
        <v>324</v>
      </c>
      <c r="AC460" t="s">
        <v>3</v>
      </c>
      <c r="AD460" t="s">
        <v>3</v>
      </c>
    </row>
    <row r="461" spans="1:30" ht="15" x14ac:dyDescent="0.25">
      <c r="A461">
        <v>459</v>
      </c>
      <c r="B461" t="s">
        <v>902</v>
      </c>
      <c r="C461">
        <v>459</v>
      </c>
      <c r="D461" t="s">
        <v>322</v>
      </c>
      <c r="E461" t="s">
        <v>817</v>
      </c>
      <c r="F461" t="s">
        <v>819</v>
      </c>
      <c r="G461"/>
      <c r="H461" t="s">
        <v>3</v>
      </c>
      <c r="I461" t="s">
        <v>3</v>
      </c>
      <c r="J461" t="s">
        <v>493</v>
      </c>
      <c r="K461" t="s">
        <v>331</v>
      </c>
      <c r="L461" t="s">
        <v>16</v>
      </c>
      <c r="M461" t="s">
        <v>3</v>
      </c>
      <c r="N461" t="s">
        <v>3</v>
      </c>
      <c r="O461" t="s">
        <v>571</v>
      </c>
      <c r="P461"/>
      <c r="Q461">
        <v>0</v>
      </c>
      <c r="R461"/>
      <c r="S461"/>
      <c r="T461" t="s">
        <v>3</v>
      </c>
      <c r="U461" t="s">
        <v>3</v>
      </c>
      <c r="V461" t="s">
        <v>2</v>
      </c>
      <c r="W461" t="s">
        <v>3</v>
      </c>
      <c r="X461" t="s">
        <v>3</v>
      </c>
      <c r="Y461" t="s">
        <v>3</v>
      </c>
      <c r="Z461" t="s">
        <v>3</v>
      </c>
      <c r="AA461"/>
      <c r="AB461" t="s">
        <v>324</v>
      </c>
      <c r="AC461" t="s">
        <v>3</v>
      </c>
      <c r="AD461" t="s">
        <v>3</v>
      </c>
    </row>
    <row r="462" spans="1:30" ht="15" x14ac:dyDescent="0.25">
      <c r="A462">
        <v>460</v>
      </c>
      <c r="B462" t="s">
        <v>903</v>
      </c>
      <c r="C462">
        <v>460</v>
      </c>
      <c r="D462" t="s">
        <v>322</v>
      </c>
      <c r="E462" t="s">
        <v>817</v>
      </c>
      <c r="F462" t="s">
        <v>819</v>
      </c>
      <c r="G462"/>
      <c r="H462" t="s">
        <v>3</v>
      </c>
      <c r="I462" t="s">
        <v>3</v>
      </c>
      <c r="J462" t="s">
        <v>493</v>
      </c>
      <c r="K462" t="s">
        <v>331</v>
      </c>
      <c r="L462" t="s">
        <v>16</v>
      </c>
      <c r="M462" t="s">
        <v>3</v>
      </c>
      <c r="N462" t="s">
        <v>3</v>
      </c>
      <c r="O462" t="s">
        <v>29</v>
      </c>
      <c r="P462"/>
      <c r="Q462">
        <v>0</v>
      </c>
      <c r="R462"/>
      <c r="S462"/>
      <c r="T462" t="s">
        <v>3</v>
      </c>
      <c r="U462" t="s">
        <v>3</v>
      </c>
      <c r="V462" t="s">
        <v>2</v>
      </c>
      <c r="W462" t="s">
        <v>3</v>
      </c>
      <c r="X462" t="s">
        <v>3</v>
      </c>
      <c r="Y462" t="s">
        <v>3</v>
      </c>
      <c r="Z462" t="s">
        <v>3</v>
      </c>
      <c r="AA462"/>
      <c r="AB462" t="s">
        <v>324</v>
      </c>
      <c r="AC462" t="s">
        <v>3</v>
      </c>
      <c r="AD462" t="s">
        <v>3</v>
      </c>
    </row>
    <row r="463" spans="1:30" ht="15" x14ac:dyDescent="0.25">
      <c r="A463">
        <v>461</v>
      </c>
      <c r="B463" t="s">
        <v>904</v>
      </c>
      <c r="C463">
        <v>461</v>
      </c>
      <c r="D463" t="s">
        <v>322</v>
      </c>
      <c r="E463" t="s">
        <v>817</v>
      </c>
      <c r="F463" t="s">
        <v>819</v>
      </c>
      <c r="G463"/>
      <c r="H463" t="s">
        <v>3</v>
      </c>
      <c r="I463" t="s">
        <v>3</v>
      </c>
      <c r="J463" t="s">
        <v>493</v>
      </c>
      <c r="K463" t="s">
        <v>20</v>
      </c>
      <c r="L463" t="s">
        <v>311</v>
      </c>
      <c r="M463" t="s">
        <v>3</v>
      </c>
      <c r="N463" t="s">
        <v>3</v>
      </c>
      <c r="O463" t="s">
        <v>905</v>
      </c>
      <c r="P463"/>
      <c r="Q463">
        <v>0</v>
      </c>
      <c r="R463"/>
      <c r="S463"/>
      <c r="T463" t="s">
        <v>3</v>
      </c>
      <c r="U463" t="s">
        <v>3</v>
      </c>
      <c r="V463" t="s">
        <v>2</v>
      </c>
      <c r="W463" t="s">
        <v>3</v>
      </c>
      <c r="X463" t="s">
        <v>3</v>
      </c>
      <c r="Y463" t="s">
        <v>3</v>
      </c>
      <c r="Z463" t="s">
        <v>3</v>
      </c>
      <c r="AA463"/>
      <c r="AB463" t="s">
        <v>324</v>
      </c>
      <c r="AC463" t="s">
        <v>3</v>
      </c>
      <c r="AD463" t="s">
        <v>3</v>
      </c>
    </row>
    <row r="464" spans="1:30" ht="15" x14ac:dyDescent="0.25">
      <c r="A464">
        <v>462</v>
      </c>
      <c r="B464" t="s">
        <v>906</v>
      </c>
      <c r="C464">
        <v>462</v>
      </c>
      <c r="D464" t="s">
        <v>322</v>
      </c>
      <c r="E464" t="s">
        <v>817</v>
      </c>
      <c r="F464" t="s">
        <v>819</v>
      </c>
      <c r="G464"/>
      <c r="H464" t="s">
        <v>907</v>
      </c>
      <c r="I464" t="s">
        <v>3</v>
      </c>
      <c r="J464" t="s">
        <v>493</v>
      </c>
      <c r="K464" t="s">
        <v>20</v>
      </c>
      <c r="L464" t="s">
        <v>311</v>
      </c>
      <c r="M464" t="s">
        <v>3</v>
      </c>
      <c r="N464" t="s">
        <v>3</v>
      </c>
      <c r="O464" t="s">
        <v>908</v>
      </c>
      <c r="P464"/>
      <c r="Q464">
        <v>0</v>
      </c>
      <c r="R464"/>
      <c r="S464"/>
      <c r="T464" t="s">
        <v>3</v>
      </c>
      <c r="U464" t="s">
        <v>3</v>
      </c>
      <c r="V464" t="s">
        <v>3</v>
      </c>
      <c r="W464" t="s">
        <v>3</v>
      </c>
      <c r="X464" t="s">
        <v>3</v>
      </c>
      <c r="Y464" t="s">
        <v>3</v>
      </c>
      <c r="Z464" t="s">
        <v>3</v>
      </c>
      <c r="AA464"/>
      <c r="AB464" t="s">
        <v>324</v>
      </c>
      <c r="AC464" t="s">
        <v>3</v>
      </c>
      <c r="AD464" t="s">
        <v>3</v>
      </c>
    </row>
    <row r="465" spans="1:30" ht="15" x14ac:dyDescent="0.25">
      <c r="A465">
        <v>463</v>
      </c>
      <c r="B465" t="s">
        <v>909</v>
      </c>
      <c r="C465">
        <v>463</v>
      </c>
      <c r="D465" t="s">
        <v>322</v>
      </c>
      <c r="E465" t="s">
        <v>817</v>
      </c>
      <c r="F465" t="s">
        <v>819</v>
      </c>
      <c r="G465"/>
      <c r="H465" t="s">
        <v>3</v>
      </c>
      <c r="I465" t="s">
        <v>3</v>
      </c>
      <c r="J465" t="s">
        <v>493</v>
      </c>
      <c r="K465" t="s">
        <v>14</v>
      </c>
      <c r="L465" t="s">
        <v>16</v>
      </c>
      <c r="M465" t="s">
        <v>3</v>
      </c>
      <c r="N465" t="s">
        <v>3</v>
      </c>
      <c r="O465" t="s">
        <v>32</v>
      </c>
      <c r="P465"/>
      <c r="Q465">
        <v>0</v>
      </c>
      <c r="R465"/>
      <c r="S465"/>
      <c r="T465" t="s">
        <v>3</v>
      </c>
      <c r="U465" t="s">
        <v>3</v>
      </c>
      <c r="V465" t="s">
        <v>21</v>
      </c>
      <c r="W465" t="s">
        <v>3</v>
      </c>
      <c r="X465" t="s">
        <v>3</v>
      </c>
      <c r="Y465" t="s">
        <v>3</v>
      </c>
      <c r="Z465" t="s">
        <v>3</v>
      </c>
      <c r="AA465"/>
      <c r="AB465" t="s">
        <v>324</v>
      </c>
      <c r="AC465" t="s">
        <v>3</v>
      </c>
      <c r="AD465" t="s">
        <v>3</v>
      </c>
    </row>
    <row r="466" spans="1:30" ht="15" x14ac:dyDescent="0.25">
      <c r="A466">
        <v>464</v>
      </c>
      <c r="B466" t="s">
        <v>910</v>
      </c>
      <c r="C466">
        <v>464</v>
      </c>
      <c r="D466" t="s">
        <v>322</v>
      </c>
      <c r="E466" t="s">
        <v>817</v>
      </c>
      <c r="F466" t="s">
        <v>819</v>
      </c>
      <c r="G466"/>
      <c r="H466" t="s">
        <v>3</v>
      </c>
      <c r="I466" t="s">
        <v>3</v>
      </c>
      <c r="J466" t="s">
        <v>493</v>
      </c>
      <c r="K466" t="s">
        <v>14</v>
      </c>
      <c r="L466" t="s">
        <v>16</v>
      </c>
      <c r="M466" t="s">
        <v>3</v>
      </c>
      <c r="N466" t="s">
        <v>3</v>
      </c>
      <c r="O466" t="s">
        <v>29</v>
      </c>
      <c r="P466"/>
      <c r="Q466">
        <v>0</v>
      </c>
      <c r="R466"/>
      <c r="S466"/>
      <c r="T466" t="s">
        <v>413</v>
      </c>
      <c r="U466" t="s">
        <v>3</v>
      </c>
      <c r="V466" t="s">
        <v>2</v>
      </c>
      <c r="W466" t="s">
        <v>3</v>
      </c>
      <c r="X466" t="s">
        <v>3</v>
      </c>
      <c r="Y466" t="s">
        <v>13</v>
      </c>
      <c r="Z466" t="s">
        <v>3</v>
      </c>
      <c r="AA466"/>
      <c r="AB466" t="s">
        <v>324</v>
      </c>
      <c r="AC466" t="s">
        <v>3</v>
      </c>
      <c r="AD466" t="s">
        <v>3</v>
      </c>
    </row>
    <row r="467" spans="1:30" ht="15" x14ac:dyDescent="0.25">
      <c r="A467">
        <v>465</v>
      </c>
      <c r="B467" t="s">
        <v>911</v>
      </c>
      <c r="C467">
        <v>465</v>
      </c>
      <c r="D467" t="s">
        <v>322</v>
      </c>
      <c r="E467" t="s">
        <v>817</v>
      </c>
      <c r="F467" t="s">
        <v>819</v>
      </c>
      <c r="G467"/>
      <c r="H467" t="s">
        <v>3</v>
      </c>
      <c r="I467" t="s">
        <v>3</v>
      </c>
      <c r="J467" t="s">
        <v>493</v>
      </c>
      <c r="K467" t="s">
        <v>14</v>
      </c>
      <c r="L467" t="s">
        <v>16</v>
      </c>
      <c r="M467" t="s">
        <v>3</v>
      </c>
      <c r="N467" t="s">
        <v>3</v>
      </c>
      <c r="O467" t="s">
        <v>912</v>
      </c>
      <c r="P467"/>
      <c r="Q467">
        <v>0</v>
      </c>
      <c r="R467"/>
      <c r="S467"/>
      <c r="T467" t="s">
        <v>3</v>
      </c>
      <c r="U467" t="s">
        <v>3</v>
      </c>
      <c r="V467" t="s">
        <v>2</v>
      </c>
      <c r="W467" t="s">
        <v>3</v>
      </c>
      <c r="X467" t="s">
        <v>3</v>
      </c>
      <c r="Y467" t="s">
        <v>3</v>
      </c>
      <c r="Z467" t="s">
        <v>3</v>
      </c>
      <c r="AA467"/>
      <c r="AB467" t="s">
        <v>324</v>
      </c>
      <c r="AC467" t="s">
        <v>3</v>
      </c>
      <c r="AD467" t="s">
        <v>3</v>
      </c>
    </row>
    <row r="468" spans="1:30" ht="15" x14ac:dyDescent="0.25">
      <c r="A468">
        <v>466</v>
      </c>
      <c r="B468" t="s">
        <v>913</v>
      </c>
      <c r="C468">
        <v>466</v>
      </c>
      <c r="D468" t="s">
        <v>322</v>
      </c>
      <c r="E468" t="s">
        <v>817</v>
      </c>
      <c r="F468" t="s">
        <v>819</v>
      </c>
      <c r="G468"/>
      <c r="H468" t="s">
        <v>3</v>
      </c>
      <c r="I468" t="s">
        <v>3</v>
      </c>
      <c r="J468" t="s">
        <v>493</v>
      </c>
      <c r="K468" t="s">
        <v>14</v>
      </c>
      <c r="L468" t="s">
        <v>16</v>
      </c>
      <c r="M468" t="s">
        <v>3</v>
      </c>
      <c r="N468" t="s">
        <v>3</v>
      </c>
      <c r="O468" t="s">
        <v>23</v>
      </c>
      <c r="P468"/>
      <c r="Q468">
        <v>0</v>
      </c>
      <c r="R468"/>
      <c r="S468"/>
      <c r="T468" t="s">
        <v>3</v>
      </c>
      <c r="U468" t="s">
        <v>3</v>
      </c>
      <c r="V468" t="s">
        <v>2</v>
      </c>
      <c r="W468" t="s">
        <v>3</v>
      </c>
      <c r="X468" t="s">
        <v>3</v>
      </c>
      <c r="Y468" t="s">
        <v>3</v>
      </c>
      <c r="Z468" t="s">
        <v>3</v>
      </c>
      <c r="AA468"/>
      <c r="AB468" t="s">
        <v>324</v>
      </c>
      <c r="AC468" t="s">
        <v>3</v>
      </c>
      <c r="AD468" t="s">
        <v>3</v>
      </c>
    </row>
    <row r="469" spans="1:30" ht="15" x14ac:dyDescent="0.25">
      <c r="A469">
        <v>467</v>
      </c>
      <c r="B469" t="s">
        <v>914</v>
      </c>
      <c r="C469">
        <v>467</v>
      </c>
      <c r="D469" t="s">
        <v>322</v>
      </c>
      <c r="E469" t="s">
        <v>817</v>
      </c>
      <c r="F469" t="s">
        <v>819</v>
      </c>
      <c r="G469"/>
      <c r="H469" t="s">
        <v>3</v>
      </c>
      <c r="I469" t="s">
        <v>3</v>
      </c>
      <c r="J469" t="s">
        <v>493</v>
      </c>
      <c r="K469" t="s">
        <v>20</v>
      </c>
      <c r="L469" t="s">
        <v>16</v>
      </c>
      <c r="M469" t="s">
        <v>3</v>
      </c>
      <c r="N469" t="s">
        <v>3</v>
      </c>
      <c r="O469" t="s">
        <v>434</v>
      </c>
      <c r="P469"/>
      <c r="Q469">
        <v>0</v>
      </c>
      <c r="R469"/>
      <c r="S469"/>
      <c r="T469" t="s">
        <v>3</v>
      </c>
      <c r="U469" t="s">
        <v>3</v>
      </c>
      <c r="V469" t="s">
        <v>21</v>
      </c>
      <c r="W469" t="s">
        <v>3</v>
      </c>
      <c r="X469" t="s">
        <v>3</v>
      </c>
      <c r="Y469" t="s">
        <v>3</v>
      </c>
      <c r="Z469" t="s">
        <v>3</v>
      </c>
      <c r="AA469"/>
      <c r="AB469" t="s">
        <v>324</v>
      </c>
      <c r="AC469" t="s">
        <v>3</v>
      </c>
      <c r="AD469" t="s">
        <v>3</v>
      </c>
    </row>
    <row r="470" spans="1:30" ht="15" x14ac:dyDescent="0.25">
      <c r="A470">
        <v>468</v>
      </c>
      <c r="B470" t="s">
        <v>915</v>
      </c>
      <c r="C470">
        <v>468</v>
      </c>
      <c r="D470" t="s">
        <v>322</v>
      </c>
      <c r="E470" t="s">
        <v>817</v>
      </c>
      <c r="F470" t="s">
        <v>819</v>
      </c>
      <c r="G470"/>
      <c r="H470" t="s">
        <v>3</v>
      </c>
      <c r="I470" t="s">
        <v>3</v>
      </c>
      <c r="J470" t="s">
        <v>3</v>
      </c>
      <c r="K470" t="s">
        <v>3</v>
      </c>
      <c r="L470" t="s">
        <v>3</v>
      </c>
      <c r="M470" t="s">
        <v>3</v>
      </c>
      <c r="N470" t="s">
        <v>3</v>
      </c>
      <c r="O470" t="s">
        <v>3</v>
      </c>
      <c r="P470"/>
      <c r="Q470">
        <v>0</v>
      </c>
      <c r="R470"/>
      <c r="S470"/>
      <c r="T470" t="s">
        <v>3</v>
      </c>
      <c r="U470" t="s">
        <v>3</v>
      </c>
      <c r="V470" t="s">
        <v>3</v>
      </c>
      <c r="W470" t="s">
        <v>3</v>
      </c>
      <c r="X470" t="s">
        <v>3</v>
      </c>
      <c r="Y470" t="s">
        <v>3</v>
      </c>
      <c r="Z470" t="s">
        <v>3</v>
      </c>
      <c r="AA470"/>
      <c r="AB470" t="s">
        <v>324</v>
      </c>
      <c r="AC470" t="s">
        <v>3</v>
      </c>
      <c r="AD470" t="s">
        <v>3</v>
      </c>
    </row>
    <row r="471" spans="1:30" ht="15" x14ac:dyDescent="0.25">
      <c r="A471">
        <v>469</v>
      </c>
      <c r="B471" t="s">
        <v>916</v>
      </c>
      <c r="C471">
        <v>469</v>
      </c>
      <c r="D471" t="s">
        <v>322</v>
      </c>
      <c r="E471" t="s">
        <v>817</v>
      </c>
      <c r="F471" t="s">
        <v>819</v>
      </c>
      <c r="G471"/>
      <c r="H471" t="s">
        <v>3</v>
      </c>
      <c r="I471">
        <v>0</v>
      </c>
      <c r="J471">
        <v>0</v>
      </c>
      <c r="K471">
        <v>0</v>
      </c>
      <c r="L471">
        <v>0</v>
      </c>
      <c r="M471" t="s">
        <v>3</v>
      </c>
      <c r="N471" t="s">
        <v>3</v>
      </c>
      <c r="O471">
        <v>0</v>
      </c>
      <c r="P471"/>
      <c r="Q471">
        <v>0</v>
      </c>
      <c r="R471"/>
      <c r="S471"/>
      <c r="T471">
        <v>0</v>
      </c>
      <c r="U471">
        <v>0</v>
      </c>
      <c r="V471" t="s">
        <v>3</v>
      </c>
      <c r="W471" t="s">
        <v>3</v>
      </c>
      <c r="X471" t="s">
        <v>3</v>
      </c>
      <c r="Y471">
        <v>0</v>
      </c>
      <c r="Z471">
        <v>0</v>
      </c>
      <c r="AA471"/>
      <c r="AB471" t="s">
        <v>324</v>
      </c>
      <c r="AC471" t="s">
        <v>3</v>
      </c>
      <c r="AD471" t="s">
        <v>3</v>
      </c>
    </row>
    <row r="472" spans="1:30" ht="15" x14ac:dyDescent="0.25">
      <c r="A472">
        <v>470</v>
      </c>
      <c r="B472" t="s">
        <v>917</v>
      </c>
      <c r="C472">
        <v>470</v>
      </c>
      <c r="D472" t="s">
        <v>322</v>
      </c>
      <c r="E472" t="s">
        <v>817</v>
      </c>
      <c r="F472" t="s">
        <v>819</v>
      </c>
      <c r="G472"/>
      <c r="H472" t="s">
        <v>3</v>
      </c>
      <c r="I472" t="s">
        <v>3</v>
      </c>
      <c r="J472" t="s">
        <v>3</v>
      </c>
      <c r="K472" t="s">
        <v>3</v>
      </c>
      <c r="L472" t="s">
        <v>3</v>
      </c>
      <c r="M472" t="s">
        <v>3</v>
      </c>
      <c r="N472" t="s">
        <v>3</v>
      </c>
      <c r="O472" t="s">
        <v>3</v>
      </c>
      <c r="P472"/>
      <c r="Q472">
        <v>0</v>
      </c>
      <c r="R472"/>
      <c r="S472"/>
      <c r="T472" t="s">
        <v>3</v>
      </c>
      <c r="U472" t="s">
        <v>3</v>
      </c>
      <c r="V472" t="s">
        <v>2</v>
      </c>
      <c r="W472" t="s">
        <v>3</v>
      </c>
      <c r="X472" t="s">
        <v>3</v>
      </c>
      <c r="Y472" t="s">
        <v>3</v>
      </c>
      <c r="Z472" t="s">
        <v>3</v>
      </c>
      <c r="AA472"/>
      <c r="AB472" t="s">
        <v>324</v>
      </c>
      <c r="AC472" t="s">
        <v>3</v>
      </c>
      <c r="AD472" t="s">
        <v>3</v>
      </c>
    </row>
    <row r="473" spans="1:30" ht="15" x14ac:dyDescent="0.25">
      <c r="A473">
        <v>471</v>
      </c>
      <c r="B473" t="s">
        <v>918</v>
      </c>
      <c r="C473">
        <v>471</v>
      </c>
      <c r="D473" t="s">
        <v>322</v>
      </c>
      <c r="E473" t="s">
        <v>817</v>
      </c>
      <c r="F473" t="s">
        <v>819</v>
      </c>
      <c r="G473"/>
      <c r="H473" t="s">
        <v>3</v>
      </c>
      <c r="I473">
        <v>0</v>
      </c>
      <c r="J473">
        <v>0</v>
      </c>
      <c r="K473">
        <v>0</v>
      </c>
      <c r="L473">
        <v>0</v>
      </c>
      <c r="M473" t="s">
        <v>3</v>
      </c>
      <c r="N473" t="s">
        <v>3</v>
      </c>
      <c r="O473">
        <v>0</v>
      </c>
      <c r="P473"/>
      <c r="Q473">
        <v>0</v>
      </c>
      <c r="R473"/>
      <c r="S473"/>
      <c r="T473">
        <v>0</v>
      </c>
      <c r="U473">
        <v>0</v>
      </c>
      <c r="V473" t="s">
        <v>3</v>
      </c>
      <c r="W473" t="s">
        <v>3</v>
      </c>
      <c r="X473" t="s">
        <v>3</v>
      </c>
      <c r="Y473">
        <v>0</v>
      </c>
      <c r="Z473">
        <v>0</v>
      </c>
      <c r="AA473"/>
      <c r="AB473" t="s">
        <v>324</v>
      </c>
      <c r="AC473" t="s">
        <v>3</v>
      </c>
      <c r="AD473" t="s">
        <v>3</v>
      </c>
    </row>
    <row r="474" spans="1:30" ht="15" x14ac:dyDescent="0.25">
      <c r="A474">
        <v>472</v>
      </c>
      <c r="B474" t="s">
        <v>919</v>
      </c>
      <c r="C474">
        <v>472</v>
      </c>
      <c r="D474" t="s">
        <v>322</v>
      </c>
      <c r="E474" t="s">
        <v>817</v>
      </c>
      <c r="F474" t="s">
        <v>819</v>
      </c>
      <c r="G474"/>
      <c r="H474" t="s">
        <v>820</v>
      </c>
      <c r="I474" t="s">
        <v>3</v>
      </c>
      <c r="J474" t="s">
        <v>493</v>
      </c>
      <c r="K474" t="s">
        <v>14</v>
      </c>
      <c r="L474" t="s">
        <v>16</v>
      </c>
      <c r="M474">
        <v>1</v>
      </c>
      <c r="N474" t="s">
        <v>3</v>
      </c>
      <c r="O474" t="s">
        <v>224</v>
      </c>
      <c r="P474"/>
      <c r="Q474">
        <v>0</v>
      </c>
      <c r="R474"/>
      <c r="S474"/>
      <c r="T474" t="s">
        <v>3</v>
      </c>
      <c r="U474" t="s">
        <v>3</v>
      </c>
      <c r="V474" t="s">
        <v>21</v>
      </c>
      <c r="W474" t="s">
        <v>3</v>
      </c>
      <c r="X474" t="s">
        <v>3</v>
      </c>
      <c r="Y474" t="s">
        <v>3</v>
      </c>
      <c r="Z474" t="s">
        <v>3</v>
      </c>
      <c r="AA474"/>
      <c r="AB474" t="s">
        <v>324</v>
      </c>
      <c r="AC474" t="s">
        <v>3</v>
      </c>
      <c r="AD474" t="s">
        <v>3</v>
      </c>
    </row>
    <row r="475" spans="1:30" ht="15" x14ac:dyDescent="0.25">
      <c r="A475">
        <v>473</v>
      </c>
      <c r="B475" t="s">
        <v>920</v>
      </c>
      <c r="C475">
        <v>473</v>
      </c>
      <c r="D475" t="s">
        <v>322</v>
      </c>
      <c r="E475" t="s">
        <v>817</v>
      </c>
      <c r="F475" t="s">
        <v>819</v>
      </c>
      <c r="G475"/>
      <c r="H475" t="s">
        <v>3</v>
      </c>
      <c r="I475" t="s">
        <v>3</v>
      </c>
      <c r="J475" t="s">
        <v>3</v>
      </c>
      <c r="K475" t="s">
        <v>3</v>
      </c>
      <c r="L475" t="s">
        <v>3</v>
      </c>
      <c r="M475" t="s">
        <v>3</v>
      </c>
      <c r="N475" t="s">
        <v>3</v>
      </c>
      <c r="O475" t="s">
        <v>3</v>
      </c>
      <c r="P475"/>
      <c r="Q475">
        <v>0</v>
      </c>
      <c r="R475"/>
      <c r="S475"/>
      <c r="T475" t="s">
        <v>3</v>
      </c>
      <c r="U475" t="s">
        <v>3</v>
      </c>
      <c r="V475" t="s">
        <v>2</v>
      </c>
      <c r="W475" t="s">
        <v>3</v>
      </c>
      <c r="X475" t="s">
        <v>3</v>
      </c>
      <c r="Y475" t="s">
        <v>3</v>
      </c>
      <c r="Z475" t="s">
        <v>3</v>
      </c>
      <c r="AA475"/>
      <c r="AB475" t="s">
        <v>324</v>
      </c>
      <c r="AC475" t="s">
        <v>3</v>
      </c>
      <c r="AD475" t="s">
        <v>3</v>
      </c>
    </row>
    <row r="476" spans="1:30" ht="15" x14ac:dyDescent="0.25">
      <c r="A476">
        <v>474</v>
      </c>
      <c r="B476" t="s">
        <v>921</v>
      </c>
      <c r="C476">
        <v>474</v>
      </c>
      <c r="D476" t="s">
        <v>322</v>
      </c>
      <c r="E476" t="s">
        <v>817</v>
      </c>
      <c r="F476" t="s">
        <v>819</v>
      </c>
      <c r="G476"/>
      <c r="H476" t="s">
        <v>820</v>
      </c>
      <c r="I476" t="s">
        <v>3</v>
      </c>
      <c r="J476" t="s">
        <v>493</v>
      </c>
      <c r="K476" t="s">
        <v>14</v>
      </c>
      <c r="L476" t="s">
        <v>16</v>
      </c>
      <c r="M476">
        <v>1</v>
      </c>
      <c r="N476" t="s">
        <v>3</v>
      </c>
      <c r="O476" t="s">
        <v>224</v>
      </c>
      <c r="P476"/>
      <c r="Q476">
        <v>0</v>
      </c>
      <c r="R476"/>
      <c r="S476"/>
      <c r="T476" t="s">
        <v>3</v>
      </c>
      <c r="U476" t="s">
        <v>3</v>
      </c>
      <c r="V476" t="s">
        <v>2</v>
      </c>
      <c r="W476" t="s">
        <v>3</v>
      </c>
      <c r="X476" t="s">
        <v>3</v>
      </c>
      <c r="Y476" t="s">
        <v>3</v>
      </c>
      <c r="Z476" t="s">
        <v>3</v>
      </c>
      <c r="AA476"/>
      <c r="AB476" t="s">
        <v>324</v>
      </c>
      <c r="AC476" t="s">
        <v>3</v>
      </c>
      <c r="AD476" t="s">
        <v>3</v>
      </c>
    </row>
    <row r="477" spans="1:30" ht="15" x14ac:dyDescent="0.25">
      <c r="A477">
        <v>475</v>
      </c>
      <c r="B477" t="s">
        <v>922</v>
      </c>
      <c r="C477">
        <v>475</v>
      </c>
      <c r="D477" t="s">
        <v>322</v>
      </c>
      <c r="E477" t="s">
        <v>817</v>
      </c>
      <c r="F477" t="s">
        <v>819</v>
      </c>
      <c r="G477"/>
      <c r="H477" t="s">
        <v>820</v>
      </c>
      <c r="I477" t="s">
        <v>3</v>
      </c>
      <c r="J477" t="s">
        <v>493</v>
      </c>
      <c r="K477" t="s">
        <v>14</v>
      </c>
      <c r="L477" t="s">
        <v>16</v>
      </c>
      <c r="M477">
        <v>1</v>
      </c>
      <c r="N477" t="s">
        <v>3</v>
      </c>
      <c r="O477" t="s">
        <v>34</v>
      </c>
      <c r="P477"/>
      <c r="Q477">
        <v>0</v>
      </c>
      <c r="R477"/>
      <c r="S477"/>
      <c r="T477" t="s">
        <v>3</v>
      </c>
      <c r="U477" t="s">
        <v>3</v>
      </c>
      <c r="V477" t="s">
        <v>3</v>
      </c>
      <c r="W477" t="s">
        <v>3</v>
      </c>
      <c r="X477" t="s">
        <v>3</v>
      </c>
      <c r="Y477" t="s">
        <v>3</v>
      </c>
      <c r="Z477" t="s">
        <v>3</v>
      </c>
      <c r="AA477"/>
      <c r="AB477" t="s">
        <v>324</v>
      </c>
      <c r="AC477" t="s">
        <v>3</v>
      </c>
      <c r="AD477" t="s">
        <v>3</v>
      </c>
    </row>
    <row r="478" spans="1:30" ht="15" x14ac:dyDescent="0.25">
      <c r="A478">
        <v>476</v>
      </c>
      <c r="B478" t="s">
        <v>923</v>
      </c>
      <c r="C478">
        <v>476</v>
      </c>
      <c r="D478" t="s">
        <v>322</v>
      </c>
      <c r="E478" t="s">
        <v>817</v>
      </c>
      <c r="F478" t="s">
        <v>819</v>
      </c>
      <c r="G478"/>
      <c r="H478" t="s">
        <v>820</v>
      </c>
      <c r="I478" t="s">
        <v>3</v>
      </c>
      <c r="J478" t="s">
        <v>493</v>
      </c>
      <c r="K478" t="s">
        <v>14</v>
      </c>
      <c r="L478" t="s">
        <v>16</v>
      </c>
      <c r="M478">
        <v>1</v>
      </c>
      <c r="N478" t="s">
        <v>3</v>
      </c>
      <c r="O478" t="s">
        <v>924</v>
      </c>
      <c r="P478"/>
      <c r="Q478">
        <v>0</v>
      </c>
      <c r="R478"/>
      <c r="S478"/>
      <c r="T478" t="s">
        <v>3</v>
      </c>
      <c r="U478" t="s">
        <v>3</v>
      </c>
      <c r="V478" t="s">
        <v>2</v>
      </c>
      <c r="W478" t="s">
        <v>3</v>
      </c>
      <c r="X478" t="s">
        <v>3</v>
      </c>
      <c r="Y478" t="s">
        <v>3</v>
      </c>
      <c r="Z478" t="s">
        <v>3</v>
      </c>
      <c r="AA478"/>
      <c r="AB478" t="s">
        <v>324</v>
      </c>
      <c r="AC478" t="s">
        <v>3</v>
      </c>
      <c r="AD478" t="s">
        <v>3</v>
      </c>
    </row>
    <row r="479" spans="1:30" ht="15" x14ac:dyDescent="0.25">
      <c r="A479">
        <v>477</v>
      </c>
      <c r="B479" t="s">
        <v>925</v>
      </c>
      <c r="C479">
        <v>477</v>
      </c>
      <c r="D479" t="s">
        <v>322</v>
      </c>
      <c r="E479" t="s">
        <v>817</v>
      </c>
      <c r="F479" t="s">
        <v>819</v>
      </c>
      <c r="G479"/>
      <c r="H479" t="s">
        <v>820</v>
      </c>
      <c r="I479" t="s">
        <v>3</v>
      </c>
      <c r="J479" t="s">
        <v>330</v>
      </c>
      <c r="K479" t="s">
        <v>14</v>
      </c>
      <c r="L479" t="s">
        <v>16</v>
      </c>
      <c r="M479">
        <v>1</v>
      </c>
      <c r="N479" t="s">
        <v>3</v>
      </c>
      <c r="O479" t="s">
        <v>358</v>
      </c>
      <c r="P479"/>
      <c r="Q479">
        <v>0</v>
      </c>
      <c r="R479"/>
      <c r="S479"/>
      <c r="T479" t="s">
        <v>3</v>
      </c>
      <c r="U479" t="s">
        <v>3</v>
      </c>
      <c r="V479" t="s">
        <v>2</v>
      </c>
      <c r="W479" t="s">
        <v>3</v>
      </c>
      <c r="X479" t="s">
        <v>3</v>
      </c>
      <c r="Y479" t="s">
        <v>3</v>
      </c>
      <c r="Z479" t="s">
        <v>3</v>
      </c>
      <c r="AA479"/>
      <c r="AB479" t="s">
        <v>324</v>
      </c>
      <c r="AC479" t="s">
        <v>3</v>
      </c>
      <c r="AD479" t="s">
        <v>3</v>
      </c>
    </row>
    <row r="480" spans="1:30" ht="15" x14ac:dyDescent="0.25">
      <c r="A480">
        <v>478</v>
      </c>
      <c r="B480" t="s">
        <v>926</v>
      </c>
      <c r="C480">
        <v>478</v>
      </c>
      <c r="D480" t="s">
        <v>322</v>
      </c>
      <c r="E480" t="s">
        <v>817</v>
      </c>
      <c r="F480" t="s">
        <v>819</v>
      </c>
      <c r="G480"/>
      <c r="H480" t="s">
        <v>820</v>
      </c>
      <c r="I480" t="s">
        <v>3</v>
      </c>
      <c r="J480" t="s">
        <v>493</v>
      </c>
      <c r="K480" t="s">
        <v>14</v>
      </c>
      <c r="L480" t="s">
        <v>16</v>
      </c>
      <c r="M480">
        <v>1</v>
      </c>
      <c r="N480" t="s">
        <v>3</v>
      </c>
      <c r="O480" t="s">
        <v>927</v>
      </c>
      <c r="P480"/>
      <c r="Q480">
        <v>0</v>
      </c>
      <c r="R480"/>
      <c r="S480"/>
      <c r="T480" t="s">
        <v>3</v>
      </c>
      <c r="U480" t="s">
        <v>3</v>
      </c>
      <c r="V480" t="s">
        <v>2</v>
      </c>
      <c r="W480" t="s">
        <v>3</v>
      </c>
      <c r="X480" t="s">
        <v>3</v>
      </c>
      <c r="Y480" t="s">
        <v>3</v>
      </c>
      <c r="Z480" t="s">
        <v>3</v>
      </c>
      <c r="AA480"/>
      <c r="AB480" t="s">
        <v>324</v>
      </c>
      <c r="AC480" t="s">
        <v>3</v>
      </c>
      <c r="AD480" t="s">
        <v>3</v>
      </c>
    </row>
    <row r="481" spans="1:30" ht="15" x14ac:dyDescent="0.25">
      <c r="A481">
        <v>479</v>
      </c>
      <c r="B481" t="s">
        <v>928</v>
      </c>
      <c r="C481">
        <v>479</v>
      </c>
      <c r="D481" t="s">
        <v>322</v>
      </c>
      <c r="E481" t="s">
        <v>817</v>
      </c>
      <c r="F481" t="s">
        <v>819</v>
      </c>
      <c r="G481"/>
      <c r="H481" t="s">
        <v>820</v>
      </c>
      <c r="I481" t="s">
        <v>3</v>
      </c>
      <c r="J481" t="s">
        <v>493</v>
      </c>
      <c r="K481" t="s">
        <v>14</v>
      </c>
      <c r="L481" t="s">
        <v>16</v>
      </c>
      <c r="M481">
        <v>1</v>
      </c>
      <c r="N481" t="s">
        <v>3</v>
      </c>
      <c r="O481" t="s">
        <v>34</v>
      </c>
      <c r="P481"/>
      <c r="Q481">
        <v>0</v>
      </c>
      <c r="R481"/>
      <c r="S481"/>
      <c r="T481" t="s">
        <v>3</v>
      </c>
      <c r="U481" t="s">
        <v>3</v>
      </c>
      <c r="V481" t="s">
        <v>2</v>
      </c>
      <c r="W481" t="s">
        <v>3</v>
      </c>
      <c r="X481" t="s">
        <v>3</v>
      </c>
      <c r="Y481" t="s">
        <v>3</v>
      </c>
      <c r="Z481" t="s">
        <v>3</v>
      </c>
      <c r="AA481"/>
      <c r="AB481" t="s">
        <v>324</v>
      </c>
      <c r="AC481" t="s">
        <v>3</v>
      </c>
      <c r="AD481" t="s">
        <v>3</v>
      </c>
    </row>
    <row r="482" spans="1:30" ht="15" x14ac:dyDescent="0.25">
      <c r="A482">
        <v>479</v>
      </c>
      <c r="B482" t="s">
        <v>928</v>
      </c>
      <c r="C482">
        <v>479</v>
      </c>
      <c r="D482" t="s">
        <v>322</v>
      </c>
      <c r="E482" t="s">
        <v>817</v>
      </c>
      <c r="F482" t="s">
        <v>819</v>
      </c>
      <c r="G482"/>
      <c r="H482" t="s">
        <v>820</v>
      </c>
      <c r="I482" t="s">
        <v>3</v>
      </c>
      <c r="J482" t="s">
        <v>493</v>
      </c>
      <c r="K482" t="s">
        <v>14</v>
      </c>
      <c r="L482" t="s">
        <v>16</v>
      </c>
      <c r="M482">
        <v>1</v>
      </c>
      <c r="N482" t="s">
        <v>3</v>
      </c>
      <c r="O482" t="s">
        <v>34</v>
      </c>
      <c r="P482"/>
      <c r="Q482">
        <v>0</v>
      </c>
      <c r="R482"/>
      <c r="S482"/>
      <c r="T482" t="s">
        <v>3</v>
      </c>
      <c r="U482" t="s">
        <v>3</v>
      </c>
      <c r="V482" t="s">
        <v>2</v>
      </c>
      <c r="W482" t="s">
        <v>3</v>
      </c>
      <c r="X482" t="s">
        <v>3</v>
      </c>
      <c r="Y482" t="s">
        <v>3</v>
      </c>
      <c r="Z482" t="s">
        <v>3</v>
      </c>
      <c r="AA482"/>
      <c r="AB482" t="s">
        <v>324</v>
      </c>
      <c r="AC482" t="s">
        <v>3</v>
      </c>
      <c r="AD482" t="s">
        <v>3</v>
      </c>
    </row>
    <row r="483" spans="1:30" ht="15" x14ac:dyDescent="0.25">
      <c r="A483">
        <v>480</v>
      </c>
      <c r="B483" t="s">
        <v>929</v>
      </c>
      <c r="C483">
        <v>480</v>
      </c>
      <c r="D483" t="s">
        <v>322</v>
      </c>
      <c r="E483" t="s">
        <v>817</v>
      </c>
      <c r="F483" t="s">
        <v>819</v>
      </c>
      <c r="G483"/>
      <c r="H483" t="s">
        <v>3</v>
      </c>
      <c r="I483" t="s">
        <v>3</v>
      </c>
      <c r="J483" t="s">
        <v>3</v>
      </c>
      <c r="K483" t="s">
        <v>3</v>
      </c>
      <c r="L483" t="s">
        <v>3</v>
      </c>
      <c r="M483" t="s">
        <v>3</v>
      </c>
      <c r="N483" t="s">
        <v>3</v>
      </c>
      <c r="O483" t="s">
        <v>3</v>
      </c>
      <c r="P483"/>
      <c r="Q483">
        <v>0</v>
      </c>
      <c r="R483"/>
      <c r="S483"/>
      <c r="T483" t="s">
        <v>3</v>
      </c>
      <c r="U483" t="s">
        <v>3</v>
      </c>
      <c r="V483" t="s">
        <v>3</v>
      </c>
      <c r="W483" t="s">
        <v>3</v>
      </c>
      <c r="X483" t="s">
        <v>3</v>
      </c>
      <c r="Y483" t="s">
        <v>3</v>
      </c>
      <c r="Z483" t="s">
        <v>3</v>
      </c>
      <c r="AA483"/>
      <c r="AB483" t="s">
        <v>324</v>
      </c>
      <c r="AC483" t="s">
        <v>3</v>
      </c>
      <c r="AD483" t="s">
        <v>3</v>
      </c>
    </row>
    <row r="484" spans="1:30" ht="15" x14ac:dyDescent="0.25">
      <c r="A484">
        <v>481</v>
      </c>
      <c r="B484" t="s">
        <v>930</v>
      </c>
      <c r="C484">
        <v>481</v>
      </c>
      <c r="D484" t="s">
        <v>322</v>
      </c>
      <c r="E484" t="s">
        <v>817</v>
      </c>
      <c r="F484" t="s">
        <v>819</v>
      </c>
      <c r="G484"/>
      <c r="H484" t="s">
        <v>820</v>
      </c>
      <c r="I484" t="s">
        <v>3</v>
      </c>
      <c r="J484" t="s">
        <v>493</v>
      </c>
      <c r="K484" t="s">
        <v>14</v>
      </c>
      <c r="L484" t="s">
        <v>16</v>
      </c>
      <c r="M484">
        <v>1</v>
      </c>
      <c r="N484" t="s">
        <v>3</v>
      </c>
      <c r="O484" t="s">
        <v>453</v>
      </c>
      <c r="P484"/>
      <c r="Q484">
        <v>0</v>
      </c>
      <c r="R484"/>
      <c r="S484"/>
      <c r="T484" t="s">
        <v>3</v>
      </c>
      <c r="U484" t="s">
        <v>3</v>
      </c>
      <c r="V484" t="s">
        <v>21</v>
      </c>
      <c r="W484" t="s">
        <v>3</v>
      </c>
      <c r="X484" t="s">
        <v>3</v>
      </c>
      <c r="Y484" t="s">
        <v>3</v>
      </c>
      <c r="Z484" t="s">
        <v>3</v>
      </c>
      <c r="AA484"/>
      <c r="AB484" t="s">
        <v>324</v>
      </c>
      <c r="AC484" t="s">
        <v>3</v>
      </c>
      <c r="AD484" t="s">
        <v>3</v>
      </c>
    </row>
    <row r="485" spans="1:30" ht="15" x14ac:dyDescent="0.25">
      <c r="A485">
        <v>482</v>
      </c>
      <c r="B485" t="s">
        <v>931</v>
      </c>
      <c r="C485">
        <v>482</v>
      </c>
      <c r="D485" t="s">
        <v>322</v>
      </c>
      <c r="E485" t="s">
        <v>817</v>
      </c>
      <c r="F485" t="s">
        <v>819</v>
      </c>
      <c r="G485"/>
      <c r="H485" t="s">
        <v>820</v>
      </c>
      <c r="I485" t="s">
        <v>3</v>
      </c>
      <c r="J485" t="s">
        <v>493</v>
      </c>
      <c r="K485" t="s">
        <v>14</v>
      </c>
      <c r="L485" t="s">
        <v>16</v>
      </c>
      <c r="M485">
        <v>1</v>
      </c>
      <c r="N485" t="s">
        <v>3</v>
      </c>
      <c r="O485" t="s">
        <v>402</v>
      </c>
      <c r="P485"/>
      <c r="Q485">
        <v>0</v>
      </c>
      <c r="R485"/>
      <c r="S485"/>
      <c r="T485" t="s">
        <v>3</v>
      </c>
      <c r="U485" t="s">
        <v>3</v>
      </c>
      <c r="V485" t="s">
        <v>2</v>
      </c>
      <c r="W485" t="s">
        <v>3</v>
      </c>
      <c r="X485" t="s">
        <v>3</v>
      </c>
      <c r="Y485" t="s">
        <v>3</v>
      </c>
      <c r="Z485" t="s">
        <v>3</v>
      </c>
      <c r="AA485"/>
      <c r="AB485" t="s">
        <v>324</v>
      </c>
      <c r="AC485" t="s">
        <v>3</v>
      </c>
      <c r="AD485" t="s">
        <v>3</v>
      </c>
    </row>
    <row r="486" spans="1:30" ht="15" x14ac:dyDescent="0.25">
      <c r="A486">
        <v>483</v>
      </c>
      <c r="B486" t="s">
        <v>932</v>
      </c>
      <c r="C486">
        <v>483</v>
      </c>
      <c r="D486" t="s">
        <v>322</v>
      </c>
      <c r="E486" t="s">
        <v>817</v>
      </c>
      <c r="F486" t="s">
        <v>819</v>
      </c>
      <c r="G486"/>
      <c r="H486" t="s">
        <v>3</v>
      </c>
      <c r="I486" t="s">
        <v>3</v>
      </c>
      <c r="J486" t="s">
        <v>3</v>
      </c>
      <c r="K486" t="s">
        <v>3</v>
      </c>
      <c r="L486" t="s">
        <v>3</v>
      </c>
      <c r="M486" t="s">
        <v>3</v>
      </c>
      <c r="N486" t="s">
        <v>3</v>
      </c>
      <c r="O486" t="s">
        <v>3</v>
      </c>
      <c r="P486"/>
      <c r="Q486">
        <v>0</v>
      </c>
      <c r="R486"/>
      <c r="S486"/>
      <c r="T486" t="s">
        <v>3</v>
      </c>
      <c r="U486" t="s">
        <v>3</v>
      </c>
      <c r="V486" t="s">
        <v>21</v>
      </c>
      <c r="W486" t="s">
        <v>3</v>
      </c>
      <c r="X486" t="s">
        <v>3</v>
      </c>
      <c r="Y486" t="s">
        <v>3</v>
      </c>
      <c r="Z486" t="s">
        <v>3</v>
      </c>
      <c r="AA486"/>
      <c r="AB486" t="s">
        <v>324</v>
      </c>
      <c r="AC486" t="s">
        <v>3</v>
      </c>
      <c r="AD486" t="s">
        <v>3</v>
      </c>
    </row>
    <row r="487" spans="1:30" ht="15" x14ac:dyDescent="0.25">
      <c r="A487">
        <v>484</v>
      </c>
      <c r="B487" t="s">
        <v>933</v>
      </c>
      <c r="C487">
        <v>484</v>
      </c>
      <c r="D487" t="s">
        <v>322</v>
      </c>
      <c r="E487" t="s">
        <v>817</v>
      </c>
      <c r="F487" t="s">
        <v>819</v>
      </c>
      <c r="G487"/>
      <c r="H487" t="s">
        <v>820</v>
      </c>
      <c r="I487" t="s">
        <v>3</v>
      </c>
      <c r="J487" t="s">
        <v>330</v>
      </c>
      <c r="K487" t="s">
        <v>14</v>
      </c>
      <c r="L487" t="s">
        <v>16</v>
      </c>
      <c r="M487">
        <v>1</v>
      </c>
      <c r="N487" t="s">
        <v>3</v>
      </c>
      <c r="O487" t="s">
        <v>824</v>
      </c>
      <c r="P487"/>
      <c r="Q487">
        <v>0</v>
      </c>
      <c r="R487"/>
      <c r="S487"/>
      <c r="T487" t="s">
        <v>3</v>
      </c>
      <c r="U487" t="s">
        <v>3</v>
      </c>
      <c r="V487" t="s">
        <v>21</v>
      </c>
      <c r="W487" t="s">
        <v>3</v>
      </c>
      <c r="X487" t="s">
        <v>3</v>
      </c>
      <c r="Y487" t="s">
        <v>3</v>
      </c>
      <c r="Z487" t="s">
        <v>3</v>
      </c>
      <c r="AA487"/>
      <c r="AB487" t="s">
        <v>324</v>
      </c>
      <c r="AC487" t="s">
        <v>3</v>
      </c>
      <c r="AD487" t="s">
        <v>3</v>
      </c>
    </row>
    <row r="488" spans="1:30" ht="15" x14ac:dyDescent="0.25">
      <c r="A488">
        <v>485</v>
      </c>
      <c r="B488" t="s">
        <v>934</v>
      </c>
      <c r="C488">
        <v>485</v>
      </c>
      <c r="D488" t="s">
        <v>322</v>
      </c>
      <c r="E488" t="s">
        <v>817</v>
      </c>
      <c r="F488" t="s">
        <v>819</v>
      </c>
      <c r="G488"/>
      <c r="H488" t="s">
        <v>820</v>
      </c>
      <c r="I488" t="s">
        <v>3</v>
      </c>
      <c r="J488" t="s">
        <v>935</v>
      </c>
      <c r="K488" t="s">
        <v>20</v>
      </c>
      <c r="L488" t="s">
        <v>16</v>
      </c>
      <c r="M488" t="s">
        <v>3</v>
      </c>
      <c r="N488" t="s">
        <v>3</v>
      </c>
      <c r="O488" t="s">
        <v>34</v>
      </c>
      <c r="P488"/>
      <c r="Q488">
        <v>0</v>
      </c>
      <c r="R488"/>
      <c r="S488"/>
      <c r="T488" t="s">
        <v>3</v>
      </c>
      <c r="U488" t="s">
        <v>3</v>
      </c>
      <c r="V488" t="s">
        <v>2</v>
      </c>
      <c r="W488" t="s">
        <v>3</v>
      </c>
      <c r="X488" t="s">
        <v>3</v>
      </c>
      <c r="Y488" t="s">
        <v>3</v>
      </c>
      <c r="Z488" t="s">
        <v>3</v>
      </c>
      <c r="AA488"/>
      <c r="AB488" t="s">
        <v>324</v>
      </c>
      <c r="AC488" t="s">
        <v>3</v>
      </c>
      <c r="AD488" t="s">
        <v>3</v>
      </c>
    </row>
    <row r="489" spans="1:30" ht="15" x14ac:dyDescent="0.25">
      <c r="A489">
        <v>486</v>
      </c>
      <c r="B489" t="s">
        <v>936</v>
      </c>
      <c r="C489">
        <v>486</v>
      </c>
      <c r="D489" t="s">
        <v>322</v>
      </c>
      <c r="E489" t="s">
        <v>817</v>
      </c>
      <c r="F489" t="s">
        <v>819</v>
      </c>
      <c r="G489"/>
      <c r="H489" t="s">
        <v>820</v>
      </c>
      <c r="I489" t="s">
        <v>3</v>
      </c>
      <c r="J489" t="s">
        <v>493</v>
      </c>
      <c r="K489" t="s">
        <v>14</v>
      </c>
      <c r="L489" t="s">
        <v>16</v>
      </c>
      <c r="M489">
        <v>1</v>
      </c>
      <c r="N489" t="s">
        <v>3</v>
      </c>
      <c r="O489" t="s">
        <v>224</v>
      </c>
      <c r="P489"/>
      <c r="Q489">
        <v>0</v>
      </c>
      <c r="R489"/>
      <c r="S489"/>
      <c r="T489" t="s">
        <v>3</v>
      </c>
      <c r="U489" t="s">
        <v>3</v>
      </c>
      <c r="V489" t="s">
        <v>9</v>
      </c>
      <c r="W489" t="s">
        <v>3</v>
      </c>
      <c r="X489" t="s">
        <v>3</v>
      </c>
      <c r="Y489" t="s">
        <v>3</v>
      </c>
      <c r="Z489" t="s">
        <v>21</v>
      </c>
      <c r="AA489"/>
      <c r="AB489" t="s">
        <v>324</v>
      </c>
      <c r="AC489" t="s">
        <v>3</v>
      </c>
      <c r="AD489" t="s">
        <v>3</v>
      </c>
    </row>
    <row r="490" spans="1:30" ht="15" x14ac:dyDescent="0.25">
      <c r="A490">
        <v>487</v>
      </c>
      <c r="B490" t="s">
        <v>937</v>
      </c>
      <c r="C490">
        <v>487</v>
      </c>
      <c r="D490" t="s">
        <v>322</v>
      </c>
      <c r="E490" t="s">
        <v>817</v>
      </c>
      <c r="F490" t="s">
        <v>819</v>
      </c>
      <c r="G490"/>
      <c r="H490" t="s">
        <v>3</v>
      </c>
      <c r="I490" t="s">
        <v>3</v>
      </c>
      <c r="J490" t="s">
        <v>3</v>
      </c>
      <c r="K490" t="s">
        <v>3</v>
      </c>
      <c r="L490" t="s">
        <v>3</v>
      </c>
      <c r="M490">
        <v>1</v>
      </c>
      <c r="N490" t="s">
        <v>3</v>
      </c>
      <c r="O490" t="s">
        <v>3</v>
      </c>
      <c r="P490"/>
      <c r="Q490">
        <v>0</v>
      </c>
      <c r="R490"/>
      <c r="S490"/>
      <c r="T490" t="s">
        <v>3</v>
      </c>
      <c r="U490" t="s">
        <v>3</v>
      </c>
      <c r="V490" t="s">
        <v>3</v>
      </c>
      <c r="W490" t="s">
        <v>3</v>
      </c>
      <c r="X490" t="s">
        <v>3</v>
      </c>
      <c r="Y490" t="s">
        <v>3</v>
      </c>
      <c r="Z490" t="s">
        <v>3</v>
      </c>
      <c r="AA490"/>
      <c r="AB490" t="s">
        <v>324</v>
      </c>
      <c r="AC490" t="s">
        <v>3</v>
      </c>
      <c r="AD490" t="s">
        <v>3</v>
      </c>
    </row>
    <row r="491" spans="1:30" ht="15" x14ac:dyDescent="0.25">
      <c r="A491">
        <v>488</v>
      </c>
      <c r="B491" t="s">
        <v>938</v>
      </c>
      <c r="C491">
        <v>488</v>
      </c>
      <c r="D491" t="s">
        <v>322</v>
      </c>
      <c r="E491" t="s">
        <v>817</v>
      </c>
      <c r="F491" t="s">
        <v>819</v>
      </c>
      <c r="G491"/>
      <c r="H491" t="s">
        <v>3</v>
      </c>
      <c r="I491" t="s">
        <v>3</v>
      </c>
      <c r="J491" t="s">
        <v>3</v>
      </c>
      <c r="K491" t="s">
        <v>3</v>
      </c>
      <c r="L491" t="s">
        <v>3</v>
      </c>
      <c r="M491">
        <v>1</v>
      </c>
      <c r="N491" t="s">
        <v>3</v>
      </c>
      <c r="O491" t="s">
        <v>3</v>
      </c>
      <c r="P491"/>
      <c r="Q491">
        <v>0</v>
      </c>
      <c r="R491"/>
      <c r="S491"/>
      <c r="T491" t="s">
        <v>3</v>
      </c>
      <c r="U491" t="s">
        <v>3</v>
      </c>
      <c r="V491" t="s">
        <v>21</v>
      </c>
      <c r="W491" t="s">
        <v>3</v>
      </c>
      <c r="X491" t="s">
        <v>21</v>
      </c>
      <c r="Y491" t="s">
        <v>3</v>
      </c>
      <c r="Z491" t="s">
        <v>3</v>
      </c>
      <c r="AA491"/>
      <c r="AB491" t="s">
        <v>324</v>
      </c>
      <c r="AC491" t="s">
        <v>3</v>
      </c>
      <c r="AD491" t="s">
        <v>3</v>
      </c>
    </row>
    <row r="492" spans="1:30" ht="15" x14ac:dyDescent="0.25">
      <c r="A492">
        <v>489</v>
      </c>
      <c r="B492" t="s">
        <v>939</v>
      </c>
      <c r="C492">
        <v>489</v>
      </c>
      <c r="D492" t="s">
        <v>322</v>
      </c>
      <c r="E492" t="s">
        <v>817</v>
      </c>
      <c r="F492" t="s">
        <v>819</v>
      </c>
      <c r="G492"/>
      <c r="H492" t="s">
        <v>820</v>
      </c>
      <c r="I492" t="s">
        <v>3</v>
      </c>
      <c r="J492" t="s">
        <v>493</v>
      </c>
      <c r="K492" t="s">
        <v>14</v>
      </c>
      <c r="L492" t="s">
        <v>16</v>
      </c>
      <c r="M492">
        <v>1</v>
      </c>
      <c r="N492" t="s">
        <v>3</v>
      </c>
      <c r="O492" t="s">
        <v>34</v>
      </c>
      <c r="P492"/>
      <c r="Q492">
        <v>0</v>
      </c>
      <c r="R492"/>
      <c r="S492"/>
      <c r="T492" t="s">
        <v>3</v>
      </c>
      <c r="U492" t="s">
        <v>3</v>
      </c>
      <c r="V492" t="s">
        <v>21</v>
      </c>
      <c r="W492" t="s">
        <v>3</v>
      </c>
      <c r="X492" t="s">
        <v>3</v>
      </c>
      <c r="Y492" t="s">
        <v>3</v>
      </c>
      <c r="Z492" t="s">
        <v>3</v>
      </c>
      <c r="AA492"/>
      <c r="AB492" t="s">
        <v>324</v>
      </c>
      <c r="AC492" t="s">
        <v>3</v>
      </c>
      <c r="AD492" t="s">
        <v>3</v>
      </c>
    </row>
    <row r="493" spans="1:30" ht="15" x14ac:dyDescent="0.25">
      <c r="A493">
        <v>489</v>
      </c>
      <c r="B493" t="s">
        <v>939</v>
      </c>
      <c r="C493">
        <v>489</v>
      </c>
      <c r="D493" t="s">
        <v>322</v>
      </c>
      <c r="E493" t="s">
        <v>817</v>
      </c>
      <c r="F493" t="s">
        <v>819</v>
      </c>
      <c r="G493"/>
      <c r="H493" t="s">
        <v>820</v>
      </c>
      <c r="I493" t="s">
        <v>3</v>
      </c>
      <c r="J493" t="s">
        <v>493</v>
      </c>
      <c r="K493" t="s">
        <v>14</v>
      </c>
      <c r="L493" t="s">
        <v>16</v>
      </c>
      <c r="M493">
        <v>1</v>
      </c>
      <c r="N493" t="s">
        <v>3</v>
      </c>
      <c r="O493" t="s">
        <v>34</v>
      </c>
      <c r="P493"/>
      <c r="Q493">
        <v>0</v>
      </c>
      <c r="R493"/>
      <c r="S493"/>
      <c r="T493" t="s">
        <v>3</v>
      </c>
      <c r="U493" t="s">
        <v>3</v>
      </c>
      <c r="V493" t="s">
        <v>21</v>
      </c>
      <c r="W493" t="s">
        <v>3</v>
      </c>
      <c r="X493" t="s">
        <v>3</v>
      </c>
      <c r="Y493" t="s">
        <v>3</v>
      </c>
      <c r="Z493" t="s">
        <v>3</v>
      </c>
      <c r="AA493"/>
      <c r="AB493" t="s">
        <v>324</v>
      </c>
      <c r="AC493" t="s">
        <v>3</v>
      </c>
      <c r="AD493" t="s">
        <v>3</v>
      </c>
    </row>
    <row r="494" spans="1:30" ht="15" x14ac:dyDescent="0.25">
      <c r="A494">
        <v>490</v>
      </c>
      <c r="B494" t="s">
        <v>940</v>
      </c>
      <c r="C494">
        <v>490</v>
      </c>
      <c r="D494" t="s">
        <v>322</v>
      </c>
      <c r="E494" t="s">
        <v>817</v>
      </c>
      <c r="F494" t="s">
        <v>819</v>
      </c>
      <c r="G494"/>
      <c r="H494" t="s">
        <v>820</v>
      </c>
      <c r="I494" t="s">
        <v>3</v>
      </c>
      <c r="J494" t="s">
        <v>493</v>
      </c>
      <c r="K494" t="s">
        <v>14</v>
      </c>
      <c r="L494" t="s">
        <v>16</v>
      </c>
      <c r="M494">
        <v>1</v>
      </c>
      <c r="N494" t="s">
        <v>3</v>
      </c>
      <c r="O494" t="s">
        <v>224</v>
      </c>
      <c r="P494"/>
      <c r="Q494">
        <v>0</v>
      </c>
      <c r="R494"/>
      <c r="S494"/>
      <c r="T494" t="s">
        <v>3</v>
      </c>
      <c r="U494" t="s">
        <v>3</v>
      </c>
      <c r="V494" t="s">
        <v>2</v>
      </c>
      <c r="W494" t="s">
        <v>3</v>
      </c>
      <c r="X494" t="s">
        <v>3</v>
      </c>
      <c r="Y494" t="s">
        <v>3</v>
      </c>
      <c r="Z494" t="s">
        <v>3</v>
      </c>
      <c r="AA494"/>
      <c r="AB494" t="s">
        <v>324</v>
      </c>
      <c r="AC494" t="s">
        <v>3</v>
      </c>
      <c r="AD494" t="s">
        <v>3</v>
      </c>
    </row>
    <row r="495" spans="1:30" ht="15" x14ac:dyDescent="0.25">
      <c r="A495">
        <v>491</v>
      </c>
      <c r="B495" t="s">
        <v>941</v>
      </c>
      <c r="C495">
        <v>491</v>
      </c>
      <c r="D495" t="s">
        <v>322</v>
      </c>
      <c r="E495" t="s">
        <v>817</v>
      </c>
      <c r="F495" t="s">
        <v>819</v>
      </c>
      <c r="G495"/>
      <c r="H495" t="s">
        <v>820</v>
      </c>
      <c r="I495" t="s">
        <v>3</v>
      </c>
      <c r="J495" t="s">
        <v>330</v>
      </c>
      <c r="K495" t="s">
        <v>14</v>
      </c>
      <c r="L495" t="s">
        <v>16</v>
      </c>
      <c r="M495">
        <v>1</v>
      </c>
      <c r="N495" t="s">
        <v>3</v>
      </c>
      <c r="O495" t="s">
        <v>434</v>
      </c>
      <c r="P495"/>
      <c r="Q495">
        <v>0</v>
      </c>
      <c r="R495"/>
      <c r="S495"/>
      <c r="T495" t="s">
        <v>3</v>
      </c>
      <c r="U495" t="s">
        <v>3</v>
      </c>
      <c r="V495" t="s">
        <v>2</v>
      </c>
      <c r="W495" t="s">
        <v>3</v>
      </c>
      <c r="X495" t="s">
        <v>3</v>
      </c>
      <c r="Y495" t="s">
        <v>3</v>
      </c>
      <c r="Z495" t="s">
        <v>3</v>
      </c>
      <c r="AA495"/>
      <c r="AB495" t="s">
        <v>324</v>
      </c>
      <c r="AC495" t="s">
        <v>3</v>
      </c>
      <c r="AD495" t="s">
        <v>3</v>
      </c>
    </row>
    <row r="496" spans="1:30" ht="15" x14ac:dyDescent="0.25">
      <c r="A496">
        <v>492</v>
      </c>
      <c r="B496" t="s">
        <v>942</v>
      </c>
      <c r="C496">
        <v>492</v>
      </c>
      <c r="D496" t="s">
        <v>322</v>
      </c>
      <c r="E496" t="s">
        <v>817</v>
      </c>
      <c r="F496" t="s">
        <v>819</v>
      </c>
      <c r="G496"/>
      <c r="H496" t="s">
        <v>820</v>
      </c>
      <c r="I496" t="s">
        <v>3</v>
      </c>
      <c r="J496" t="s">
        <v>493</v>
      </c>
      <c r="K496" t="s">
        <v>14</v>
      </c>
      <c r="L496" t="s">
        <v>311</v>
      </c>
      <c r="M496">
        <v>1</v>
      </c>
      <c r="N496" t="s">
        <v>3</v>
      </c>
      <c r="O496" t="s">
        <v>434</v>
      </c>
      <c r="P496"/>
      <c r="Q496">
        <v>0</v>
      </c>
      <c r="R496"/>
      <c r="S496"/>
      <c r="T496" t="s">
        <v>3</v>
      </c>
      <c r="U496" t="s">
        <v>3</v>
      </c>
      <c r="V496" t="s">
        <v>2</v>
      </c>
      <c r="W496" t="s">
        <v>3</v>
      </c>
      <c r="X496" t="s">
        <v>3</v>
      </c>
      <c r="Y496" t="s">
        <v>3</v>
      </c>
      <c r="Z496" t="s">
        <v>3</v>
      </c>
      <c r="AA496"/>
      <c r="AB496" t="s">
        <v>324</v>
      </c>
      <c r="AC496" t="s">
        <v>3</v>
      </c>
      <c r="AD496" t="s">
        <v>3</v>
      </c>
    </row>
    <row r="497" spans="1:30" ht="15" x14ac:dyDescent="0.25">
      <c r="A497">
        <v>493</v>
      </c>
      <c r="B497" t="s">
        <v>943</v>
      </c>
      <c r="C497">
        <v>493</v>
      </c>
      <c r="D497" t="s">
        <v>322</v>
      </c>
      <c r="E497" t="s">
        <v>817</v>
      </c>
      <c r="F497" t="s">
        <v>819</v>
      </c>
      <c r="G497"/>
      <c r="H497" t="s">
        <v>3</v>
      </c>
      <c r="I497" t="s">
        <v>3</v>
      </c>
      <c r="J497" t="s">
        <v>3</v>
      </c>
      <c r="K497" t="s">
        <v>3</v>
      </c>
      <c r="L497" t="s">
        <v>3</v>
      </c>
      <c r="M497" t="s">
        <v>3</v>
      </c>
      <c r="N497" t="s">
        <v>3</v>
      </c>
      <c r="O497" t="s">
        <v>3</v>
      </c>
      <c r="P497"/>
      <c r="Q497">
        <v>0</v>
      </c>
      <c r="R497"/>
      <c r="S497"/>
      <c r="T497" t="s">
        <v>3</v>
      </c>
      <c r="U497" t="s">
        <v>3</v>
      </c>
      <c r="V497" t="s">
        <v>13</v>
      </c>
      <c r="W497" t="s">
        <v>10</v>
      </c>
      <c r="X497" t="s">
        <v>3</v>
      </c>
      <c r="Y497" t="s">
        <v>3</v>
      </c>
      <c r="Z497" t="s">
        <v>3</v>
      </c>
      <c r="AA497"/>
      <c r="AB497" t="s">
        <v>324</v>
      </c>
      <c r="AC497" t="s">
        <v>3</v>
      </c>
      <c r="AD497" t="s">
        <v>3</v>
      </c>
    </row>
    <row r="498" spans="1:30" ht="15" x14ac:dyDescent="0.25">
      <c r="A498">
        <v>494</v>
      </c>
      <c r="B498" t="s">
        <v>944</v>
      </c>
      <c r="C498">
        <v>494</v>
      </c>
      <c r="D498" t="s">
        <v>322</v>
      </c>
      <c r="E498" t="s">
        <v>817</v>
      </c>
      <c r="F498" t="s">
        <v>819</v>
      </c>
      <c r="G498"/>
      <c r="H498" t="s">
        <v>945</v>
      </c>
      <c r="I498" t="s">
        <v>3</v>
      </c>
      <c r="J498" t="s">
        <v>493</v>
      </c>
      <c r="K498" t="s">
        <v>20</v>
      </c>
      <c r="L498" t="s">
        <v>16</v>
      </c>
      <c r="M498" t="s">
        <v>3</v>
      </c>
      <c r="N498" t="s">
        <v>3</v>
      </c>
      <c r="O498" t="s">
        <v>34</v>
      </c>
      <c r="P498"/>
      <c r="Q498">
        <v>0</v>
      </c>
      <c r="R498"/>
      <c r="S498"/>
      <c r="T498" t="s">
        <v>3</v>
      </c>
      <c r="U498" t="s">
        <v>3</v>
      </c>
      <c r="V498" t="s">
        <v>2</v>
      </c>
      <c r="W498" t="s">
        <v>3</v>
      </c>
      <c r="X498" t="s">
        <v>3</v>
      </c>
      <c r="Y498" t="s">
        <v>3</v>
      </c>
      <c r="Z498" t="s">
        <v>3</v>
      </c>
      <c r="AA498"/>
      <c r="AB498" t="s">
        <v>324</v>
      </c>
      <c r="AC498" t="s">
        <v>3</v>
      </c>
      <c r="AD498" t="s">
        <v>3</v>
      </c>
    </row>
    <row r="499" spans="1:30" ht="15" x14ac:dyDescent="0.25">
      <c r="A499">
        <v>495</v>
      </c>
      <c r="B499" t="s">
        <v>946</v>
      </c>
      <c r="C499">
        <v>495</v>
      </c>
      <c r="D499" t="s">
        <v>322</v>
      </c>
      <c r="E499" t="s">
        <v>817</v>
      </c>
      <c r="F499" t="s">
        <v>819</v>
      </c>
      <c r="G499"/>
      <c r="H499" t="s">
        <v>3</v>
      </c>
      <c r="I499" t="s">
        <v>3</v>
      </c>
      <c r="J499" t="s">
        <v>3</v>
      </c>
      <c r="K499" t="s">
        <v>3</v>
      </c>
      <c r="L499" t="s">
        <v>3</v>
      </c>
      <c r="M499" t="s">
        <v>3</v>
      </c>
      <c r="N499" t="s">
        <v>3</v>
      </c>
      <c r="O499" t="s">
        <v>3</v>
      </c>
      <c r="P499"/>
      <c r="Q499">
        <v>0</v>
      </c>
      <c r="R499"/>
      <c r="S499"/>
      <c r="T499" t="s">
        <v>3</v>
      </c>
      <c r="U499" t="s">
        <v>3</v>
      </c>
      <c r="V499" t="s">
        <v>2</v>
      </c>
      <c r="W499" t="s">
        <v>3</v>
      </c>
      <c r="X499" t="s">
        <v>3</v>
      </c>
      <c r="Y499" t="s">
        <v>3</v>
      </c>
      <c r="Z499" t="s">
        <v>3</v>
      </c>
      <c r="AA499"/>
      <c r="AB499" t="s">
        <v>324</v>
      </c>
      <c r="AC499" t="s">
        <v>3</v>
      </c>
      <c r="AD499" t="s">
        <v>3</v>
      </c>
    </row>
    <row r="500" spans="1:30" ht="15" x14ac:dyDescent="0.25">
      <c r="A500">
        <v>496</v>
      </c>
      <c r="B500" t="s">
        <v>947</v>
      </c>
      <c r="C500">
        <v>496</v>
      </c>
      <c r="D500" t="s">
        <v>322</v>
      </c>
      <c r="E500" t="s">
        <v>817</v>
      </c>
      <c r="F500" t="s">
        <v>819</v>
      </c>
      <c r="G500"/>
      <c r="H500" t="s">
        <v>3</v>
      </c>
      <c r="I500" t="s">
        <v>3</v>
      </c>
      <c r="J500" t="s">
        <v>3</v>
      </c>
      <c r="K500" t="s">
        <v>3</v>
      </c>
      <c r="L500" t="s">
        <v>3</v>
      </c>
      <c r="M500" t="s">
        <v>3</v>
      </c>
      <c r="N500" t="s">
        <v>3</v>
      </c>
      <c r="O500" t="s">
        <v>3</v>
      </c>
      <c r="P500"/>
      <c r="Q500">
        <v>0</v>
      </c>
      <c r="R500"/>
      <c r="S500"/>
      <c r="T500" t="s">
        <v>3</v>
      </c>
      <c r="U500" t="s">
        <v>3</v>
      </c>
      <c r="V500" t="s">
        <v>9</v>
      </c>
      <c r="W500" t="s">
        <v>3</v>
      </c>
      <c r="X500" t="s">
        <v>3</v>
      </c>
      <c r="Y500" t="s">
        <v>3</v>
      </c>
      <c r="Z500" t="s">
        <v>3</v>
      </c>
      <c r="AA500"/>
      <c r="AB500" t="s">
        <v>324</v>
      </c>
      <c r="AC500" t="s">
        <v>3</v>
      </c>
      <c r="AD500" t="s">
        <v>3</v>
      </c>
    </row>
    <row r="501" spans="1:30" ht="15" x14ac:dyDescent="0.25">
      <c r="A501">
        <v>497</v>
      </c>
      <c r="B501" t="s">
        <v>948</v>
      </c>
      <c r="C501">
        <v>497</v>
      </c>
      <c r="D501" t="s">
        <v>322</v>
      </c>
      <c r="E501" t="s">
        <v>817</v>
      </c>
      <c r="F501" t="s">
        <v>819</v>
      </c>
      <c r="G501"/>
      <c r="H501" t="s">
        <v>3</v>
      </c>
      <c r="I501" t="s">
        <v>3</v>
      </c>
      <c r="J501" t="s">
        <v>3</v>
      </c>
      <c r="K501" t="s">
        <v>3</v>
      </c>
      <c r="L501" t="s">
        <v>3</v>
      </c>
      <c r="M501" t="s">
        <v>3</v>
      </c>
      <c r="N501" t="s">
        <v>3</v>
      </c>
      <c r="O501" t="s">
        <v>3</v>
      </c>
      <c r="P501"/>
      <c r="Q501">
        <v>0</v>
      </c>
      <c r="R501"/>
      <c r="S501"/>
      <c r="T501" t="s">
        <v>3</v>
      </c>
      <c r="U501" t="s">
        <v>3</v>
      </c>
      <c r="V501" t="s">
        <v>8</v>
      </c>
      <c r="W501" t="s">
        <v>3</v>
      </c>
      <c r="X501" t="s">
        <v>3</v>
      </c>
      <c r="Y501" t="s">
        <v>3</v>
      </c>
      <c r="Z501" t="s">
        <v>3</v>
      </c>
      <c r="AA501"/>
      <c r="AB501" t="s">
        <v>324</v>
      </c>
      <c r="AC501" t="s">
        <v>3</v>
      </c>
      <c r="AD501" t="s">
        <v>3</v>
      </c>
    </row>
    <row r="502" spans="1:30" ht="15" x14ac:dyDescent="0.25">
      <c r="A502">
        <v>498</v>
      </c>
      <c r="B502" t="s">
        <v>949</v>
      </c>
      <c r="C502">
        <v>498</v>
      </c>
      <c r="D502" t="s">
        <v>322</v>
      </c>
      <c r="E502" t="s">
        <v>817</v>
      </c>
      <c r="F502" t="s">
        <v>819</v>
      </c>
      <c r="G502"/>
      <c r="H502" t="s">
        <v>3</v>
      </c>
      <c r="I502" t="s">
        <v>3</v>
      </c>
      <c r="J502" t="s">
        <v>3</v>
      </c>
      <c r="K502" t="s">
        <v>3</v>
      </c>
      <c r="L502" t="s">
        <v>3</v>
      </c>
      <c r="M502" t="s">
        <v>3</v>
      </c>
      <c r="N502" t="s">
        <v>3</v>
      </c>
      <c r="O502" t="s">
        <v>3</v>
      </c>
      <c r="P502"/>
      <c r="Q502">
        <v>0</v>
      </c>
      <c r="R502"/>
      <c r="S502"/>
      <c r="T502" t="s">
        <v>3</v>
      </c>
      <c r="U502" t="s">
        <v>3</v>
      </c>
      <c r="V502" t="s">
        <v>3</v>
      </c>
      <c r="W502" t="s">
        <v>3</v>
      </c>
      <c r="X502" t="s">
        <v>3</v>
      </c>
      <c r="Y502" t="s">
        <v>3</v>
      </c>
      <c r="Z502" t="s">
        <v>3</v>
      </c>
      <c r="AA502"/>
      <c r="AB502" t="s">
        <v>324</v>
      </c>
      <c r="AC502" t="s">
        <v>3</v>
      </c>
      <c r="AD502" t="s">
        <v>3</v>
      </c>
    </row>
    <row r="503" spans="1:30" ht="15" x14ac:dyDescent="0.25">
      <c r="A503">
        <v>499</v>
      </c>
      <c r="B503" t="s">
        <v>950</v>
      </c>
      <c r="C503">
        <v>499</v>
      </c>
      <c r="D503" t="s">
        <v>322</v>
      </c>
      <c r="E503" t="s">
        <v>817</v>
      </c>
      <c r="F503" t="s">
        <v>819</v>
      </c>
      <c r="G503"/>
      <c r="H503" t="s">
        <v>3</v>
      </c>
      <c r="I503" t="s">
        <v>3</v>
      </c>
      <c r="J503" t="s">
        <v>3</v>
      </c>
      <c r="K503" t="s">
        <v>3</v>
      </c>
      <c r="L503" t="s">
        <v>3</v>
      </c>
      <c r="M503">
        <v>1</v>
      </c>
      <c r="N503" t="s">
        <v>3</v>
      </c>
      <c r="O503" t="s">
        <v>3</v>
      </c>
      <c r="P503"/>
      <c r="Q503">
        <v>0</v>
      </c>
      <c r="R503"/>
      <c r="S503"/>
      <c r="T503" t="s">
        <v>3</v>
      </c>
      <c r="U503" t="s">
        <v>3</v>
      </c>
      <c r="V503" t="s">
        <v>2</v>
      </c>
      <c r="W503" t="s">
        <v>3</v>
      </c>
      <c r="X503" t="s">
        <v>3</v>
      </c>
      <c r="Y503" t="s">
        <v>3</v>
      </c>
      <c r="Z503" t="s">
        <v>3</v>
      </c>
      <c r="AA503"/>
      <c r="AB503" t="s">
        <v>324</v>
      </c>
      <c r="AC503" t="s">
        <v>3</v>
      </c>
      <c r="AD503" t="s">
        <v>3</v>
      </c>
    </row>
    <row r="504" spans="1:30" ht="15" x14ac:dyDescent="0.25">
      <c r="A504">
        <v>500</v>
      </c>
      <c r="B504" t="s">
        <v>951</v>
      </c>
      <c r="C504">
        <v>500</v>
      </c>
      <c r="D504" t="s">
        <v>322</v>
      </c>
      <c r="E504" t="s">
        <v>817</v>
      </c>
      <c r="F504" t="s">
        <v>819</v>
      </c>
      <c r="G504"/>
      <c r="H504" t="s">
        <v>3</v>
      </c>
      <c r="I504" t="s">
        <v>3</v>
      </c>
      <c r="J504" t="s">
        <v>3</v>
      </c>
      <c r="K504" t="s">
        <v>3</v>
      </c>
      <c r="L504" t="s">
        <v>3</v>
      </c>
      <c r="M504">
        <v>1</v>
      </c>
      <c r="N504" t="s">
        <v>3</v>
      </c>
      <c r="O504" t="s">
        <v>3</v>
      </c>
      <c r="P504"/>
      <c r="Q504">
        <v>0</v>
      </c>
      <c r="R504"/>
      <c r="S504"/>
      <c r="T504" t="s">
        <v>3</v>
      </c>
      <c r="U504" t="s">
        <v>3</v>
      </c>
      <c r="V504" t="s">
        <v>21</v>
      </c>
      <c r="W504" t="s">
        <v>3</v>
      </c>
      <c r="X504" t="s">
        <v>3</v>
      </c>
      <c r="Y504" t="s">
        <v>3</v>
      </c>
      <c r="Z504" t="s">
        <v>21</v>
      </c>
      <c r="AA504"/>
      <c r="AB504" t="s">
        <v>324</v>
      </c>
      <c r="AC504" t="s">
        <v>3</v>
      </c>
      <c r="AD504" t="s">
        <v>3</v>
      </c>
    </row>
    <row r="505" spans="1:30" ht="15" x14ac:dyDescent="0.25">
      <c r="A505">
        <v>501</v>
      </c>
      <c r="B505" t="s">
        <v>952</v>
      </c>
      <c r="C505">
        <v>501</v>
      </c>
      <c r="D505" t="s">
        <v>322</v>
      </c>
      <c r="E505" t="s">
        <v>817</v>
      </c>
      <c r="F505" t="s">
        <v>819</v>
      </c>
      <c r="G505"/>
      <c r="H505" t="s">
        <v>3</v>
      </c>
      <c r="I505" t="s">
        <v>3</v>
      </c>
      <c r="J505" t="s">
        <v>3</v>
      </c>
      <c r="K505" t="s">
        <v>3</v>
      </c>
      <c r="L505" t="s">
        <v>3</v>
      </c>
      <c r="M505">
        <v>1</v>
      </c>
      <c r="N505" t="s">
        <v>3</v>
      </c>
      <c r="O505" t="s">
        <v>3</v>
      </c>
      <c r="P505"/>
      <c r="Q505">
        <v>0</v>
      </c>
      <c r="R505"/>
      <c r="S505"/>
      <c r="T505" t="s">
        <v>537</v>
      </c>
      <c r="U505" t="s">
        <v>3</v>
      </c>
      <c r="V505" t="s">
        <v>10</v>
      </c>
      <c r="W505" t="s">
        <v>13</v>
      </c>
      <c r="X505" t="s">
        <v>3</v>
      </c>
      <c r="Y505" t="s">
        <v>3</v>
      </c>
      <c r="Z505" t="s">
        <v>3</v>
      </c>
      <c r="AA505"/>
      <c r="AB505" t="s">
        <v>324</v>
      </c>
      <c r="AC505" t="s">
        <v>3</v>
      </c>
      <c r="AD505" t="s">
        <v>3</v>
      </c>
    </row>
    <row r="506" spans="1:30" ht="15" x14ac:dyDescent="0.25">
      <c r="A506">
        <v>502</v>
      </c>
      <c r="B506" t="s">
        <v>953</v>
      </c>
      <c r="C506">
        <v>502</v>
      </c>
      <c r="D506" t="s">
        <v>322</v>
      </c>
      <c r="E506" t="s">
        <v>817</v>
      </c>
      <c r="F506" t="s">
        <v>954</v>
      </c>
      <c r="G506"/>
      <c r="H506" t="s">
        <v>3</v>
      </c>
      <c r="I506" t="s">
        <v>3</v>
      </c>
      <c r="J506" t="s">
        <v>3</v>
      </c>
      <c r="K506" t="s">
        <v>3</v>
      </c>
      <c r="L506" t="s">
        <v>3</v>
      </c>
      <c r="M506" t="s">
        <v>3</v>
      </c>
      <c r="N506" t="s">
        <v>3</v>
      </c>
      <c r="O506" t="s">
        <v>3</v>
      </c>
      <c r="P506"/>
      <c r="Q506">
        <v>0</v>
      </c>
      <c r="R506"/>
      <c r="S506"/>
      <c r="T506" t="s">
        <v>3</v>
      </c>
      <c r="U506" t="s">
        <v>3</v>
      </c>
      <c r="V506" t="s">
        <v>2</v>
      </c>
      <c r="W506" t="s">
        <v>3</v>
      </c>
      <c r="X506" t="s">
        <v>3</v>
      </c>
      <c r="Y506" t="s">
        <v>3</v>
      </c>
      <c r="Z506" t="s">
        <v>3</v>
      </c>
      <c r="AA506"/>
      <c r="AB506" t="s">
        <v>324</v>
      </c>
      <c r="AC506" t="s">
        <v>3</v>
      </c>
      <c r="AD506" t="s">
        <v>3</v>
      </c>
    </row>
    <row r="507" spans="1:30" ht="15" x14ac:dyDescent="0.25">
      <c r="A507">
        <v>503</v>
      </c>
      <c r="B507" t="s">
        <v>955</v>
      </c>
      <c r="C507">
        <v>503</v>
      </c>
      <c r="D507" t="s">
        <v>322</v>
      </c>
      <c r="E507" t="s">
        <v>817</v>
      </c>
      <c r="F507" t="s">
        <v>954</v>
      </c>
      <c r="G507"/>
      <c r="H507" t="s">
        <v>3</v>
      </c>
      <c r="I507" t="s">
        <v>3</v>
      </c>
      <c r="J507" t="s">
        <v>3</v>
      </c>
      <c r="K507" t="s">
        <v>3</v>
      </c>
      <c r="L507" t="s">
        <v>3</v>
      </c>
      <c r="M507" t="s">
        <v>3</v>
      </c>
      <c r="N507" t="s">
        <v>3</v>
      </c>
      <c r="O507" t="s">
        <v>3</v>
      </c>
      <c r="P507"/>
      <c r="Q507">
        <v>0</v>
      </c>
      <c r="R507"/>
      <c r="S507"/>
      <c r="T507" t="s">
        <v>3</v>
      </c>
      <c r="U507" t="s">
        <v>3</v>
      </c>
      <c r="V507" t="s">
        <v>2</v>
      </c>
      <c r="W507" t="s">
        <v>3</v>
      </c>
      <c r="X507" t="s">
        <v>3</v>
      </c>
      <c r="Y507" t="s">
        <v>3</v>
      </c>
      <c r="Z507" t="s">
        <v>3</v>
      </c>
      <c r="AA507"/>
      <c r="AB507" t="s">
        <v>324</v>
      </c>
      <c r="AC507" t="s">
        <v>3</v>
      </c>
      <c r="AD507" t="s">
        <v>3</v>
      </c>
    </row>
    <row r="508" spans="1:30" ht="15" x14ac:dyDescent="0.25">
      <c r="A508">
        <v>504</v>
      </c>
      <c r="B508" t="s">
        <v>956</v>
      </c>
      <c r="C508">
        <v>504</v>
      </c>
      <c r="D508" t="s">
        <v>322</v>
      </c>
      <c r="E508" t="s">
        <v>817</v>
      </c>
      <c r="F508" t="s">
        <v>954</v>
      </c>
      <c r="G508"/>
      <c r="H508" t="s">
        <v>957</v>
      </c>
      <c r="I508" t="s">
        <v>3</v>
      </c>
      <c r="J508" t="s">
        <v>493</v>
      </c>
      <c r="K508" t="s">
        <v>20</v>
      </c>
      <c r="L508" t="s">
        <v>16</v>
      </c>
      <c r="M508">
        <v>1</v>
      </c>
      <c r="N508" t="s">
        <v>3</v>
      </c>
      <c r="O508" t="s">
        <v>958</v>
      </c>
      <c r="P508"/>
      <c r="Q508">
        <v>0</v>
      </c>
      <c r="R508"/>
      <c r="S508"/>
      <c r="T508" t="s">
        <v>3</v>
      </c>
      <c r="U508" t="s">
        <v>3</v>
      </c>
      <c r="V508" t="s">
        <v>2</v>
      </c>
      <c r="W508" t="s">
        <v>3</v>
      </c>
      <c r="X508" t="s">
        <v>9</v>
      </c>
      <c r="Y508" t="s">
        <v>3</v>
      </c>
      <c r="Z508" t="s">
        <v>3</v>
      </c>
      <c r="AA508"/>
      <c r="AB508" t="s">
        <v>324</v>
      </c>
      <c r="AC508" t="s">
        <v>3</v>
      </c>
      <c r="AD508" t="s">
        <v>3</v>
      </c>
    </row>
    <row r="509" spans="1:30" ht="15" x14ac:dyDescent="0.25">
      <c r="A509">
        <v>505</v>
      </c>
      <c r="B509" t="s">
        <v>959</v>
      </c>
      <c r="C509">
        <v>505</v>
      </c>
      <c r="D509" t="s">
        <v>322</v>
      </c>
      <c r="E509" t="s">
        <v>817</v>
      </c>
      <c r="F509" t="s">
        <v>954</v>
      </c>
      <c r="G509"/>
      <c r="H509" t="s">
        <v>3</v>
      </c>
      <c r="I509" t="s">
        <v>3</v>
      </c>
      <c r="J509" t="s">
        <v>3</v>
      </c>
      <c r="K509" t="s">
        <v>3</v>
      </c>
      <c r="L509" t="s">
        <v>3</v>
      </c>
      <c r="M509" t="s">
        <v>3</v>
      </c>
      <c r="N509" t="s">
        <v>3</v>
      </c>
      <c r="O509" t="s">
        <v>3</v>
      </c>
      <c r="P509"/>
      <c r="Q509">
        <v>0</v>
      </c>
      <c r="R509"/>
      <c r="S509"/>
      <c r="T509" t="s">
        <v>3</v>
      </c>
      <c r="U509" t="s">
        <v>3</v>
      </c>
      <c r="V509" t="s">
        <v>21</v>
      </c>
      <c r="W509" t="s">
        <v>3</v>
      </c>
      <c r="X509" t="s">
        <v>3</v>
      </c>
      <c r="Y509" t="s">
        <v>3</v>
      </c>
      <c r="Z509" t="s">
        <v>3</v>
      </c>
      <c r="AA509"/>
      <c r="AB509" t="s">
        <v>324</v>
      </c>
      <c r="AC509" t="s">
        <v>3</v>
      </c>
      <c r="AD509" t="s">
        <v>3</v>
      </c>
    </row>
    <row r="510" spans="1:30" ht="15" x14ac:dyDescent="0.25">
      <c r="A510">
        <v>506</v>
      </c>
      <c r="B510" t="s">
        <v>960</v>
      </c>
      <c r="C510">
        <v>506</v>
      </c>
      <c r="D510" t="s">
        <v>322</v>
      </c>
      <c r="E510" t="s">
        <v>817</v>
      </c>
      <c r="F510" t="s">
        <v>954</v>
      </c>
      <c r="G510"/>
      <c r="H510" t="s">
        <v>957</v>
      </c>
      <c r="I510" t="s">
        <v>3</v>
      </c>
      <c r="J510" t="s">
        <v>493</v>
      </c>
      <c r="K510" t="s">
        <v>20</v>
      </c>
      <c r="L510" t="s">
        <v>16</v>
      </c>
      <c r="M510">
        <v>1</v>
      </c>
      <c r="N510" t="s">
        <v>3</v>
      </c>
      <c r="O510" t="s">
        <v>804</v>
      </c>
      <c r="P510"/>
      <c r="Q510">
        <v>0</v>
      </c>
      <c r="R510"/>
      <c r="S510"/>
      <c r="T510" t="s">
        <v>3</v>
      </c>
      <c r="U510" t="s">
        <v>3</v>
      </c>
      <c r="V510" t="s">
        <v>2</v>
      </c>
      <c r="W510" t="s">
        <v>3</v>
      </c>
      <c r="X510" t="s">
        <v>3</v>
      </c>
      <c r="Y510" t="s">
        <v>3</v>
      </c>
      <c r="Z510" t="s">
        <v>3</v>
      </c>
      <c r="AA510"/>
      <c r="AB510" t="s">
        <v>324</v>
      </c>
      <c r="AC510" t="s">
        <v>3</v>
      </c>
      <c r="AD510" t="s">
        <v>3</v>
      </c>
    </row>
    <row r="511" spans="1:30" ht="15" x14ac:dyDescent="0.25">
      <c r="A511">
        <v>507</v>
      </c>
      <c r="B511" t="s">
        <v>961</v>
      </c>
      <c r="C511">
        <v>507</v>
      </c>
      <c r="D511" t="s">
        <v>322</v>
      </c>
      <c r="E511" t="s">
        <v>817</v>
      </c>
      <c r="F511" t="s">
        <v>954</v>
      </c>
      <c r="G511"/>
      <c r="H511" t="s">
        <v>3</v>
      </c>
      <c r="I511" t="s">
        <v>3</v>
      </c>
      <c r="J511" t="s">
        <v>3</v>
      </c>
      <c r="K511" t="s">
        <v>3</v>
      </c>
      <c r="L511" t="s">
        <v>3</v>
      </c>
      <c r="M511" t="s">
        <v>3</v>
      </c>
      <c r="N511" t="s">
        <v>3</v>
      </c>
      <c r="O511" t="s">
        <v>3</v>
      </c>
      <c r="P511"/>
      <c r="Q511">
        <v>0</v>
      </c>
      <c r="R511"/>
      <c r="S511"/>
      <c r="T511" t="s">
        <v>3</v>
      </c>
      <c r="U511" t="s">
        <v>3</v>
      </c>
      <c r="V511" t="s">
        <v>2</v>
      </c>
      <c r="W511" t="s">
        <v>3</v>
      </c>
      <c r="X511" t="s">
        <v>3</v>
      </c>
      <c r="Y511" t="s">
        <v>3</v>
      </c>
      <c r="Z511" t="s">
        <v>3</v>
      </c>
      <c r="AA511"/>
      <c r="AB511" t="s">
        <v>324</v>
      </c>
      <c r="AC511" t="s">
        <v>3</v>
      </c>
      <c r="AD511" t="s">
        <v>3</v>
      </c>
    </row>
    <row r="512" spans="1:30" ht="15" x14ac:dyDescent="0.25">
      <c r="A512">
        <v>508</v>
      </c>
      <c r="B512" t="s">
        <v>962</v>
      </c>
      <c r="C512">
        <v>508</v>
      </c>
      <c r="D512" t="s">
        <v>322</v>
      </c>
      <c r="E512" t="s">
        <v>817</v>
      </c>
      <c r="F512" t="s">
        <v>954</v>
      </c>
      <c r="G512"/>
      <c r="H512" t="s">
        <v>3</v>
      </c>
      <c r="I512">
        <v>0</v>
      </c>
      <c r="J512">
        <v>0</v>
      </c>
      <c r="K512">
        <v>0</v>
      </c>
      <c r="L512">
        <v>0</v>
      </c>
      <c r="M512" t="s">
        <v>3</v>
      </c>
      <c r="N512" t="s">
        <v>3</v>
      </c>
      <c r="O512">
        <v>0</v>
      </c>
      <c r="P512"/>
      <c r="Q512">
        <v>0</v>
      </c>
      <c r="R512"/>
      <c r="S512"/>
      <c r="T512">
        <v>0</v>
      </c>
      <c r="U512">
        <v>0</v>
      </c>
      <c r="V512" t="s">
        <v>3</v>
      </c>
      <c r="W512" t="s">
        <v>3</v>
      </c>
      <c r="X512" t="s">
        <v>3</v>
      </c>
      <c r="Y512">
        <v>0</v>
      </c>
      <c r="Z512">
        <v>0</v>
      </c>
      <c r="AA512"/>
      <c r="AB512" t="s">
        <v>324</v>
      </c>
      <c r="AC512" t="s">
        <v>3</v>
      </c>
      <c r="AD512" t="s">
        <v>3</v>
      </c>
    </row>
    <row r="513" spans="1:30" ht="15" x14ac:dyDescent="0.25">
      <c r="A513">
        <v>509</v>
      </c>
      <c r="B513" t="s">
        <v>963</v>
      </c>
      <c r="C513">
        <v>509</v>
      </c>
      <c r="D513" t="s">
        <v>322</v>
      </c>
      <c r="E513" t="s">
        <v>817</v>
      </c>
      <c r="F513" t="s">
        <v>954</v>
      </c>
      <c r="G513"/>
      <c r="H513" t="s">
        <v>957</v>
      </c>
      <c r="I513" t="s">
        <v>3</v>
      </c>
      <c r="J513" t="s">
        <v>493</v>
      </c>
      <c r="K513" t="s">
        <v>20</v>
      </c>
      <c r="L513" t="s">
        <v>16</v>
      </c>
      <c r="M513">
        <v>1</v>
      </c>
      <c r="N513" t="s">
        <v>3</v>
      </c>
      <c r="O513" t="s">
        <v>964</v>
      </c>
      <c r="P513"/>
      <c r="Q513">
        <v>0</v>
      </c>
      <c r="R513"/>
      <c r="S513"/>
      <c r="T513" t="s">
        <v>3</v>
      </c>
      <c r="U513" t="s">
        <v>3</v>
      </c>
      <c r="V513" t="s">
        <v>2</v>
      </c>
      <c r="W513" t="s">
        <v>3</v>
      </c>
      <c r="X513" t="s">
        <v>3</v>
      </c>
      <c r="Y513" t="s">
        <v>3</v>
      </c>
      <c r="Z513" t="s">
        <v>3</v>
      </c>
      <c r="AA513"/>
      <c r="AB513" t="s">
        <v>324</v>
      </c>
      <c r="AC513" t="s">
        <v>3</v>
      </c>
      <c r="AD513" t="s">
        <v>3</v>
      </c>
    </row>
    <row r="514" spans="1:30" ht="15" x14ac:dyDescent="0.25">
      <c r="A514">
        <v>510</v>
      </c>
      <c r="B514" t="s">
        <v>965</v>
      </c>
      <c r="C514">
        <v>510</v>
      </c>
      <c r="D514" t="s">
        <v>322</v>
      </c>
      <c r="E514" t="s">
        <v>817</v>
      </c>
      <c r="F514" t="s">
        <v>954</v>
      </c>
      <c r="G514"/>
      <c r="H514" t="s">
        <v>3</v>
      </c>
      <c r="I514" t="s">
        <v>3</v>
      </c>
      <c r="J514" t="s">
        <v>3</v>
      </c>
      <c r="K514" t="s">
        <v>3</v>
      </c>
      <c r="L514" t="s">
        <v>3</v>
      </c>
      <c r="M514" t="s">
        <v>3</v>
      </c>
      <c r="N514" t="s">
        <v>3</v>
      </c>
      <c r="O514" t="s">
        <v>3</v>
      </c>
      <c r="P514"/>
      <c r="Q514">
        <v>0</v>
      </c>
      <c r="R514"/>
      <c r="S514"/>
      <c r="T514" t="s">
        <v>3</v>
      </c>
      <c r="U514" t="s">
        <v>3</v>
      </c>
      <c r="V514" t="s">
        <v>2</v>
      </c>
      <c r="W514" t="s">
        <v>3</v>
      </c>
      <c r="X514" t="s">
        <v>3</v>
      </c>
      <c r="Y514" t="s">
        <v>3</v>
      </c>
      <c r="Z514" t="s">
        <v>3</v>
      </c>
      <c r="AA514"/>
      <c r="AB514" t="s">
        <v>324</v>
      </c>
      <c r="AC514" t="s">
        <v>3</v>
      </c>
      <c r="AD514" t="s">
        <v>3</v>
      </c>
    </row>
    <row r="515" spans="1:30" ht="15" x14ac:dyDescent="0.25">
      <c r="A515">
        <v>511</v>
      </c>
      <c r="B515" t="s">
        <v>966</v>
      </c>
      <c r="C515">
        <v>511</v>
      </c>
      <c r="D515" t="s">
        <v>322</v>
      </c>
      <c r="E515" t="s">
        <v>817</v>
      </c>
      <c r="F515" t="s">
        <v>954</v>
      </c>
      <c r="G515"/>
      <c r="H515" t="s">
        <v>957</v>
      </c>
      <c r="I515" t="s">
        <v>3</v>
      </c>
      <c r="J515" t="s">
        <v>493</v>
      </c>
      <c r="K515" t="s">
        <v>20</v>
      </c>
      <c r="L515" t="s">
        <v>311</v>
      </c>
      <c r="M515">
        <v>1</v>
      </c>
      <c r="N515" t="s">
        <v>3</v>
      </c>
      <c r="O515" t="s">
        <v>967</v>
      </c>
      <c r="P515"/>
      <c r="Q515">
        <v>0</v>
      </c>
      <c r="R515"/>
      <c r="S515"/>
      <c r="T515" t="s">
        <v>3</v>
      </c>
      <c r="U515" t="s">
        <v>3</v>
      </c>
      <c r="V515" t="s">
        <v>3</v>
      </c>
      <c r="W515" t="s">
        <v>3</v>
      </c>
      <c r="X515" t="s">
        <v>3</v>
      </c>
      <c r="Y515" t="s">
        <v>3</v>
      </c>
      <c r="Z515" t="s">
        <v>3</v>
      </c>
      <c r="AA515"/>
      <c r="AB515" t="s">
        <v>324</v>
      </c>
      <c r="AC515" t="s">
        <v>3</v>
      </c>
      <c r="AD515" t="s">
        <v>3</v>
      </c>
    </row>
    <row r="516" spans="1:30" ht="15" x14ac:dyDescent="0.25">
      <c r="A516">
        <v>512</v>
      </c>
      <c r="B516" t="s">
        <v>968</v>
      </c>
      <c r="C516">
        <v>512</v>
      </c>
      <c r="D516" t="s">
        <v>322</v>
      </c>
      <c r="E516" t="s">
        <v>817</v>
      </c>
      <c r="F516" t="s">
        <v>954</v>
      </c>
      <c r="G516"/>
      <c r="H516" t="s">
        <v>3</v>
      </c>
      <c r="I516" t="s">
        <v>3</v>
      </c>
      <c r="J516" t="s">
        <v>3</v>
      </c>
      <c r="K516" t="s">
        <v>3</v>
      </c>
      <c r="L516" t="s">
        <v>3</v>
      </c>
      <c r="M516" t="s">
        <v>3</v>
      </c>
      <c r="N516" t="s">
        <v>3</v>
      </c>
      <c r="O516" t="s">
        <v>3</v>
      </c>
      <c r="P516"/>
      <c r="Q516">
        <v>0</v>
      </c>
      <c r="R516"/>
      <c r="S516"/>
      <c r="T516" t="s">
        <v>3</v>
      </c>
      <c r="U516" t="s">
        <v>3</v>
      </c>
      <c r="V516" t="s">
        <v>2</v>
      </c>
      <c r="W516" t="s">
        <v>3</v>
      </c>
      <c r="X516" t="s">
        <v>3</v>
      </c>
      <c r="Y516" t="s">
        <v>3</v>
      </c>
      <c r="Z516" t="s">
        <v>3</v>
      </c>
      <c r="AA516"/>
      <c r="AB516" t="s">
        <v>324</v>
      </c>
      <c r="AC516" t="s">
        <v>3</v>
      </c>
      <c r="AD516" t="s">
        <v>3</v>
      </c>
    </row>
    <row r="517" spans="1:30" ht="15" x14ac:dyDescent="0.25">
      <c r="A517">
        <v>513</v>
      </c>
      <c r="B517" t="s">
        <v>969</v>
      </c>
      <c r="C517">
        <v>513</v>
      </c>
      <c r="D517" t="s">
        <v>322</v>
      </c>
      <c r="E517" t="s">
        <v>817</v>
      </c>
      <c r="F517" t="s">
        <v>954</v>
      </c>
      <c r="G517"/>
      <c r="H517" t="s">
        <v>3</v>
      </c>
      <c r="I517" t="s">
        <v>3</v>
      </c>
      <c r="J517" t="s">
        <v>3</v>
      </c>
      <c r="K517" t="s">
        <v>3</v>
      </c>
      <c r="L517" t="s">
        <v>3</v>
      </c>
      <c r="M517">
        <v>1</v>
      </c>
      <c r="N517" t="s">
        <v>3</v>
      </c>
      <c r="O517" t="s">
        <v>3</v>
      </c>
      <c r="P517"/>
      <c r="Q517">
        <v>0</v>
      </c>
      <c r="R517"/>
      <c r="S517"/>
      <c r="T517" t="s">
        <v>3</v>
      </c>
      <c r="U517" t="s">
        <v>3</v>
      </c>
      <c r="V517" t="s">
        <v>3</v>
      </c>
      <c r="W517" t="s">
        <v>3</v>
      </c>
      <c r="X517" t="s">
        <v>3</v>
      </c>
      <c r="Y517" t="s">
        <v>3</v>
      </c>
      <c r="Z517" t="s">
        <v>3</v>
      </c>
      <c r="AA517"/>
      <c r="AB517" t="s">
        <v>324</v>
      </c>
      <c r="AC517" t="s">
        <v>3</v>
      </c>
      <c r="AD517" t="s">
        <v>3</v>
      </c>
    </row>
    <row r="518" spans="1:30" ht="15" x14ac:dyDescent="0.25">
      <c r="A518">
        <v>514</v>
      </c>
      <c r="B518" t="s">
        <v>970</v>
      </c>
      <c r="C518">
        <v>514</v>
      </c>
      <c r="D518" t="s">
        <v>322</v>
      </c>
      <c r="E518" t="s">
        <v>817</v>
      </c>
      <c r="F518" t="s">
        <v>954</v>
      </c>
      <c r="G518"/>
      <c r="H518" t="s">
        <v>3</v>
      </c>
      <c r="I518" t="s">
        <v>3</v>
      </c>
      <c r="J518" t="s">
        <v>3</v>
      </c>
      <c r="K518" t="s">
        <v>3</v>
      </c>
      <c r="L518" t="s">
        <v>3</v>
      </c>
      <c r="M518" t="s">
        <v>3</v>
      </c>
      <c r="N518" t="s">
        <v>3</v>
      </c>
      <c r="O518" t="s">
        <v>3</v>
      </c>
      <c r="P518"/>
      <c r="Q518">
        <v>0</v>
      </c>
      <c r="R518"/>
      <c r="S518"/>
      <c r="T518" t="s">
        <v>3</v>
      </c>
      <c r="U518" t="s">
        <v>3</v>
      </c>
      <c r="V518" t="s">
        <v>21</v>
      </c>
      <c r="W518" t="s">
        <v>3</v>
      </c>
      <c r="X518" t="s">
        <v>3</v>
      </c>
      <c r="Y518" t="s">
        <v>3</v>
      </c>
      <c r="Z518" t="s">
        <v>3</v>
      </c>
      <c r="AA518"/>
      <c r="AB518" t="s">
        <v>324</v>
      </c>
      <c r="AC518" t="s">
        <v>3</v>
      </c>
      <c r="AD518" t="s">
        <v>3</v>
      </c>
    </row>
    <row r="519" spans="1:30" ht="15" x14ac:dyDescent="0.25">
      <c r="A519">
        <v>515</v>
      </c>
      <c r="B519" t="s">
        <v>971</v>
      </c>
      <c r="C519">
        <v>515</v>
      </c>
      <c r="D519" t="s">
        <v>322</v>
      </c>
      <c r="E519" t="s">
        <v>817</v>
      </c>
      <c r="F519" t="s">
        <v>954</v>
      </c>
      <c r="G519"/>
      <c r="H519" t="s">
        <v>3</v>
      </c>
      <c r="I519" t="s">
        <v>3</v>
      </c>
      <c r="J519" t="s">
        <v>3</v>
      </c>
      <c r="K519" t="s">
        <v>3</v>
      </c>
      <c r="L519" t="s">
        <v>3</v>
      </c>
      <c r="M519" t="s">
        <v>3</v>
      </c>
      <c r="N519" t="s">
        <v>3</v>
      </c>
      <c r="O519" t="s">
        <v>3</v>
      </c>
      <c r="P519"/>
      <c r="Q519">
        <v>0</v>
      </c>
      <c r="R519"/>
      <c r="S519"/>
      <c r="T519" t="s">
        <v>3</v>
      </c>
      <c r="U519" t="s">
        <v>3</v>
      </c>
      <c r="V519" t="s">
        <v>21</v>
      </c>
      <c r="W519" t="s">
        <v>3</v>
      </c>
      <c r="X519" t="s">
        <v>3</v>
      </c>
      <c r="Y519" t="s">
        <v>3</v>
      </c>
      <c r="Z519" t="s">
        <v>3</v>
      </c>
      <c r="AA519"/>
      <c r="AB519" t="s">
        <v>324</v>
      </c>
      <c r="AC519" t="s">
        <v>3</v>
      </c>
      <c r="AD519" t="s">
        <v>3</v>
      </c>
    </row>
    <row r="520" spans="1:30" ht="15" x14ac:dyDescent="0.25">
      <c r="A520">
        <v>516</v>
      </c>
      <c r="B520" t="s">
        <v>972</v>
      </c>
      <c r="C520">
        <v>516</v>
      </c>
      <c r="D520" t="s">
        <v>322</v>
      </c>
      <c r="E520" t="s">
        <v>817</v>
      </c>
      <c r="F520" t="s">
        <v>954</v>
      </c>
      <c r="G520"/>
      <c r="H520" t="s">
        <v>3</v>
      </c>
      <c r="I520" t="s">
        <v>3</v>
      </c>
      <c r="J520" t="s">
        <v>3</v>
      </c>
      <c r="K520" t="s">
        <v>3</v>
      </c>
      <c r="L520" t="s">
        <v>3</v>
      </c>
      <c r="M520" t="s">
        <v>3</v>
      </c>
      <c r="N520" t="s">
        <v>3</v>
      </c>
      <c r="O520" t="s">
        <v>3</v>
      </c>
      <c r="P520"/>
      <c r="Q520">
        <v>0</v>
      </c>
      <c r="R520"/>
      <c r="S520"/>
      <c r="T520" t="s">
        <v>3</v>
      </c>
      <c r="U520" t="s">
        <v>3</v>
      </c>
      <c r="V520" t="s">
        <v>3</v>
      </c>
      <c r="W520" t="s">
        <v>3</v>
      </c>
      <c r="X520" t="s">
        <v>3</v>
      </c>
      <c r="Y520" t="s">
        <v>3</v>
      </c>
      <c r="Z520" t="s">
        <v>3</v>
      </c>
      <c r="AA520"/>
      <c r="AB520" t="s">
        <v>324</v>
      </c>
      <c r="AC520" t="s">
        <v>3</v>
      </c>
      <c r="AD520" t="s">
        <v>3</v>
      </c>
    </row>
    <row r="521" spans="1:30" ht="15" x14ac:dyDescent="0.25">
      <c r="A521">
        <v>517</v>
      </c>
      <c r="B521" t="s">
        <v>973</v>
      </c>
      <c r="C521">
        <v>517</v>
      </c>
      <c r="D521" t="s">
        <v>322</v>
      </c>
      <c r="E521" t="s">
        <v>817</v>
      </c>
      <c r="F521" t="s">
        <v>954</v>
      </c>
      <c r="G521"/>
      <c r="H521" t="s">
        <v>3</v>
      </c>
      <c r="I521" t="s">
        <v>3</v>
      </c>
      <c r="J521" t="s">
        <v>3</v>
      </c>
      <c r="K521" t="s">
        <v>3</v>
      </c>
      <c r="L521" t="s">
        <v>3</v>
      </c>
      <c r="M521" t="s">
        <v>3</v>
      </c>
      <c r="N521" t="s">
        <v>3</v>
      </c>
      <c r="O521" t="s">
        <v>3</v>
      </c>
      <c r="P521"/>
      <c r="Q521">
        <v>0</v>
      </c>
      <c r="R521"/>
      <c r="S521"/>
      <c r="T521" t="s">
        <v>3</v>
      </c>
      <c r="U521" t="s">
        <v>3</v>
      </c>
      <c r="V521" t="s">
        <v>2</v>
      </c>
      <c r="W521" t="s">
        <v>3</v>
      </c>
      <c r="X521" t="s">
        <v>3</v>
      </c>
      <c r="Y521" t="s">
        <v>3</v>
      </c>
      <c r="Z521" t="s">
        <v>3</v>
      </c>
      <c r="AA521"/>
      <c r="AB521" t="s">
        <v>324</v>
      </c>
      <c r="AC521" t="s">
        <v>3</v>
      </c>
      <c r="AD521" t="s">
        <v>3</v>
      </c>
    </row>
    <row r="522" spans="1:30" ht="15" x14ac:dyDescent="0.25">
      <c r="A522">
        <v>518</v>
      </c>
      <c r="B522" t="s">
        <v>974</v>
      </c>
      <c r="C522">
        <v>518</v>
      </c>
      <c r="D522" t="s">
        <v>322</v>
      </c>
      <c r="E522" t="s">
        <v>817</v>
      </c>
      <c r="F522" t="s">
        <v>954</v>
      </c>
      <c r="G522"/>
      <c r="H522" t="s">
        <v>957</v>
      </c>
      <c r="I522" t="s">
        <v>3</v>
      </c>
      <c r="J522" t="s">
        <v>493</v>
      </c>
      <c r="K522" t="s">
        <v>331</v>
      </c>
      <c r="L522" t="s">
        <v>311</v>
      </c>
      <c r="M522">
        <v>1</v>
      </c>
      <c r="N522" t="s">
        <v>3</v>
      </c>
      <c r="O522" t="s">
        <v>975</v>
      </c>
      <c r="P522"/>
      <c r="Q522">
        <v>0</v>
      </c>
      <c r="R522"/>
      <c r="S522"/>
      <c r="T522" t="s">
        <v>3</v>
      </c>
      <c r="U522" t="s">
        <v>3</v>
      </c>
      <c r="V522" t="s">
        <v>2</v>
      </c>
      <c r="W522" t="s">
        <v>3</v>
      </c>
      <c r="X522" t="s">
        <v>3</v>
      </c>
      <c r="Y522" t="s">
        <v>3</v>
      </c>
      <c r="Z522" t="s">
        <v>3</v>
      </c>
      <c r="AA522"/>
      <c r="AB522" t="s">
        <v>324</v>
      </c>
      <c r="AC522" t="s">
        <v>3</v>
      </c>
      <c r="AD522" t="s">
        <v>3</v>
      </c>
    </row>
    <row r="523" spans="1:30" ht="15" x14ac:dyDescent="0.25">
      <c r="A523">
        <v>519</v>
      </c>
      <c r="B523" t="s">
        <v>976</v>
      </c>
      <c r="C523">
        <v>519</v>
      </c>
      <c r="D523" t="s">
        <v>322</v>
      </c>
      <c r="E523" t="s">
        <v>817</v>
      </c>
      <c r="F523" t="s">
        <v>954</v>
      </c>
      <c r="G523"/>
      <c r="H523" t="s">
        <v>3</v>
      </c>
      <c r="I523" t="s">
        <v>3</v>
      </c>
      <c r="J523" t="s">
        <v>3</v>
      </c>
      <c r="K523" t="s">
        <v>3</v>
      </c>
      <c r="L523" t="s">
        <v>3</v>
      </c>
      <c r="M523">
        <v>1</v>
      </c>
      <c r="N523" t="s">
        <v>3</v>
      </c>
      <c r="O523" t="s">
        <v>3</v>
      </c>
      <c r="P523"/>
      <c r="Q523">
        <v>0</v>
      </c>
      <c r="R523"/>
      <c r="S523"/>
      <c r="T523" t="s">
        <v>3</v>
      </c>
      <c r="U523" t="s">
        <v>3</v>
      </c>
      <c r="V523" t="s">
        <v>21</v>
      </c>
      <c r="W523" t="s">
        <v>3</v>
      </c>
      <c r="X523" t="s">
        <v>3</v>
      </c>
      <c r="Y523" t="s">
        <v>3</v>
      </c>
      <c r="Z523" t="s">
        <v>3</v>
      </c>
      <c r="AA523"/>
      <c r="AB523" t="s">
        <v>324</v>
      </c>
      <c r="AC523" t="s">
        <v>3</v>
      </c>
      <c r="AD523" t="s">
        <v>3</v>
      </c>
    </row>
    <row r="524" spans="1:30" ht="15" x14ac:dyDescent="0.25">
      <c r="A524">
        <v>520</v>
      </c>
      <c r="B524" t="s">
        <v>977</v>
      </c>
      <c r="C524">
        <v>520</v>
      </c>
      <c r="D524" t="s">
        <v>322</v>
      </c>
      <c r="E524" t="s">
        <v>817</v>
      </c>
      <c r="F524" t="s">
        <v>954</v>
      </c>
      <c r="G524"/>
      <c r="H524" t="s">
        <v>957</v>
      </c>
      <c r="I524" t="s">
        <v>3</v>
      </c>
      <c r="J524" t="s">
        <v>493</v>
      </c>
      <c r="K524" t="s">
        <v>20</v>
      </c>
      <c r="L524" t="s">
        <v>16</v>
      </c>
      <c r="M524">
        <v>1</v>
      </c>
      <c r="N524" t="s">
        <v>3</v>
      </c>
      <c r="O524" t="s">
        <v>978</v>
      </c>
      <c r="P524"/>
      <c r="Q524">
        <v>0</v>
      </c>
      <c r="R524"/>
      <c r="S524"/>
      <c r="T524" t="s">
        <v>3</v>
      </c>
      <c r="U524" t="s">
        <v>3</v>
      </c>
      <c r="V524" t="s">
        <v>2</v>
      </c>
      <c r="W524" t="s">
        <v>3</v>
      </c>
      <c r="X524" t="s">
        <v>3</v>
      </c>
      <c r="Y524" t="s">
        <v>3</v>
      </c>
      <c r="Z524" t="s">
        <v>3</v>
      </c>
      <c r="AA524"/>
      <c r="AB524" t="s">
        <v>324</v>
      </c>
      <c r="AC524" t="s">
        <v>3</v>
      </c>
      <c r="AD524" t="s">
        <v>3</v>
      </c>
    </row>
    <row r="525" spans="1:30" ht="15" x14ac:dyDescent="0.25">
      <c r="A525">
        <v>521</v>
      </c>
      <c r="B525" t="s">
        <v>979</v>
      </c>
      <c r="C525">
        <v>521</v>
      </c>
      <c r="D525" t="s">
        <v>322</v>
      </c>
      <c r="E525" t="s">
        <v>817</v>
      </c>
      <c r="F525" t="s">
        <v>954</v>
      </c>
      <c r="G525"/>
      <c r="H525" t="s">
        <v>3</v>
      </c>
      <c r="I525" t="s">
        <v>3</v>
      </c>
      <c r="J525" t="s">
        <v>3</v>
      </c>
      <c r="K525" t="s">
        <v>3</v>
      </c>
      <c r="L525" t="s">
        <v>3</v>
      </c>
      <c r="M525" t="s">
        <v>3</v>
      </c>
      <c r="N525" t="s">
        <v>3</v>
      </c>
      <c r="O525" t="s">
        <v>3</v>
      </c>
      <c r="P525"/>
      <c r="Q525">
        <v>0</v>
      </c>
      <c r="R525"/>
      <c r="S525"/>
      <c r="T525" t="s">
        <v>3</v>
      </c>
      <c r="U525" t="s">
        <v>3</v>
      </c>
      <c r="V525" t="s">
        <v>2</v>
      </c>
      <c r="W525" t="s">
        <v>3</v>
      </c>
      <c r="X525" t="s">
        <v>3</v>
      </c>
      <c r="Y525" t="s">
        <v>3</v>
      </c>
      <c r="Z525" t="s">
        <v>3</v>
      </c>
      <c r="AA525"/>
      <c r="AB525" t="s">
        <v>324</v>
      </c>
      <c r="AC525" t="s">
        <v>3</v>
      </c>
      <c r="AD525" t="s">
        <v>3</v>
      </c>
    </row>
    <row r="526" spans="1:30" ht="15" x14ac:dyDescent="0.25">
      <c r="A526">
        <v>522</v>
      </c>
      <c r="B526" t="s">
        <v>980</v>
      </c>
      <c r="C526">
        <v>522</v>
      </c>
      <c r="D526" t="s">
        <v>322</v>
      </c>
      <c r="E526" t="s">
        <v>817</v>
      </c>
      <c r="F526" t="s">
        <v>954</v>
      </c>
      <c r="G526"/>
      <c r="H526" t="s">
        <v>3</v>
      </c>
      <c r="I526" t="s">
        <v>3</v>
      </c>
      <c r="J526" t="s">
        <v>3</v>
      </c>
      <c r="K526" t="s">
        <v>3</v>
      </c>
      <c r="L526" t="s">
        <v>3</v>
      </c>
      <c r="M526" t="s">
        <v>3</v>
      </c>
      <c r="N526" t="s">
        <v>3</v>
      </c>
      <c r="O526" t="s">
        <v>3</v>
      </c>
      <c r="P526"/>
      <c r="Q526">
        <v>0</v>
      </c>
      <c r="R526"/>
      <c r="S526"/>
      <c r="T526" t="s">
        <v>3</v>
      </c>
      <c r="U526" t="s">
        <v>3</v>
      </c>
      <c r="V526" t="s">
        <v>2</v>
      </c>
      <c r="W526" t="s">
        <v>3</v>
      </c>
      <c r="X526" t="s">
        <v>3</v>
      </c>
      <c r="Y526" t="s">
        <v>3</v>
      </c>
      <c r="Z526" t="s">
        <v>3</v>
      </c>
      <c r="AA526"/>
      <c r="AB526" t="s">
        <v>324</v>
      </c>
      <c r="AC526" t="s">
        <v>3</v>
      </c>
      <c r="AD526" t="s">
        <v>3</v>
      </c>
    </row>
    <row r="527" spans="1:30" ht="15" x14ac:dyDescent="0.25">
      <c r="A527">
        <v>523</v>
      </c>
      <c r="B527" t="s">
        <v>981</v>
      </c>
      <c r="C527">
        <v>523</v>
      </c>
      <c r="D527" t="s">
        <v>322</v>
      </c>
      <c r="E527" t="s">
        <v>817</v>
      </c>
      <c r="F527" t="s">
        <v>954</v>
      </c>
      <c r="G527"/>
      <c r="H527" t="s">
        <v>3</v>
      </c>
      <c r="I527" t="s">
        <v>3</v>
      </c>
      <c r="J527" t="s">
        <v>493</v>
      </c>
      <c r="K527" t="s">
        <v>14</v>
      </c>
      <c r="L527" t="s">
        <v>16</v>
      </c>
      <c r="M527">
        <v>1</v>
      </c>
      <c r="N527" t="s">
        <v>3</v>
      </c>
      <c r="O527" t="s">
        <v>33</v>
      </c>
      <c r="P527"/>
      <c r="Q527">
        <v>0</v>
      </c>
      <c r="R527"/>
      <c r="S527"/>
      <c r="T527" t="s">
        <v>3</v>
      </c>
      <c r="U527" t="s">
        <v>3</v>
      </c>
      <c r="V527" t="s">
        <v>2</v>
      </c>
      <c r="W527" t="s">
        <v>3</v>
      </c>
      <c r="X527" t="s">
        <v>3</v>
      </c>
      <c r="Y527" t="s">
        <v>3</v>
      </c>
      <c r="Z527" t="s">
        <v>3</v>
      </c>
      <c r="AA527"/>
      <c r="AB527" t="s">
        <v>324</v>
      </c>
      <c r="AC527" t="s">
        <v>3</v>
      </c>
      <c r="AD527" t="s">
        <v>3</v>
      </c>
    </row>
    <row r="528" spans="1:30" ht="15" x14ac:dyDescent="0.25">
      <c r="A528">
        <v>524</v>
      </c>
      <c r="B528" t="s">
        <v>982</v>
      </c>
      <c r="C528">
        <v>524</v>
      </c>
      <c r="D528" t="s">
        <v>322</v>
      </c>
      <c r="E528" t="s">
        <v>817</v>
      </c>
      <c r="F528" t="s">
        <v>954</v>
      </c>
      <c r="G528"/>
      <c r="H528" t="s">
        <v>957</v>
      </c>
      <c r="I528" t="s">
        <v>3</v>
      </c>
      <c r="J528" t="s">
        <v>493</v>
      </c>
      <c r="K528" t="s">
        <v>331</v>
      </c>
      <c r="L528" t="s">
        <v>16</v>
      </c>
      <c r="M528">
        <v>1</v>
      </c>
      <c r="N528" t="s">
        <v>3</v>
      </c>
      <c r="O528" t="s">
        <v>983</v>
      </c>
      <c r="P528"/>
      <c r="Q528">
        <v>0</v>
      </c>
      <c r="R528"/>
      <c r="S528"/>
      <c r="T528" t="s">
        <v>3</v>
      </c>
      <c r="U528" t="s">
        <v>3</v>
      </c>
      <c r="V528" t="s">
        <v>2</v>
      </c>
      <c r="W528" t="s">
        <v>3</v>
      </c>
      <c r="X528" t="s">
        <v>3</v>
      </c>
      <c r="Y528" t="s">
        <v>3</v>
      </c>
      <c r="Z528" t="s">
        <v>3</v>
      </c>
      <c r="AA528"/>
      <c r="AB528" t="s">
        <v>324</v>
      </c>
      <c r="AC528" t="s">
        <v>3</v>
      </c>
      <c r="AD528" t="s">
        <v>3</v>
      </c>
    </row>
    <row r="529" spans="1:30" ht="15" x14ac:dyDescent="0.25">
      <c r="A529">
        <v>525</v>
      </c>
      <c r="B529" t="s">
        <v>984</v>
      </c>
      <c r="C529">
        <v>525</v>
      </c>
      <c r="D529" t="s">
        <v>322</v>
      </c>
      <c r="E529" t="s">
        <v>817</v>
      </c>
      <c r="F529" t="s">
        <v>954</v>
      </c>
      <c r="G529"/>
      <c r="H529" t="s">
        <v>3</v>
      </c>
      <c r="I529" t="s">
        <v>3</v>
      </c>
      <c r="J529" t="s">
        <v>3</v>
      </c>
      <c r="K529" t="s">
        <v>3</v>
      </c>
      <c r="L529" t="s">
        <v>3</v>
      </c>
      <c r="M529" t="s">
        <v>3</v>
      </c>
      <c r="N529" t="s">
        <v>3</v>
      </c>
      <c r="O529" t="s">
        <v>3</v>
      </c>
      <c r="P529"/>
      <c r="Q529">
        <v>0</v>
      </c>
      <c r="R529"/>
      <c r="S529"/>
      <c r="T529" t="s">
        <v>3</v>
      </c>
      <c r="U529" t="s">
        <v>3</v>
      </c>
      <c r="V529" t="s">
        <v>2</v>
      </c>
      <c r="W529" t="s">
        <v>3</v>
      </c>
      <c r="X529" t="s">
        <v>3</v>
      </c>
      <c r="Y529" t="s">
        <v>3</v>
      </c>
      <c r="Z529" t="s">
        <v>3</v>
      </c>
      <c r="AA529"/>
      <c r="AB529" t="s">
        <v>324</v>
      </c>
      <c r="AC529" t="s">
        <v>3</v>
      </c>
      <c r="AD529" t="s">
        <v>3</v>
      </c>
    </row>
    <row r="530" spans="1:30" ht="15" x14ac:dyDescent="0.25">
      <c r="A530">
        <v>526</v>
      </c>
      <c r="B530" t="s">
        <v>985</v>
      </c>
      <c r="C530">
        <v>526</v>
      </c>
      <c r="D530" t="s">
        <v>322</v>
      </c>
      <c r="E530" t="s">
        <v>817</v>
      </c>
      <c r="F530" t="s">
        <v>954</v>
      </c>
      <c r="G530"/>
      <c r="H530" t="s">
        <v>3</v>
      </c>
      <c r="I530" t="s">
        <v>3</v>
      </c>
      <c r="J530" t="s">
        <v>3</v>
      </c>
      <c r="K530" t="s">
        <v>3</v>
      </c>
      <c r="L530" t="s">
        <v>3</v>
      </c>
      <c r="M530" t="s">
        <v>3</v>
      </c>
      <c r="N530" t="s">
        <v>3</v>
      </c>
      <c r="O530" t="s">
        <v>3</v>
      </c>
      <c r="P530"/>
      <c r="Q530">
        <v>0</v>
      </c>
      <c r="R530"/>
      <c r="S530"/>
      <c r="T530" t="s">
        <v>3</v>
      </c>
      <c r="U530" t="s">
        <v>3</v>
      </c>
      <c r="V530" t="s">
        <v>2</v>
      </c>
      <c r="W530" t="s">
        <v>3</v>
      </c>
      <c r="X530" t="s">
        <v>3</v>
      </c>
      <c r="Y530" t="s">
        <v>3</v>
      </c>
      <c r="Z530" t="s">
        <v>3</v>
      </c>
      <c r="AA530"/>
      <c r="AB530" t="s">
        <v>324</v>
      </c>
      <c r="AC530" t="s">
        <v>3</v>
      </c>
      <c r="AD530" t="s">
        <v>3</v>
      </c>
    </row>
    <row r="531" spans="1:30" ht="15" x14ac:dyDescent="0.25">
      <c r="A531">
        <v>527</v>
      </c>
      <c r="B531" t="s">
        <v>986</v>
      </c>
      <c r="C531">
        <v>527</v>
      </c>
      <c r="D531" t="s">
        <v>322</v>
      </c>
      <c r="E531" t="s">
        <v>817</v>
      </c>
      <c r="F531" t="s">
        <v>954</v>
      </c>
      <c r="G531"/>
      <c r="H531" t="s">
        <v>3</v>
      </c>
      <c r="I531">
        <v>0</v>
      </c>
      <c r="J531">
        <v>0</v>
      </c>
      <c r="K531">
        <v>0</v>
      </c>
      <c r="L531">
        <v>0</v>
      </c>
      <c r="M531" t="s">
        <v>3</v>
      </c>
      <c r="N531" t="s">
        <v>3</v>
      </c>
      <c r="O531">
        <v>0</v>
      </c>
      <c r="P531"/>
      <c r="Q531">
        <v>0</v>
      </c>
      <c r="R531"/>
      <c r="S531"/>
      <c r="T531">
        <v>0</v>
      </c>
      <c r="U531">
        <v>0</v>
      </c>
      <c r="V531" t="s">
        <v>21</v>
      </c>
      <c r="W531" t="s">
        <v>3</v>
      </c>
      <c r="X531" t="s">
        <v>3</v>
      </c>
      <c r="Y531">
        <v>0</v>
      </c>
      <c r="Z531">
        <v>0</v>
      </c>
      <c r="AA531"/>
      <c r="AB531" t="s">
        <v>324</v>
      </c>
      <c r="AC531" t="s">
        <v>3</v>
      </c>
      <c r="AD531" t="s">
        <v>3</v>
      </c>
    </row>
    <row r="532" spans="1:30" ht="15" x14ac:dyDescent="0.25">
      <c r="A532">
        <v>528</v>
      </c>
      <c r="B532" t="s">
        <v>987</v>
      </c>
      <c r="C532">
        <v>528</v>
      </c>
      <c r="D532" t="s">
        <v>322</v>
      </c>
      <c r="E532" t="s">
        <v>817</v>
      </c>
      <c r="F532" t="s">
        <v>954</v>
      </c>
      <c r="G532"/>
      <c r="H532" t="s">
        <v>3</v>
      </c>
      <c r="I532" t="s">
        <v>3</v>
      </c>
      <c r="J532" t="s">
        <v>3</v>
      </c>
      <c r="K532" t="s">
        <v>3</v>
      </c>
      <c r="L532" t="s">
        <v>3</v>
      </c>
      <c r="M532" t="s">
        <v>3</v>
      </c>
      <c r="N532" t="s">
        <v>3</v>
      </c>
      <c r="O532" t="s">
        <v>988</v>
      </c>
      <c r="P532"/>
      <c r="Q532">
        <v>0</v>
      </c>
      <c r="R532"/>
      <c r="S532"/>
      <c r="T532" t="s">
        <v>3</v>
      </c>
      <c r="U532" t="s">
        <v>3</v>
      </c>
      <c r="V532" t="s">
        <v>3</v>
      </c>
      <c r="W532" t="s">
        <v>3</v>
      </c>
      <c r="X532" t="s">
        <v>3</v>
      </c>
      <c r="Y532" t="s">
        <v>3</v>
      </c>
      <c r="Z532" t="s">
        <v>3</v>
      </c>
      <c r="AA532"/>
      <c r="AB532" t="s">
        <v>324</v>
      </c>
      <c r="AC532" t="s">
        <v>3</v>
      </c>
      <c r="AD532" t="s">
        <v>3</v>
      </c>
    </row>
    <row r="533" spans="1:30" ht="15" x14ac:dyDescent="0.25">
      <c r="A533">
        <v>529</v>
      </c>
      <c r="B533" t="s">
        <v>989</v>
      </c>
      <c r="C533">
        <v>529</v>
      </c>
      <c r="D533" t="s">
        <v>322</v>
      </c>
      <c r="E533" t="s">
        <v>817</v>
      </c>
      <c r="F533" t="s">
        <v>954</v>
      </c>
      <c r="G533"/>
      <c r="H533" t="s">
        <v>3</v>
      </c>
      <c r="I533" t="s">
        <v>3</v>
      </c>
      <c r="J533" t="s">
        <v>3</v>
      </c>
      <c r="K533" t="s">
        <v>3</v>
      </c>
      <c r="L533" t="s">
        <v>3</v>
      </c>
      <c r="M533" t="s">
        <v>3</v>
      </c>
      <c r="N533" t="s">
        <v>3</v>
      </c>
      <c r="O533" t="s">
        <v>3</v>
      </c>
      <c r="P533"/>
      <c r="Q533">
        <v>0</v>
      </c>
      <c r="R533"/>
      <c r="S533"/>
      <c r="T533" t="s">
        <v>3</v>
      </c>
      <c r="U533" t="s">
        <v>3</v>
      </c>
      <c r="V533" t="s">
        <v>2</v>
      </c>
      <c r="W533" t="s">
        <v>3</v>
      </c>
      <c r="X533" t="s">
        <v>3</v>
      </c>
      <c r="Y533" t="s">
        <v>3</v>
      </c>
      <c r="Z533" t="s">
        <v>3</v>
      </c>
      <c r="AA533"/>
      <c r="AB533" t="s">
        <v>324</v>
      </c>
      <c r="AC533" t="s">
        <v>3</v>
      </c>
      <c r="AD533" t="s">
        <v>3</v>
      </c>
    </row>
    <row r="534" spans="1:30" ht="15" x14ac:dyDescent="0.25">
      <c r="A534">
        <v>530</v>
      </c>
      <c r="B534" t="s">
        <v>990</v>
      </c>
      <c r="C534">
        <v>530</v>
      </c>
      <c r="D534" t="s">
        <v>322</v>
      </c>
      <c r="E534" t="s">
        <v>817</v>
      </c>
      <c r="F534" t="s">
        <v>954</v>
      </c>
      <c r="G534"/>
      <c r="H534" t="s">
        <v>3</v>
      </c>
      <c r="I534" t="s">
        <v>3</v>
      </c>
      <c r="J534" t="s">
        <v>3</v>
      </c>
      <c r="K534" t="s">
        <v>3</v>
      </c>
      <c r="L534" t="s">
        <v>3</v>
      </c>
      <c r="M534" t="s">
        <v>3</v>
      </c>
      <c r="N534" t="s">
        <v>3</v>
      </c>
      <c r="O534" t="s">
        <v>3</v>
      </c>
      <c r="P534"/>
      <c r="Q534">
        <v>0</v>
      </c>
      <c r="R534"/>
      <c r="S534"/>
      <c r="T534" t="s">
        <v>3</v>
      </c>
      <c r="U534" t="s">
        <v>3</v>
      </c>
      <c r="V534" t="s">
        <v>2</v>
      </c>
      <c r="W534" t="s">
        <v>3</v>
      </c>
      <c r="X534" t="s">
        <v>3</v>
      </c>
      <c r="Y534" t="s">
        <v>3</v>
      </c>
      <c r="Z534" t="s">
        <v>3</v>
      </c>
      <c r="AA534"/>
      <c r="AB534" t="s">
        <v>324</v>
      </c>
      <c r="AC534" t="s">
        <v>3</v>
      </c>
      <c r="AD534" t="s">
        <v>3</v>
      </c>
    </row>
    <row r="535" spans="1:30" ht="15" x14ac:dyDescent="0.25">
      <c r="A535">
        <v>531</v>
      </c>
      <c r="B535" t="s">
        <v>991</v>
      </c>
      <c r="C535">
        <v>531</v>
      </c>
      <c r="D535" t="s">
        <v>322</v>
      </c>
      <c r="E535" t="s">
        <v>817</v>
      </c>
      <c r="F535" t="s">
        <v>954</v>
      </c>
      <c r="G535"/>
      <c r="H535" t="s">
        <v>3</v>
      </c>
      <c r="I535" t="s">
        <v>3</v>
      </c>
      <c r="J535" t="s">
        <v>3</v>
      </c>
      <c r="K535" t="s">
        <v>3</v>
      </c>
      <c r="L535" t="s">
        <v>3</v>
      </c>
      <c r="M535" t="s">
        <v>3</v>
      </c>
      <c r="N535" t="s">
        <v>3</v>
      </c>
      <c r="O535" t="s">
        <v>3</v>
      </c>
      <c r="P535"/>
      <c r="Q535">
        <v>0</v>
      </c>
      <c r="R535"/>
      <c r="S535"/>
      <c r="T535" t="s">
        <v>3</v>
      </c>
      <c r="U535" t="s">
        <v>3</v>
      </c>
      <c r="V535" t="s">
        <v>2</v>
      </c>
      <c r="W535" t="s">
        <v>3</v>
      </c>
      <c r="X535" t="s">
        <v>3</v>
      </c>
      <c r="Y535" t="s">
        <v>3</v>
      </c>
      <c r="Z535" t="s">
        <v>3</v>
      </c>
      <c r="AA535"/>
      <c r="AB535" t="s">
        <v>324</v>
      </c>
      <c r="AC535" t="s">
        <v>3</v>
      </c>
      <c r="AD535" t="s">
        <v>3</v>
      </c>
    </row>
    <row r="536" spans="1:30" ht="15" x14ac:dyDescent="0.25">
      <c r="A536">
        <v>532</v>
      </c>
      <c r="B536" t="s">
        <v>992</v>
      </c>
      <c r="C536">
        <v>532</v>
      </c>
      <c r="D536" t="s">
        <v>322</v>
      </c>
      <c r="E536" t="s">
        <v>817</v>
      </c>
      <c r="F536" t="s">
        <v>954</v>
      </c>
      <c r="G536"/>
      <c r="H536" t="s">
        <v>3</v>
      </c>
      <c r="I536" t="s">
        <v>3</v>
      </c>
      <c r="J536" t="s">
        <v>3</v>
      </c>
      <c r="K536" t="s">
        <v>3</v>
      </c>
      <c r="L536" t="s">
        <v>3</v>
      </c>
      <c r="M536">
        <v>1</v>
      </c>
      <c r="N536" t="s">
        <v>3</v>
      </c>
      <c r="O536" t="s">
        <v>3</v>
      </c>
      <c r="P536"/>
      <c r="Q536">
        <v>0</v>
      </c>
      <c r="R536"/>
      <c r="S536"/>
      <c r="T536" t="s">
        <v>3</v>
      </c>
      <c r="U536" t="s">
        <v>3</v>
      </c>
      <c r="V536" t="s">
        <v>21</v>
      </c>
      <c r="W536" t="s">
        <v>3</v>
      </c>
      <c r="X536" t="s">
        <v>3</v>
      </c>
      <c r="Y536" t="s">
        <v>3</v>
      </c>
      <c r="Z536" t="s">
        <v>21</v>
      </c>
      <c r="AA536"/>
      <c r="AB536" t="s">
        <v>324</v>
      </c>
      <c r="AC536" t="s">
        <v>3</v>
      </c>
      <c r="AD536" t="s">
        <v>3</v>
      </c>
    </row>
    <row r="537" spans="1:30" ht="15" x14ac:dyDescent="0.25">
      <c r="A537">
        <v>533</v>
      </c>
      <c r="B537" t="s">
        <v>993</v>
      </c>
      <c r="C537">
        <v>533</v>
      </c>
      <c r="D537" t="s">
        <v>322</v>
      </c>
      <c r="E537" t="s">
        <v>817</v>
      </c>
      <c r="F537" t="s">
        <v>954</v>
      </c>
      <c r="G537"/>
      <c r="H537" t="s">
        <v>3</v>
      </c>
      <c r="I537" t="s">
        <v>3</v>
      </c>
      <c r="J537" t="s">
        <v>3</v>
      </c>
      <c r="K537" t="s">
        <v>3</v>
      </c>
      <c r="L537" t="s">
        <v>3</v>
      </c>
      <c r="M537" t="s">
        <v>3</v>
      </c>
      <c r="N537" t="s">
        <v>3</v>
      </c>
      <c r="O537" t="s">
        <v>3</v>
      </c>
      <c r="P537"/>
      <c r="Q537">
        <v>0</v>
      </c>
      <c r="R537"/>
      <c r="S537"/>
      <c r="T537" t="s">
        <v>3</v>
      </c>
      <c r="U537" t="s">
        <v>3</v>
      </c>
      <c r="V537" t="s">
        <v>3</v>
      </c>
      <c r="W537" t="s">
        <v>3</v>
      </c>
      <c r="X537" t="s">
        <v>3</v>
      </c>
      <c r="Y537" t="s">
        <v>3</v>
      </c>
      <c r="Z537" t="s">
        <v>3</v>
      </c>
      <c r="AA537"/>
      <c r="AB537" t="s">
        <v>324</v>
      </c>
      <c r="AC537" t="s">
        <v>3</v>
      </c>
      <c r="AD537" t="s">
        <v>3</v>
      </c>
    </row>
    <row r="538" spans="1:30" ht="15" x14ac:dyDescent="0.25">
      <c r="A538">
        <v>534</v>
      </c>
      <c r="B538" t="s">
        <v>994</v>
      </c>
      <c r="C538">
        <v>534</v>
      </c>
      <c r="D538" t="s">
        <v>322</v>
      </c>
      <c r="E538" t="s">
        <v>817</v>
      </c>
      <c r="F538" t="s">
        <v>954</v>
      </c>
      <c r="G538"/>
      <c r="H538" t="s">
        <v>3</v>
      </c>
      <c r="I538" t="s">
        <v>3</v>
      </c>
      <c r="J538" t="s">
        <v>3</v>
      </c>
      <c r="K538" t="s">
        <v>3</v>
      </c>
      <c r="L538" t="s">
        <v>3</v>
      </c>
      <c r="M538" t="s">
        <v>3</v>
      </c>
      <c r="N538" t="s">
        <v>3</v>
      </c>
      <c r="O538" t="s">
        <v>3</v>
      </c>
      <c r="P538"/>
      <c r="Q538">
        <v>0</v>
      </c>
      <c r="R538"/>
      <c r="S538"/>
      <c r="T538" t="s">
        <v>3</v>
      </c>
      <c r="U538" t="s">
        <v>3</v>
      </c>
      <c r="V538" t="s">
        <v>2</v>
      </c>
      <c r="W538" t="s">
        <v>3</v>
      </c>
      <c r="X538" t="s">
        <v>3</v>
      </c>
      <c r="Y538" t="s">
        <v>3</v>
      </c>
      <c r="Z538" t="s">
        <v>3</v>
      </c>
      <c r="AA538"/>
      <c r="AB538" t="s">
        <v>324</v>
      </c>
      <c r="AC538" t="s">
        <v>3</v>
      </c>
      <c r="AD538" t="s">
        <v>3</v>
      </c>
    </row>
    <row r="539" spans="1:30" ht="15" x14ac:dyDescent="0.25">
      <c r="A539">
        <v>535</v>
      </c>
      <c r="B539" t="s">
        <v>995</v>
      </c>
      <c r="C539">
        <v>535</v>
      </c>
      <c r="D539" t="s">
        <v>322</v>
      </c>
      <c r="E539" t="s">
        <v>817</v>
      </c>
      <c r="F539" t="s">
        <v>954</v>
      </c>
      <c r="G539"/>
      <c r="H539" t="s">
        <v>3</v>
      </c>
      <c r="I539" t="s">
        <v>3</v>
      </c>
      <c r="J539" t="s">
        <v>3</v>
      </c>
      <c r="K539" t="s">
        <v>3</v>
      </c>
      <c r="L539" t="s">
        <v>3</v>
      </c>
      <c r="M539" t="s">
        <v>3</v>
      </c>
      <c r="N539" t="s">
        <v>3</v>
      </c>
      <c r="O539" t="s">
        <v>3</v>
      </c>
      <c r="P539"/>
      <c r="Q539">
        <v>0</v>
      </c>
      <c r="R539"/>
      <c r="S539"/>
      <c r="T539" t="s">
        <v>3</v>
      </c>
      <c r="U539" t="s">
        <v>3</v>
      </c>
      <c r="V539" t="s">
        <v>2</v>
      </c>
      <c r="W539" t="s">
        <v>3</v>
      </c>
      <c r="X539" t="s">
        <v>3</v>
      </c>
      <c r="Y539" t="s">
        <v>3</v>
      </c>
      <c r="Z539" t="s">
        <v>3</v>
      </c>
      <c r="AA539"/>
      <c r="AB539" t="s">
        <v>324</v>
      </c>
      <c r="AC539" t="s">
        <v>3</v>
      </c>
      <c r="AD539" t="s">
        <v>3</v>
      </c>
    </row>
    <row r="540" spans="1:30" ht="15" x14ac:dyDescent="0.25">
      <c r="A540">
        <v>536</v>
      </c>
      <c r="B540" t="s">
        <v>996</v>
      </c>
      <c r="C540">
        <v>536</v>
      </c>
      <c r="D540" t="s">
        <v>322</v>
      </c>
      <c r="E540" t="s">
        <v>817</v>
      </c>
      <c r="F540" t="s">
        <v>954</v>
      </c>
      <c r="G540"/>
      <c r="H540" t="s">
        <v>957</v>
      </c>
      <c r="I540" t="s">
        <v>3</v>
      </c>
      <c r="J540" t="s">
        <v>493</v>
      </c>
      <c r="K540" t="s">
        <v>331</v>
      </c>
      <c r="L540" t="s">
        <v>16</v>
      </c>
      <c r="M540">
        <v>1</v>
      </c>
      <c r="N540" t="s">
        <v>3</v>
      </c>
      <c r="O540" t="s">
        <v>997</v>
      </c>
      <c r="P540"/>
      <c r="Q540">
        <v>0</v>
      </c>
      <c r="R540"/>
      <c r="S540"/>
      <c r="T540" t="s">
        <v>3</v>
      </c>
      <c r="U540" t="s">
        <v>3</v>
      </c>
      <c r="V540" t="s">
        <v>2</v>
      </c>
      <c r="W540" t="s">
        <v>3</v>
      </c>
      <c r="X540" t="s">
        <v>3</v>
      </c>
      <c r="Y540" t="s">
        <v>3</v>
      </c>
      <c r="Z540" t="s">
        <v>3</v>
      </c>
      <c r="AA540"/>
      <c r="AB540" t="s">
        <v>324</v>
      </c>
      <c r="AC540" t="s">
        <v>3</v>
      </c>
      <c r="AD540" t="s">
        <v>3</v>
      </c>
    </row>
    <row r="541" spans="1:30" ht="15" x14ac:dyDescent="0.25">
      <c r="A541">
        <v>537</v>
      </c>
      <c r="B541" t="s">
        <v>998</v>
      </c>
      <c r="C541">
        <v>537</v>
      </c>
      <c r="D541" t="s">
        <v>322</v>
      </c>
      <c r="E541" t="s">
        <v>817</v>
      </c>
      <c r="F541" t="s">
        <v>954</v>
      </c>
      <c r="G541"/>
      <c r="H541" t="s">
        <v>3</v>
      </c>
      <c r="I541" t="s">
        <v>3</v>
      </c>
      <c r="J541" t="s">
        <v>3</v>
      </c>
      <c r="K541" t="s">
        <v>3</v>
      </c>
      <c r="L541" t="s">
        <v>3</v>
      </c>
      <c r="M541" t="s">
        <v>3</v>
      </c>
      <c r="N541" t="s">
        <v>3</v>
      </c>
      <c r="O541" t="s">
        <v>3</v>
      </c>
      <c r="P541"/>
      <c r="Q541">
        <v>0</v>
      </c>
      <c r="R541"/>
      <c r="S541"/>
      <c r="T541" t="s">
        <v>3</v>
      </c>
      <c r="U541" t="s">
        <v>3</v>
      </c>
      <c r="V541" t="s">
        <v>2</v>
      </c>
      <c r="W541" t="s">
        <v>3</v>
      </c>
      <c r="X541" t="s">
        <v>3</v>
      </c>
      <c r="Y541" t="s">
        <v>3</v>
      </c>
      <c r="Z541" t="s">
        <v>3</v>
      </c>
      <c r="AA541"/>
      <c r="AB541" t="s">
        <v>324</v>
      </c>
      <c r="AC541" t="s">
        <v>3</v>
      </c>
      <c r="AD541" t="s">
        <v>3</v>
      </c>
    </row>
    <row r="542" spans="1:30" ht="15" x14ac:dyDescent="0.25">
      <c r="A542">
        <v>538</v>
      </c>
      <c r="B542" t="s">
        <v>999</v>
      </c>
      <c r="C542">
        <v>538</v>
      </c>
      <c r="D542" t="s">
        <v>322</v>
      </c>
      <c r="E542" t="s">
        <v>817</v>
      </c>
      <c r="F542" t="s">
        <v>954</v>
      </c>
      <c r="G542"/>
      <c r="H542" t="s">
        <v>957</v>
      </c>
      <c r="I542" t="s">
        <v>3</v>
      </c>
      <c r="J542" t="s">
        <v>493</v>
      </c>
      <c r="K542" t="s">
        <v>14</v>
      </c>
      <c r="L542" t="s">
        <v>16</v>
      </c>
      <c r="M542">
        <v>1</v>
      </c>
      <c r="N542" t="s">
        <v>3</v>
      </c>
      <c r="O542" t="s">
        <v>1000</v>
      </c>
      <c r="P542"/>
      <c r="Q542">
        <v>0</v>
      </c>
      <c r="R542"/>
      <c r="S542"/>
      <c r="T542" t="s">
        <v>3</v>
      </c>
      <c r="U542" t="s">
        <v>3</v>
      </c>
      <c r="V542" t="s">
        <v>2</v>
      </c>
      <c r="W542" t="s">
        <v>3</v>
      </c>
      <c r="X542" t="s">
        <v>3</v>
      </c>
      <c r="Y542" t="s">
        <v>3</v>
      </c>
      <c r="Z542" t="s">
        <v>3</v>
      </c>
      <c r="AA542"/>
      <c r="AB542" t="s">
        <v>324</v>
      </c>
      <c r="AC542" t="s">
        <v>3</v>
      </c>
      <c r="AD542" t="s">
        <v>3</v>
      </c>
    </row>
    <row r="543" spans="1:30" ht="15" x14ac:dyDescent="0.25">
      <c r="A543">
        <v>539</v>
      </c>
      <c r="B543" t="s">
        <v>1001</v>
      </c>
      <c r="C543">
        <v>539</v>
      </c>
      <c r="D543" t="s">
        <v>322</v>
      </c>
      <c r="E543" t="s">
        <v>817</v>
      </c>
      <c r="F543" t="s">
        <v>954</v>
      </c>
      <c r="G543"/>
      <c r="H543" t="s">
        <v>3</v>
      </c>
      <c r="I543" t="s">
        <v>3</v>
      </c>
      <c r="J543" t="s">
        <v>3</v>
      </c>
      <c r="K543" t="s">
        <v>3</v>
      </c>
      <c r="L543" t="s">
        <v>3</v>
      </c>
      <c r="M543" t="s">
        <v>3</v>
      </c>
      <c r="N543" t="s">
        <v>3</v>
      </c>
      <c r="O543" t="s">
        <v>3</v>
      </c>
      <c r="P543"/>
      <c r="Q543">
        <v>0</v>
      </c>
      <c r="R543"/>
      <c r="S543"/>
      <c r="T543" t="s">
        <v>3</v>
      </c>
      <c r="U543" t="s">
        <v>3</v>
      </c>
      <c r="V543" t="s">
        <v>21</v>
      </c>
      <c r="W543" t="s">
        <v>3</v>
      </c>
      <c r="X543" t="s">
        <v>3</v>
      </c>
      <c r="Y543" t="s">
        <v>3</v>
      </c>
      <c r="Z543" t="s">
        <v>3</v>
      </c>
      <c r="AA543"/>
      <c r="AB543" t="s">
        <v>324</v>
      </c>
      <c r="AC543" t="s">
        <v>3</v>
      </c>
      <c r="AD543" t="s">
        <v>3</v>
      </c>
    </row>
    <row r="544" spans="1:30" ht="15" x14ac:dyDescent="0.25">
      <c r="A544">
        <v>540</v>
      </c>
      <c r="B544" t="s">
        <v>1002</v>
      </c>
      <c r="C544">
        <v>540</v>
      </c>
      <c r="D544" t="s">
        <v>322</v>
      </c>
      <c r="E544" t="s">
        <v>817</v>
      </c>
      <c r="F544" t="s">
        <v>954</v>
      </c>
      <c r="G544"/>
      <c r="H544" t="s">
        <v>3</v>
      </c>
      <c r="I544" t="s">
        <v>3</v>
      </c>
      <c r="J544" t="s">
        <v>3</v>
      </c>
      <c r="K544" t="s">
        <v>3</v>
      </c>
      <c r="L544" t="s">
        <v>3</v>
      </c>
      <c r="M544" t="s">
        <v>3</v>
      </c>
      <c r="N544" t="s">
        <v>3</v>
      </c>
      <c r="O544" t="s">
        <v>3</v>
      </c>
      <c r="P544"/>
      <c r="Q544">
        <v>0</v>
      </c>
      <c r="R544"/>
      <c r="S544"/>
      <c r="T544" t="s">
        <v>3</v>
      </c>
      <c r="U544" t="s">
        <v>3</v>
      </c>
      <c r="V544" t="s">
        <v>2</v>
      </c>
      <c r="W544" t="s">
        <v>3</v>
      </c>
      <c r="X544" t="s">
        <v>3</v>
      </c>
      <c r="Y544" t="s">
        <v>3</v>
      </c>
      <c r="Z544" t="s">
        <v>3</v>
      </c>
      <c r="AA544"/>
      <c r="AB544" t="s">
        <v>324</v>
      </c>
      <c r="AC544" t="s">
        <v>3</v>
      </c>
      <c r="AD544" t="s">
        <v>3</v>
      </c>
    </row>
    <row r="545" spans="1:30" ht="15" x14ac:dyDescent="0.25">
      <c r="A545">
        <v>541</v>
      </c>
      <c r="B545" t="s">
        <v>1003</v>
      </c>
      <c r="C545">
        <v>541</v>
      </c>
      <c r="D545" t="s">
        <v>322</v>
      </c>
      <c r="E545" t="s">
        <v>817</v>
      </c>
      <c r="F545" t="s">
        <v>954</v>
      </c>
      <c r="G545"/>
      <c r="H545" t="s">
        <v>957</v>
      </c>
      <c r="I545" t="s">
        <v>3</v>
      </c>
      <c r="J545" t="s">
        <v>493</v>
      </c>
      <c r="K545" t="s">
        <v>20</v>
      </c>
      <c r="L545" t="s">
        <v>311</v>
      </c>
      <c r="M545" t="s">
        <v>3</v>
      </c>
      <c r="N545" t="s">
        <v>3</v>
      </c>
      <c r="O545" t="s">
        <v>1004</v>
      </c>
      <c r="P545"/>
      <c r="Q545">
        <v>0</v>
      </c>
      <c r="R545"/>
      <c r="S545"/>
      <c r="T545" t="s">
        <v>3</v>
      </c>
      <c r="U545" t="s">
        <v>3</v>
      </c>
      <c r="V545" t="s">
        <v>2</v>
      </c>
      <c r="W545" t="s">
        <v>3</v>
      </c>
      <c r="X545" t="s">
        <v>3</v>
      </c>
      <c r="Y545" t="s">
        <v>3</v>
      </c>
      <c r="Z545" t="s">
        <v>3</v>
      </c>
      <c r="AA545"/>
      <c r="AB545" t="s">
        <v>324</v>
      </c>
      <c r="AC545" t="s">
        <v>3</v>
      </c>
      <c r="AD545" t="s">
        <v>3</v>
      </c>
    </row>
    <row r="546" spans="1:30" ht="15" x14ac:dyDescent="0.25">
      <c r="A546">
        <v>542</v>
      </c>
      <c r="B546" t="s">
        <v>1005</v>
      </c>
      <c r="C546">
        <v>542</v>
      </c>
      <c r="D546" t="s">
        <v>322</v>
      </c>
      <c r="E546" t="s">
        <v>817</v>
      </c>
      <c r="F546" t="s">
        <v>954</v>
      </c>
      <c r="G546"/>
      <c r="H546" t="s">
        <v>3</v>
      </c>
      <c r="I546" t="s">
        <v>3</v>
      </c>
      <c r="J546" t="s">
        <v>3</v>
      </c>
      <c r="K546" t="s">
        <v>3</v>
      </c>
      <c r="L546" t="s">
        <v>3</v>
      </c>
      <c r="M546" t="s">
        <v>3</v>
      </c>
      <c r="N546" t="s">
        <v>3</v>
      </c>
      <c r="O546" t="s">
        <v>3</v>
      </c>
      <c r="P546"/>
      <c r="Q546">
        <v>0</v>
      </c>
      <c r="R546"/>
      <c r="S546"/>
      <c r="T546" t="s">
        <v>3</v>
      </c>
      <c r="U546" t="s">
        <v>3</v>
      </c>
      <c r="V546" t="s">
        <v>2</v>
      </c>
      <c r="W546" t="s">
        <v>3</v>
      </c>
      <c r="X546" t="s">
        <v>3</v>
      </c>
      <c r="Y546" t="s">
        <v>3</v>
      </c>
      <c r="Z546" t="s">
        <v>3</v>
      </c>
      <c r="AA546"/>
      <c r="AB546" t="s">
        <v>324</v>
      </c>
      <c r="AC546" t="s">
        <v>3</v>
      </c>
      <c r="AD546" t="s">
        <v>3</v>
      </c>
    </row>
    <row r="547" spans="1:30" ht="15" x14ac:dyDescent="0.25">
      <c r="A547">
        <v>543</v>
      </c>
      <c r="B547" t="s">
        <v>1006</v>
      </c>
      <c r="C547">
        <v>543</v>
      </c>
      <c r="D547" t="s">
        <v>322</v>
      </c>
      <c r="E547" t="s">
        <v>817</v>
      </c>
      <c r="F547" t="s">
        <v>954</v>
      </c>
      <c r="G547"/>
      <c r="H547" t="s">
        <v>957</v>
      </c>
      <c r="I547" t="s">
        <v>3</v>
      </c>
      <c r="J547" t="s">
        <v>493</v>
      </c>
      <c r="K547" t="s">
        <v>331</v>
      </c>
      <c r="L547" t="s">
        <v>16</v>
      </c>
      <c r="M547">
        <v>1</v>
      </c>
      <c r="N547" t="s">
        <v>3</v>
      </c>
      <c r="O547" t="s">
        <v>491</v>
      </c>
      <c r="P547"/>
      <c r="Q547">
        <v>0</v>
      </c>
      <c r="R547"/>
      <c r="S547"/>
      <c r="T547" t="s">
        <v>3</v>
      </c>
      <c r="U547" t="s">
        <v>3</v>
      </c>
      <c r="V547" t="s">
        <v>2</v>
      </c>
      <c r="W547" t="s">
        <v>3</v>
      </c>
      <c r="X547" t="s">
        <v>3</v>
      </c>
      <c r="Y547" t="s">
        <v>3</v>
      </c>
      <c r="Z547" t="s">
        <v>3</v>
      </c>
      <c r="AA547"/>
      <c r="AB547" t="s">
        <v>324</v>
      </c>
      <c r="AC547" t="s">
        <v>3</v>
      </c>
      <c r="AD547" t="s">
        <v>3</v>
      </c>
    </row>
    <row r="548" spans="1:30" ht="15" x14ac:dyDescent="0.25">
      <c r="A548">
        <v>544</v>
      </c>
      <c r="B548" t="s">
        <v>1007</v>
      </c>
      <c r="C548">
        <v>544</v>
      </c>
      <c r="D548" t="s">
        <v>322</v>
      </c>
      <c r="E548" t="s">
        <v>817</v>
      </c>
      <c r="F548" t="s">
        <v>954</v>
      </c>
      <c r="G548"/>
      <c r="H548" t="s">
        <v>957</v>
      </c>
      <c r="I548" t="s">
        <v>3</v>
      </c>
      <c r="J548" t="s">
        <v>493</v>
      </c>
      <c r="K548" t="s">
        <v>20</v>
      </c>
      <c r="L548" t="s">
        <v>311</v>
      </c>
      <c r="M548" t="s">
        <v>3</v>
      </c>
      <c r="N548" t="s">
        <v>3</v>
      </c>
      <c r="O548" t="s">
        <v>1008</v>
      </c>
      <c r="P548"/>
      <c r="Q548">
        <v>0</v>
      </c>
      <c r="R548"/>
      <c r="S548"/>
      <c r="T548" t="s">
        <v>3</v>
      </c>
      <c r="U548" t="s">
        <v>3</v>
      </c>
      <c r="V548" t="s">
        <v>2</v>
      </c>
      <c r="W548" t="s">
        <v>3</v>
      </c>
      <c r="X548" t="s">
        <v>3</v>
      </c>
      <c r="Y548" t="s">
        <v>3</v>
      </c>
      <c r="Z548" t="s">
        <v>3</v>
      </c>
      <c r="AA548"/>
      <c r="AB548" t="s">
        <v>324</v>
      </c>
      <c r="AC548" t="s">
        <v>3</v>
      </c>
      <c r="AD548" t="s">
        <v>3</v>
      </c>
    </row>
    <row r="549" spans="1:30" ht="15" x14ac:dyDescent="0.25">
      <c r="A549">
        <v>545</v>
      </c>
      <c r="B549" t="s">
        <v>1009</v>
      </c>
      <c r="C549">
        <v>545</v>
      </c>
      <c r="D549" t="s">
        <v>322</v>
      </c>
      <c r="E549" t="s">
        <v>817</v>
      </c>
      <c r="F549" t="s">
        <v>954</v>
      </c>
      <c r="G549"/>
      <c r="H549" t="s">
        <v>3</v>
      </c>
      <c r="I549" t="s">
        <v>3</v>
      </c>
      <c r="J549" t="s">
        <v>3</v>
      </c>
      <c r="K549" t="s">
        <v>3</v>
      </c>
      <c r="L549" t="s">
        <v>3</v>
      </c>
      <c r="M549" t="s">
        <v>3</v>
      </c>
      <c r="N549" t="s">
        <v>3</v>
      </c>
      <c r="O549" t="s">
        <v>34</v>
      </c>
      <c r="P549"/>
      <c r="Q549">
        <v>0</v>
      </c>
      <c r="R549"/>
      <c r="S549"/>
      <c r="T549" t="s">
        <v>3</v>
      </c>
      <c r="U549" t="s">
        <v>3</v>
      </c>
      <c r="V549" t="s">
        <v>3</v>
      </c>
      <c r="W549" t="s">
        <v>3</v>
      </c>
      <c r="X549" t="s">
        <v>3</v>
      </c>
      <c r="Y549" t="s">
        <v>3</v>
      </c>
      <c r="Z549" t="s">
        <v>3</v>
      </c>
      <c r="AA549"/>
      <c r="AB549" t="s">
        <v>324</v>
      </c>
      <c r="AC549" t="s">
        <v>3</v>
      </c>
      <c r="AD549" t="s">
        <v>3</v>
      </c>
    </row>
    <row r="550" spans="1:30" ht="15" x14ac:dyDescent="0.25">
      <c r="A550">
        <v>546</v>
      </c>
      <c r="B550" t="s">
        <v>1010</v>
      </c>
      <c r="C550">
        <v>546</v>
      </c>
      <c r="D550" t="s">
        <v>322</v>
      </c>
      <c r="E550" t="s">
        <v>817</v>
      </c>
      <c r="F550" t="s">
        <v>954</v>
      </c>
      <c r="G550"/>
      <c r="H550" t="s">
        <v>957</v>
      </c>
      <c r="I550" t="s">
        <v>3</v>
      </c>
      <c r="J550" t="s">
        <v>493</v>
      </c>
      <c r="K550" t="s">
        <v>20</v>
      </c>
      <c r="L550" t="s">
        <v>311</v>
      </c>
      <c r="M550">
        <v>1</v>
      </c>
      <c r="N550" t="s">
        <v>3</v>
      </c>
      <c r="O550" t="s">
        <v>508</v>
      </c>
      <c r="P550"/>
      <c r="Q550">
        <v>0</v>
      </c>
      <c r="R550"/>
      <c r="S550"/>
      <c r="T550" t="s">
        <v>3</v>
      </c>
      <c r="U550" t="s">
        <v>3</v>
      </c>
      <c r="V550" t="s">
        <v>21</v>
      </c>
      <c r="W550" t="s">
        <v>3</v>
      </c>
      <c r="X550" t="s">
        <v>3</v>
      </c>
      <c r="Y550" t="s">
        <v>3</v>
      </c>
      <c r="Z550" t="s">
        <v>3</v>
      </c>
      <c r="AA550"/>
      <c r="AB550" t="s">
        <v>324</v>
      </c>
      <c r="AC550" t="s">
        <v>3</v>
      </c>
      <c r="AD550" t="s">
        <v>3</v>
      </c>
    </row>
    <row r="551" spans="1:30" ht="15" x14ac:dyDescent="0.25">
      <c r="A551">
        <v>547</v>
      </c>
      <c r="B551" t="s">
        <v>1011</v>
      </c>
      <c r="C551">
        <v>547</v>
      </c>
      <c r="D551" t="s">
        <v>322</v>
      </c>
      <c r="E551" t="s">
        <v>817</v>
      </c>
      <c r="F551" t="s">
        <v>954</v>
      </c>
      <c r="G551"/>
      <c r="H551" t="s">
        <v>957</v>
      </c>
      <c r="I551" t="s">
        <v>3</v>
      </c>
      <c r="J551" t="s">
        <v>493</v>
      </c>
      <c r="K551" t="s">
        <v>20</v>
      </c>
      <c r="L551" t="s">
        <v>16</v>
      </c>
      <c r="M551" t="s">
        <v>3</v>
      </c>
      <c r="N551" t="s">
        <v>3</v>
      </c>
      <c r="O551" t="s">
        <v>1012</v>
      </c>
      <c r="P551"/>
      <c r="Q551">
        <v>0</v>
      </c>
      <c r="R551"/>
      <c r="S551"/>
      <c r="T551" t="s">
        <v>3</v>
      </c>
      <c r="U551" t="s">
        <v>3</v>
      </c>
      <c r="V551" t="s">
        <v>2</v>
      </c>
      <c r="W551" t="s">
        <v>3</v>
      </c>
      <c r="X551" t="s">
        <v>3</v>
      </c>
      <c r="Y551" t="s">
        <v>3</v>
      </c>
      <c r="Z551" t="s">
        <v>3</v>
      </c>
      <c r="AA551"/>
      <c r="AB551" t="s">
        <v>324</v>
      </c>
      <c r="AC551" t="s">
        <v>3</v>
      </c>
      <c r="AD551" t="s">
        <v>3</v>
      </c>
    </row>
    <row r="552" spans="1:30" ht="15" x14ac:dyDescent="0.25">
      <c r="A552">
        <v>548</v>
      </c>
      <c r="B552" t="s">
        <v>1013</v>
      </c>
      <c r="C552">
        <v>548</v>
      </c>
      <c r="D552" t="s">
        <v>322</v>
      </c>
      <c r="E552" t="s">
        <v>817</v>
      </c>
      <c r="F552" t="s">
        <v>954</v>
      </c>
      <c r="G552"/>
      <c r="H552" t="s">
        <v>3</v>
      </c>
      <c r="I552" t="s">
        <v>3</v>
      </c>
      <c r="J552" t="s">
        <v>3</v>
      </c>
      <c r="K552" t="s">
        <v>3</v>
      </c>
      <c r="L552" t="s">
        <v>3</v>
      </c>
      <c r="M552" t="s">
        <v>3</v>
      </c>
      <c r="N552" t="s">
        <v>3</v>
      </c>
      <c r="O552" t="s">
        <v>1014</v>
      </c>
      <c r="P552"/>
      <c r="Q552">
        <v>0</v>
      </c>
      <c r="R552"/>
      <c r="S552"/>
      <c r="T552" t="s">
        <v>3</v>
      </c>
      <c r="U552" t="s">
        <v>3</v>
      </c>
      <c r="V552" t="s">
        <v>3</v>
      </c>
      <c r="W552" t="s">
        <v>3</v>
      </c>
      <c r="X552" t="s">
        <v>3</v>
      </c>
      <c r="Y552" t="s">
        <v>3</v>
      </c>
      <c r="Z552" t="s">
        <v>3</v>
      </c>
      <c r="AA552"/>
      <c r="AB552" t="s">
        <v>324</v>
      </c>
      <c r="AC552" t="s">
        <v>3</v>
      </c>
      <c r="AD552" t="s">
        <v>3</v>
      </c>
    </row>
    <row r="553" spans="1:30" ht="15" x14ac:dyDescent="0.25">
      <c r="A553">
        <v>549</v>
      </c>
      <c r="B553" t="s">
        <v>1015</v>
      </c>
      <c r="C553">
        <v>549</v>
      </c>
      <c r="D553" t="s">
        <v>322</v>
      </c>
      <c r="E553" t="s">
        <v>817</v>
      </c>
      <c r="F553" t="s">
        <v>954</v>
      </c>
      <c r="G553"/>
      <c r="H553" t="s">
        <v>3</v>
      </c>
      <c r="I553" t="s">
        <v>3</v>
      </c>
      <c r="J553" t="s">
        <v>3</v>
      </c>
      <c r="K553" t="s">
        <v>20</v>
      </c>
      <c r="L553" t="s">
        <v>3</v>
      </c>
      <c r="M553" t="s">
        <v>3</v>
      </c>
      <c r="N553" t="s">
        <v>3</v>
      </c>
      <c r="O553" t="s">
        <v>3</v>
      </c>
      <c r="P553"/>
      <c r="Q553">
        <v>0</v>
      </c>
      <c r="R553"/>
      <c r="S553"/>
      <c r="T553" t="s">
        <v>3</v>
      </c>
      <c r="U553" t="s">
        <v>3</v>
      </c>
      <c r="V553" t="s">
        <v>2</v>
      </c>
      <c r="W553" t="s">
        <v>3</v>
      </c>
      <c r="X553" t="s">
        <v>3</v>
      </c>
      <c r="Y553" t="s">
        <v>3</v>
      </c>
      <c r="Z553" t="s">
        <v>3</v>
      </c>
      <c r="AA553"/>
      <c r="AB553" t="s">
        <v>324</v>
      </c>
      <c r="AC553" t="s">
        <v>3</v>
      </c>
      <c r="AD553" t="s">
        <v>3</v>
      </c>
    </row>
    <row r="554" spans="1:30" ht="15" x14ac:dyDescent="0.25">
      <c r="A554">
        <v>550</v>
      </c>
      <c r="B554" t="s">
        <v>1016</v>
      </c>
      <c r="C554">
        <v>550</v>
      </c>
      <c r="D554" t="s">
        <v>322</v>
      </c>
      <c r="E554" t="s">
        <v>817</v>
      </c>
      <c r="F554" t="s">
        <v>954</v>
      </c>
      <c r="G554"/>
      <c r="H554" t="s">
        <v>3</v>
      </c>
      <c r="I554" t="s">
        <v>3</v>
      </c>
      <c r="J554" t="s">
        <v>3</v>
      </c>
      <c r="K554" t="s">
        <v>3</v>
      </c>
      <c r="L554" t="s">
        <v>3</v>
      </c>
      <c r="M554" t="s">
        <v>3</v>
      </c>
      <c r="N554" t="s">
        <v>3</v>
      </c>
      <c r="O554" t="s">
        <v>3</v>
      </c>
      <c r="P554"/>
      <c r="Q554">
        <v>0</v>
      </c>
      <c r="R554"/>
      <c r="S554"/>
      <c r="T554" t="s">
        <v>3</v>
      </c>
      <c r="U554" t="s">
        <v>3</v>
      </c>
      <c r="V554" t="s">
        <v>2</v>
      </c>
      <c r="W554" t="s">
        <v>3</v>
      </c>
      <c r="X554" t="s">
        <v>3</v>
      </c>
      <c r="Y554" t="s">
        <v>3</v>
      </c>
      <c r="Z554" t="s">
        <v>3</v>
      </c>
      <c r="AA554"/>
      <c r="AB554" t="s">
        <v>324</v>
      </c>
      <c r="AC554" t="s">
        <v>3</v>
      </c>
      <c r="AD554" t="s">
        <v>3</v>
      </c>
    </row>
    <row r="555" spans="1:30" ht="15" x14ac:dyDescent="0.25">
      <c r="A555">
        <v>551</v>
      </c>
      <c r="B555" t="s">
        <v>1017</v>
      </c>
      <c r="C555">
        <v>551</v>
      </c>
      <c r="D555" t="s">
        <v>322</v>
      </c>
      <c r="E555" t="s">
        <v>817</v>
      </c>
      <c r="F555" t="s">
        <v>954</v>
      </c>
      <c r="G555"/>
      <c r="H555" t="s">
        <v>957</v>
      </c>
      <c r="I555" t="s">
        <v>3</v>
      </c>
      <c r="J555" t="s">
        <v>493</v>
      </c>
      <c r="K555" t="s">
        <v>20</v>
      </c>
      <c r="L555" t="s">
        <v>16</v>
      </c>
      <c r="M555">
        <v>1</v>
      </c>
      <c r="N555" t="s">
        <v>3</v>
      </c>
      <c r="O555" t="s">
        <v>32</v>
      </c>
      <c r="P555"/>
      <c r="Q555">
        <v>0</v>
      </c>
      <c r="R555"/>
      <c r="S555"/>
      <c r="T555" t="s">
        <v>3</v>
      </c>
      <c r="U555" t="s">
        <v>3</v>
      </c>
      <c r="V555" t="s">
        <v>2</v>
      </c>
      <c r="W555" t="s">
        <v>3</v>
      </c>
      <c r="X555" t="s">
        <v>3</v>
      </c>
      <c r="Y555" t="s">
        <v>3</v>
      </c>
      <c r="Z555" t="s">
        <v>3</v>
      </c>
      <c r="AA555"/>
      <c r="AB555" t="s">
        <v>324</v>
      </c>
      <c r="AC555" t="s">
        <v>3</v>
      </c>
      <c r="AD555" t="s">
        <v>3</v>
      </c>
    </row>
    <row r="556" spans="1:30" ht="15" x14ac:dyDescent="0.25">
      <c r="A556">
        <v>552</v>
      </c>
      <c r="B556" t="s">
        <v>1018</v>
      </c>
      <c r="C556">
        <v>552</v>
      </c>
      <c r="D556" t="s">
        <v>322</v>
      </c>
      <c r="E556" t="s">
        <v>817</v>
      </c>
      <c r="F556" t="s">
        <v>954</v>
      </c>
      <c r="G556"/>
      <c r="H556" t="s">
        <v>3</v>
      </c>
      <c r="I556" t="s">
        <v>3</v>
      </c>
      <c r="J556" t="s">
        <v>3</v>
      </c>
      <c r="K556" t="s">
        <v>3</v>
      </c>
      <c r="L556" t="s">
        <v>3</v>
      </c>
      <c r="M556" t="s">
        <v>3</v>
      </c>
      <c r="N556" t="s">
        <v>3</v>
      </c>
      <c r="O556" t="s">
        <v>3</v>
      </c>
      <c r="P556"/>
      <c r="Q556">
        <v>0</v>
      </c>
      <c r="R556"/>
      <c r="S556"/>
      <c r="T556" t="s">
        <v>3</v>
      </c>
      <c r="U556" t="s">
        <v>3</v>
      </c>
      <c r="V556" t="s">
        <v>3</v>
      </c>
      <c r="W556" t="s">
        <v>3</v>
      </c>
      <c r="X556" t="s">
        <v>3</v>
      </c>
      <c r="Y556" t="s">
        <v>3</v>
      </c>
      <c r="Z556" t="s">
        <v>3</v>
      </c>
      <c r="AA556"/>
      <c r="AB556" t="s">
        <v>324</v>
      </c>
      <c r="AC556" t="s">
        <v>3</v>
      </c>
      <c r="AD556" t="s">
        <v>3</v>
      </c>
    </row>
    <row r="557" spans="1:30" ht="15" x14ac:dyDescent="0.25">
      <c r="A557">
        <v>553</v>
      </c>
      <c r="B557" t="s">
        <v>1019</v>
      </c>
      <c r="C557">
        <v>553</v>
      </c>
      <c r="D557" t="s">
        <v>322</v>
      </c>
      <c r="E557" t="s">
        <v>817</v>
      </c>
      <c r="F557" t="s">
        <v>954</v>
      </c>
      <c r="G557"/>
      <c r="H557" t="s">
        <v>3</v>
      </c>
      <c r="I557" t="s">
        <v>3</v>
      </c>
      <c r="J557" t="s">
        <v>3</v>
      </c>
      <c r="K557" t="s">
        <v>3</v>
      </c>
      <c r="L557" t="s">
        <v>3</v>
      </c>
      <c r="M557">
        <v>1</v>
      </c>
      <c r="N557" t="s">
        <v>3</v>
      </c>
      <c r="O557" t="s">
        <v>3</v>
      </c>
      <c r="P557"/>
      <c r="Q557">
        <v>0</v>
      </c>
      <c r="R557"/>
      <c r="S557"/>
      <c r="T557" t="s">
        <v>3</v>
      </c>
      <c r="U557" t="s">
        <v>3</v>
      </c>
      <c r="V557" t="s">
        <v>21</v>
      </c>
      <c r="W557" t="s">
        <v>3</v>
      </c>
      <c r="X557" t="s">
        <v>3</v>
      </c>
      <c r="Y557" t="s">
        <v>3</v>
      </c>
      <c r="Z557" t="s">
        <v>21</v>
      </c>
      <c r="AA557"/>
      <c r="AB557" t="s">
        <v>324</v>
      </c>
      <c r="AC557" t="s">
        <v>3</v>
      </c>
      <c r="AD557" t="s">
        <v>3</v>
      </c>
    </row>
    <row r="558" spans="1:30" ht="15" x14ac:dyDescent="0.25">
      <c r="A558">
        <v>554</v>
      </c>
      <c r="B558" t="s">
        <v>1020</v>
      </c>
      <c r="C558">
        <v>554</v>
      </c>
      <c r="D558" t="s">
        <v>322</v>
      </c>
      <c r="E558" t="s">
        <v>817</v>
      </c>
      <c r="F558" t="s">
        <v>954</v>
      </c>
      <c r="G558"/>
      <c r="H558" t="s">
        <v>3</v>
      </c>
      <c r="I558" t="s">
        <v>3</v>
      </c>
      <c r="J558" t="s">
        <v>3</v>
      </c>
      <c r="K558" t="s">
        <v>3</v>
      </c>
      <c r="L558" t="s">
        <v>3</v>
      </c>
      <c r="M558" t="s">
        <v>3</v>
      </c>
      <c r="N558" t="s">
        <v>3</v>
      </c>
      <c r="O558" t="s">
        <v>3</v>
      </c>
      <c r="P558"/>
      <c r="Q558">
        <v>0</v>
      </c>
      <c r="R558"/>
      <c r="S558"/>
      <c r="T558" t="s">
        <v>3</v>
      </c>
      <c r="U558" t="s">
        <v>3</v>
      </c>
      <c r="V558" t="s">
        <v>2</v>
      </c>
      <c r="W558" t="s">
        <v>3</v>
      </c>
      <c r="X558" t="s">
        <v>3</v>
      </c>
      <c r="Y558" t="s">
        <v>3</v>
      </c>
      <c r="Z558" t="s">
        <v>3</v>
      </c>
      <c r="AA558"/>
      <c r="AB558" t="s">
        <v>324</v>
      </c>
      <c r="AC558" t="s">
        <v>3</v>
      </c>
      <c r="AD558" t="s">
        <v>3</v>
      </c>
    </row>
    <row r="559" spans="1:30" ht="15" x14ac:dyDescent="0.25">
      <c r="A559">
        <v>555</v>
      </c>
      <c r="B559" t="s">
        <v>1021</v>
      </c>
      <c r="C559">
        <v>555</v>
      </c>
      <c r="D559" t="s">
        <v>322</v>
      </c>
      <c r="E559" t="s">
        <v>817</v>
      </c>
      <c r="F559" t="s">
        <v>954</v>
      </c>
      <c r="G559"/>
      <c r="H559" t="s">
        <v>3</v>
      </c>
      <c r="I559" t="s">
        <v>3</v>
      </c>
      <c r="J559" t="s">
        <v>3</v>
      </c>
      <c r="K559" t="s">
        <v>3</v>
      </c>
      <c r="L559" t="s">
        <v>3</v>
      </c>
      <c r="M559" t="s">
        <v>3</v>
      </c>
      <c r="N559" t="s">
        <v>3</v>
      </c>
      <c r="O559" t="s">
        <v>3</v>
      </c>
      <c r="P559"/>
      <c r="Q559">
        <v>0</v>
      </c>
      <c r="R559"/>
      <c r="S559"/>
      <c r="T559" t="s">
        <v>3</v>
      </c>
      <c r="U559" t="s">
        <v>3</v>
      </c>
      <c r="V559" t="s">
        <v>2</v>
      </c>
      <c r="W559" t="s">
        <v>3</v>
      </c>
      <c r="X559" t="s">
        <v>3</v>
      </c>
      <c r="Y559" t="s">
        <v>3</v>
      </c>
      <c r="Z559" t="s">
        <v>3</v>
      </c>
      <c r="AA559"/>
      <c r="AB559" t="s">
        <v>324</v>
      </c>
      <c r="AC559" t="s">
        <v>3</v>
      </c>
      <c r="AD559" t="s">
        <v>3</v>
      </c>
    </row>
    <row r="560" spans="1:30" ht="15" x14ac:dyDescent="0.25">
      <c r="A560">
        <v>556</v>
      </c>
      <c r="B560" t="s">
        <v>1022</v>
      </c>
      <c r="C560">
        <v>556</v>
      </c>
      <c r="D560" t="s">
        <v>322</v>
      </c>
      <c r="E560" t="s">
        <v>817</v>
      </c>
      <c r="F560" t="s">
        <v>954</v>
      </c>
      <c r="G560"/>
      <c r="H560" t="s">
        <v>3</v>
      </c>
      <c r="I560" t="s">
        <v>3</v>
      </c>
      <c r="J560" t="s">
        <v>3</v>
      </c>
      <c r="K560" t="s">
        <v>3</v>
      </c>
      <c r="L560" t="s">
        <v>3</v>
      </c>
      <c r="M560" t="s">
        <v>3</v>
      </c>
      <c r="N560" t="s">
        <v>3</v>
      </c>
      <c r="O560" t="s">
        <v>3</v>
      </c>
      <c r="P560"/>
      <c r="Q560">
        <v>0</v>
      </c>
      <c r="R560"/>
      <c r="S560"/>
      <c r="T560" t="s">
        <v>3</v>
      </c>
      <c r="U560" t="s">
        <v>3</v>
      </c>
      <c r="V560" t="s">
        <v>2</v>
      </c>
      <c r="W560" t="s">
        <v>3</v>
      </c>
      <c r="X560" t="s">
        <v>3</v>
      </c>
      <c r="Y560" t="s">
        <v>3</v>
      </c>
      <c r="Z560" t="s">
        <v>3</v>
      </c>
      <c r="AA560"/>
      <c r="AB560" t="s">
        <v>324</v>
      </c>
      <c r="AC560" t="s">
        <v>3</v>
      </c>
      <c r="AD560" t="s">
        <v>3</v>
      </c>
    </row>
    <row r="561" spans="1:30" ht="15" x14ac:dyDescent="0.25">
      <c r="A561">
        <v>557</v>
      </c>
      <c r="B561" t="s">
        <v>1023</v>
      </c>
      <c r="C561">
        <v>557</v>
      </c>
      <c r="D561" t="s">
        <v>322</v>
      </c>
      <c r="E561" t="s">
        <v>817</v>
      </c>
      <c r="F561" t="s">
        <v>954</v>
      </c>
      <c r="G561"/>
      <c r="H561" t="s">
        <v>3</v>
      </c>
      <c r="I561" t="s">
        <v>3</v>
      </c>
      <c r="J561" t="s">
        <v>3</v>
      </c>
      <c r="K561" t="s">
        <v>3</v>
      </c>
      <c r="L561" t="s">
        <v>3</v>
      </c>
      <c r="M561" t="s">
        <v>3</v>
      </c>
      <c r="N561" t="s">
        <v>3</v>
      </c>
      <c r="O561" t="s">
        <v>3</v>
      </c>
      <c r="P561"/>
      <c r="Q561">
        <v>0</v>
      </c>
      <c r="R561"/>
      <c r="S561"/>
      <c r="T561" t="s">
        <v>3</v>
      </c>
      <c r="U561" t="s">
        <v>3</v>
      </c>
      <c r="V561" t="s">
        <v>2</v>
      </c>
      <c r="W561" t="s">
        <v>3</v>
      </c>
      <c r="X561" t="s">
        <v>3</v>
      </c>
      <c r="Y561" t="s">
        <v>3</v>
      </c>
      <c r="Z561" t="s">
        <v>3</v>
      </c>
      <c r="AA561"/>
      <c r="AB561" t="s">
        <v>324</v>
      </c>
      <c r="AC561" t="s">
        <v>3</v>
      </c>
      <c r="AD561" t="s">
        <v>3</v>
      </c>
    </row>
    <row r="562" spans="1:30" ht="15" x14ac:dyDescent="0.25">
      <c r="A562">
        <v>558</v>
      </c>
      <c r="B562" t="s">
        <v>1024</v>
      </c>
      <c r="C562">
        <v>558</v>
      </c>
      <c r="D562" t="s">
        <v>322</v>
      </c>
      <c r="E562" t="s">
        <v>817</v>
      </c>
      <c r="F562" t="s">
        <v>954</v>
      </c>
      <c r="G562"/>
      <c r="H562" t="s">
        <v>957</v>
      </c>
      <c r="I562" t="s">
        <v>3</v>
      </c>
      <c r="J562" t="s">
        <v>493</v>
      </c>
      <c r="K562" t="s">
        <v>14</v>
      </c>
      <c r="L562" t="s">
        <v>16</v>
      </c>
      <c r="M562">
        <v>1</v>
      </c>
      <c r="N562" t="s">
        <v>3</v>
      </c>
      <c r="O562" t="s">
        <v>824</v>
      </c>
      <c r="P562"/>
      <c r="Q562">
        <v>0</v>
      </c>
      <c r="R562"/>
      <c r="S562"/>
      <c r="T562" t="s">
        <v>3</v>
      </c>
      <c r="U562" t="s">
        <v>3</v>
      </c>
      <c r="V562" t="s">
        <v>21</v>
      </c>
      <c r="W562" t="s">
        <v>3</v>
      </c>
      <c r="X562" t="s">
        <v>3</v>
      </c>
      <c r="Y562" t="s">
        <v>3</v>
      </c>
      <c r="Z562" t="s">
        <v>3</v>
      </c>
      <c r="AA562"/>
      <c r="AB562" t="s">
        <v>324</v>
      </c>
      <c r="AC562" t="s">
        <v>3</v>
      </c>
      <c r="AD562" t="s">
        <v>3</v>
      </c>
    </row>
    <row r="563" spans="1:30" ht="15" x14ac:dyDescent="0.25">
      <c r="A563">
        <v>559</v>
      </c>
      <c r="B563" t="s">
        <v>1025</v>
      </c>
      <c r="C563">
        <v>559</v>
      </c>
      <c r="D563" t="s">
        <v>322</v>
      </c>
      <c r="E563" t="s">
        <v>817</v>
      </c>
      <c r="F563" t="s">
        <v>954</v>
      </c>
      <c r="G563"/>
      <c r="H563" t="s">
        <v>3</v>
      </c>
      <c r="I563">
        <v>0</v>
      </c>
      <c r="J563">
        <v>0</v>
      </c>
      <c r="K563">
        <v>0</v>
      </c>
      <c r="L563">
        <v>0</v>
      </c>
      <c r="M563" t="s">
        <v>3</v>
      </c>
      <c r="N563" t="s">
        <v>3</v>
      </c>
      <c r="O563">
        <v>0</v>
      </c>
      <c r="P563"/>
      <c r="Q563">
        <v>0</v>
      </c>
      <c r="R563"/>
      <c r="S563"/>
      <c r="T563">
        <v>0</v>
      </c>
      <c r="U563">
        <v>0</v>
      </c>
      <c r="V563" t="s">
        <v>3</v>
      </c>
      <c r="W563" t="s">
        <v>3</v>
      </c>
      <c r="X563" t="s">
        <v>3</v>
      </c>
      <c r="Y563">
        <v>0</v>
      </c>
      <c r="Z563">
        <v>0</v>
      </c>
      <c r="AA563"/>
      <c r="AB563" t="s">
        <v>324</v>
      </c>
      <c r="AC563" t="s">
        <v>3</v>
      </c>
      <c r="AD563" t="s">
        <v>3</v>
      </c>
    </row>
    <row r="564" spans="1:30" ht="15" x14ac:dyDescent="0.25">
      <c r="A564">
        <v>560</v>
      </c>
      <c r="B564" t="s">
        <v>1026</v>
      </c>
      <c r="C564">
        <v>560</v>
      </c>
      <c r="D564" t="s">
        <v>322</v>
      </c>
      <c r="E564" t="s">
        <v>817</v>
      </c>
      <c r="F564" t="s">
        <v>954</v>
      </c>
      <c r="G564"/>
      <c r="H564" t="s">
        <v>957</v>
      </c>
      <c r="I564" t="s">
        <v>3</v>
      </c>
      <c r="J564" t="s">
        <v>493</v>
      </c>
      <c r="K564" t="s">
        <v>20</v>
      </c>
      <c r="L564" t="s">
        <v>311</v>
      </c>
      <c r="M564" t="s">
        <v>3</v>
      </c>
      <c r="N564" t="s">
        <v>3</v>
      </c>
      <c r="O564" t="s">
        <v>24</v>
      </c>
      <c r="P564"/>
      <c r="Q564">
        <v>0</v>
      </c>
      <c r="R564"/>
      <c r="S564"/>
      <c r="T564" t="s">
        <v>3</v>
      </c>
      <c r="U564" t="s">
        <v>3</v>
      </c>
      <c r="V564" t="s">
        <v>2</v>
      </c>
      <c r="W564" t="s">
        <v>3</v>
      </c>
      <c r="X564" t="s">
        <v>3</v>
      </c>
      <c r="Y564" t="s">
        <v>3</v>
      </c>
      <c r="Z564" t="s">
        <v>3</v>
      </c>
      <c r="AA564"/>
      <c r="AB564" t="s">
        <v>324</v>
      </c>
      <c r="AC564" t="s">
        <v>3</v>
      </c>
      <c r="AD564" t="s">
        <v>3</v>
      </c>
    </row>
    <row r="565" spans="1:30" ht="15" x14ac:dyDescent="0.25">
      <c r="A565">
        <v>561</v>
      </c>
      <c r="B565" t="s">
        <v>1027</v>
      </c>
      <c r="C565">
        <v>561</v>
      </c>
      <c r="D565" t="s">
        <v>322</v>
      </c>
      <c r="E565" t="s">
        <v>817</v>
      </c>
      <c r="F565" t="s">
        <v>954</v>
      </c>
      <c r="G565"/>
      <c r="H565" t="s">
        <v>3</v>
      </c>
      <c r="I565" t="s">
        <v>3</v>
      </c>
      <c r="J565" t="s">
        <v>3</v>
      </c>
      <c r="K565" t="s">
        <v>20</v>
      </c>
      <c r="L565" t="s">
        <v>3</v>
      </c>
      <c r="M565" t="s">
        <v>3</v>
      </c>
      <c r="N565" t="s">
        <v>3</v>
      </c>
      <c r="O565" t="s">
        <v>3</v>
      </c>
      <c r="P565"/>
      <c r="Q565">
        <v>0</v>
      </c>
      <c r="R565"/>
      <c r="S565"/>
      <c r="T565" t="s">
        <v>3</v>
      </c>
      <c r="U565" t="s">
        <v>3</v>
      </c>
      <c r="V565" t="s">
        <v>2</v>
      </c>
      <c r="W565" t="s">
        <v>3</v>
      </c>
      <c r="X565" t="s">
        <v>3</v>
      </c>
      <c r="Y565" t="s">
        <v>3</v>
      </c>
      <c r="Z565" t="s">
        <v>3</v>
      </c>
      <c r="AA565"/>
      <c r="AB565" t="s">
        <v>324</v>
      </c>
      <c r="AC565" t="s">
        <v>3</v>
      </c>
      <c r="AD565" t="s">
        <v>3</v>
      </c>
    </row>
    <row r="566" spans="1:30" ht="15" x14ac:dyDescent="0.25">
      <c r="A566">
        <v>562</v>
      </c>
      <c r="B566" t="s">
        <v>1028</v>
      </c>
      <c r="C566">
        <v>562</v>
      </c>
      <c r="D566" t="s">
        <v>322</v>
      </c>
      <c r="E566" t="s">
        <v>817</v>
      </c>
      <c r="F566" t="s">
        <v>954</v>
      </c>
      <c r="G566"/>
      <c r="H566" t="s">
        <v>3</v>
      </c>
      <c r="I566" t="s">
        <v>3</v>
      </c>
      <c r="J566" t="s">
        <v>3</v>
      </c>
      <c r="K566" t="s">
        <v>3</v>
      </c>
      <c r="L566" t="s">
        <v>3</v>
      </c>
      <c r="M566" t="s">
        <v>3</v>
      </c>
      <c r="N566" t="s">
        <v>3</v>
      </c>
      <c r="O566" t="s">
        <v>3</v>
      </c>
      <c r="P566"/>
      <c r="Q566">
        <v>0</v>
      </c>
      <c r="R566"/>
      <c r="S566"/>
      <c r="T566" t="s">
        <v>3</v>
      </c>
      <c r="U566" t="s">
        <v>3</v>
      </c>
      <c r="V566" t="s">
        <v>2</v>
      </c>
      <c r="W566" t="s">
        <v>3</v>
      </c>
      <c r="X566" t="s">
        <v>3</v>
      </c>
      <c r="Y566" t="s">
        <v>3</v>
      </c>
      <c r="Z566" t="s">
        <v>3</v>
      </c>
      <c r="AA566"/>
      <c r="AB566" t="s">
        <v>324</v>
      </c>
      <c r="AC566" t="s">
        <v>3</v>
      </c>
      <c r="AD566" t="s">
        <v>3</v>
      </c>
    </row>
    <row r="567" spans="1:30" ht="15" x14ac:dyDescent="0.25">
      <c r="A567">
        <v>563</v>
      </c>
      <c r="B567" t="s">
        <v>1029</v>
      </c>
      <c r="C567">
        <v>563</v>
      </c>
      <c r="D567" t="s">
        <v>322</v>
      </c>
      <c r="E567" t="s">
        <v>817</v>
      </c>
      <c r="F567" t="s">
        <v>954</v>
      </c>
      <c r="G567"/>
      <c r="H567" t="s">
        <v>957</v>
      </c>
      <c r="I567" t="s">
        <v>3</v>
      </c>
      <c r="J567" t="s">
        <v>493</v>
      </c>
      <c r="K567" t="s">
        <v>331</v>
      </c>
      <c r="L567" t="s">
        <v>16</v>
      </c>
      <c r="M567">
        <v>1</v>
      </c>
      <c r="N567" t="s">
        <v>3</v>
      </c>
      <c r="O567" t="s">
        <v>958</v>
      </c>
      <c r="P567"/>
      <c r="Q567">
        <v>0</v>
      </c>
      <c r="R567"/>
      <c r="S567"/>
      <c r="T567" t="s">
        <v>3</v>
      </c>
      <c r="U567" t="s">
        <v>3</v>
      </c>
      <c r="V567" t="s">
        <v>2</v>
      </c>
      <c r="W567" t="s">
        <v>3</v>
      </c>
      <c r="X567" t="s">
        <v>3</v>
      </c>
      <c r="Y567" t="s">
        <v>3</v>
      </c>
      <c r="Z567" t="s">
        <v>3</v>
      </c>
      <c r="AA567"/>
      <c r="AB567" t="s">
        <v>324</v>
      </c>
      <c r="AC567" t="s">
        <v>3</v>
      </c>
      <c r="AD567" t="s">
        <v>3</v>
      </c>
    </row>
    <row r="568" spans="1:30" ht="15" x14ac:dyDescent="0.25">
      <c r="A568">
        <v>564</v>
      </c>
      <c r="B568" t="s">
        <v>1030</v>
      </c>
      <c r="C568">
        <v>564</v>
      </c>
      <c r="D568" t="s">
        <v>322</v>
      </c>
      <c r="E568" t="s">
        <v>817</v>
      </c>
      <c r="F568" t="s">
        <v>954</v>
      </c>
      <c r="G568"/>
      <c r="H568" t="s">
        <v>957</v>
      </c>
      <c r="I568" t="s">
        <v>3</v>
      </c>
      <c r="J568" t="s">
        <v>493</v>
      </c>
      <c r="K568" t="s">
        <v>20</v>
      </c>
      <c r="L568" t="s">
        <v>311</v>
      </c>
      <c r="M568" t="s">
        <v>3</v>
      </c>
      <c r="N568" t="s">
        <v>3</v>
      </c>
      <c r="O568" t="s">
        <v>1031</v>
      </c>
      <c r="P568"/>
      <c r="Q568">
        <v>0</v>
      </c>
      <c r="R568"/>
      <c r="S568"/>
      <c r="T568" t="s">
        <v>3</v>
      </c>
      <c r="U568" t="s">
        <v>3</v>
      </c>
      <c r="V568" t="s">
        <v>2</v>
      </c>
      <c r="W568" t="s">
        <v>3</v>
      </c>
      <c r="X568" t="s">
        <v>3</v>
      </c>
      <c r="Y568" t="s">
        <v>3</v>
      </c>
      <c r="Z568" t="s">
        <v>3</v>
      </c>
      <c r="AA568"/>
      <c r="AB568" t="s">
        <v>324</v>
      </c>
      <c r="AC568" t="s">
        <v>3</v>
      </c>
      <c r="AD568" t="s">
        <v>3</v>
      </c>
    </row>
    <row r="569" spans="1:30" ht="15" x14ac:dyDescent="0.25">
      <c r="A569">
        <v>565</v>
      </c>
      <c r="B569" t="s">
        <v>1032</v>
      </c>
      <c r="C569">
        <v>565</v>
      </c>
      <c r="D569" t="s">
        <v>322</v>
      </c>
      <c r="E569" t="s">
        <v>817</v>
      </c>
      <c r="F569" t="s">
        <v>954</v>
      </c>
      <c r="G569"/>
      <c r="H569" t="s">
        <v>957</v>
      </c>
      <c r="I569" t="s">
        <v>3</v>
      </c>
      <c r="J569" t="s">
        <v>493</v>
      </c>
      <c r="K569" t="s">
        <v>14</v>
      </c>
      <c r="L569" t="s">
        <v>16</v>
      </c>
      <c r="M569">
        <v>1</v>
      </c>
      <c r="N569" t="s">
        <v>3</v>
      </c>
      <c r="O569" t="s">
        <v>1033</v>
      </c>
      <c r="P569"/>
      <c r="Q569">
        <v>0</v>
      </c>
      <c r="R569"/>
      <c r="S569"/>
      <c r="T569" t="s">
        <v>3</v>
      </c>
      <c r="U569" t="s">
        <v>3</v>
      </c>
      <c r="V569" t="s">
        <v>21</v>
      </c>
      <c r="W569" t="s">
        <v>3</v>
      </c>
      <c r="X569" t="s">
        <v>3</v>
      </c>
      <c r="Y569" t="s">
        <v>3</v>
      </c>
      <c r="Z569" t="s">
        <v>3</v>
      </c>
      <c r="AA569"/>
      <c r="AB569" t="s">
        <v>324</v>
      </c>
      <c r="AC569" t="s">
        <v>3</v>
      </c>
      <c r="AD569" t="s">
        <v>3</v>
      </c>
    </row>
    <row r="570" spans="1:30" ht="15" x14ac:dyDescent="0.25">
      <c r="A570">
        <v>566</v>
      </c>
      <c r="B570" t="s">
        <v>1034</v>
      </c>
      <c r="C570">
        <v>566</v>
      </c>
      <c r="D570" t="s">
        <v>322</v>
      </c>
      <c r="E570" t="s">
        <v>817</v>
      </c>
      <c r="F570" t="s">
        <v>954</v>
      </c>
      <c r="G570"/>
      <c r="H570" t="s">
        <v>3</v>
      </c>
      <c r="I570" t="s">
        <v>3</v>
      </c>
      <c r="J570" t="s">
        <v>3</v>
      </c>
      <c r="K570" t="s">
        <v>3</v>
      </c>
      <c r="L570" t="s">
        <v>3</v>
      </c>
      <c r="M570" t="s">
        <v>3</v>
      </c>
      <c r="N570" t="s">
        <v>3</v>
      </c>
      <c r="O570" t="s">
        <v>3</v>
      </c>
      <c r="P570"/>
      <c r="Q570">
        <v>0</v>
      </c>
      <c r="R570"/>
      <c r="S570"/>
      <c r="T570" t="s">
        <v>3</v>
      </c>
      <c r="U570" t="s">
        <v>3</v>
      </c>
      <c r="V570" t="s">
        <v>2</v>
      </c>
      <c r="W570" t="s">
        <v>3</v>
      </c>
      <c r="X570" t="s">
        <v>3</v>
      </c>
      <c r="Y570" t="s">
        <v>3</v>
      </c>
      <c r="Z570" t="s">
        <v>3</v>
      </c>
      <c r="AA570"/>
      <c r="AB570" t="s">
        <v>324</v>
      </c>
      <c r="AC570" t="s">
        <v>3</v>
      </c>
      <c r="AD570" t="s">
        <v>3</v>
      </c>
    </row>
    <row r="571" spans="1:30" ht="15" x14ac:dyDescent="0.25">
      <c r="A571">
        <v>567</v>
      </c>
      <c r="B571" t="s">
        <v>1035</v>
      </c>
      <c r="C571">
        <v>567</v>
      </c>
      <c r="D571" t="s">
        <v>322</v>
      </c>
      <c r="E571" t="s">
        <v>817</v>
      </c>
      <c r="F571" t="s">
        <v>954</v>
      </c>
      <c r="G571"/>
      <c r="H571" t="s">
        <v>3</v>
      </c>
      <c r="I571" t="s">
        <v>3</v>
      </c>
      <c r="J571" t="s">
        <v>3</v>
      </c>
      <c r="K571" t="s">
        <v>3</v>
      </c>
      <c r="L571" t="s">
        <v>3</v>
      </c>
      <c r="M571" t="s">
        <v>3</v>
      </c>
      <c r="N571" t="s">
        <v>3</v>
      </c>
      <c r="O571" t="s">
        <v>3</v>
      </c>
      <c r="P571"/>
      <c r="Q571">
        <v>0</v>
      </c>
      <c r="R571"/>
      <c r="S571"/>
      <c r="T571" t="s">
        <v>3</v>
      </c>
      <c r="U571" t="s">
        <v>3</v>
      </c>
      <c r="V571" t="s">
        <v>21</v>
      </c>
      <c r="W571" t="s">
        <v>3</v>
      </c>
      <c r="X571" t="s">
        <v>3</v>
      </c>
      <c r="Y571" t="s">
        <v>3</v>
      </c>
      <c r="Z571" t="s">
        <v>3</v>
      </c>
      <c r="AA571"/>
      <c r="AB571" t="s">
        <v>324</v>
      </c>
      <c r="AC571" t="s">
        <v>3</v>
      </c>
      <c r="AD571" t="s">
        <v>3</v>
      </c>
    </row>
    <row r="572" spans="1:30" ht="15" x14ac:dyDescent="0.25">
      <c r="A572">
        <v>568</v>
      </c>
      <c r="B572" t="s">
        <v>1036</v>
      </c>
      <c r="C572">
        <v>568</v>
      </c>
      <c r="D572" t="s">
        <v>322</v>
      </c>
      <c r="E572" t="s">
        <v>817</v>
      </c>
      <c r="F572" t="s">
        <v>954</v>
      </c>
      <c r="G572"/>
      <c r="H572" t="s">
        <v>3</v>
      </c>
      <c r="I572" t="s">
        <v>3</v>
      </c>
      <c r="J572" t="s">
        <v>3</v>
      </c>
      <c r="K572" t="s">
        <v>20</v>
      </c>
      <c r="L572" t="s">
        <v>3</v>
      </c>
      <c r="M572" t="s">
        <v>3</v>
      </c>
      <c r="N572" t="s">
        <v>3</v>
      </c>
      <c r="O572" t="s">
        <v>3</v>
      </c>
      <c r="P572"/>
      <c r="Q572">
        <v>0</v>
      </c>
      <c r="R572"/>
      <c r="S572"/>
      <c r="T572" t="s">
        <v>3</v>
      </c>
      <c r="U572" t="s">
        <v>3</v>
      </c>
      <c r="V572" t="s">
        <v>2</v>
      </c>
      <c r="W572" t="s">
        <v>3</v>
      </c>
      <c r="X572" t="s">
        <v>3</v>
      </c>
      <c r="Y572" t="s">
        <v>3</v>
      </c>
      <c r="Z572" t="s">
        <v>3</v>
      </c>
      <c r="AA572"/>
      <c r="AB572" t="s">
        <v>324</v>
      </c>
      <c r="AC572" t="s">
        <v>3</v>
      </c>
      <c r="AD572" t="s">
        <v>3</v>
      </c>
    </row>
    <row r="573" spans="1:30" ht="15" x14ac:dyDescent="0.25">
      <c r="A573">
        <v>569</v>
      </c>
      <c r="B573" t="s">
        <v>1037</v>
      </c>
      <c r="C573">
        <v>569</v>
      </c>
      <c r="D573" t="s">
        <v>322</v>
      </c>
      <c r="E573" t="s">
        <v>817</v>
      </c>
      <c r="F573" t="s">
        <v>954</v>
      </c>
      <c r="G573"/>
      <c r="H573" t="s">
        <v>3</v>
      </c>
      <c r="I573" t="s">
        <v>3</v>
      </c>
      <c r="J573" t="s">
        <v>3</v>
      </c>
      <c r="K573" t="s">
        <v>3</v>
      </c>
      <c r="L573" t="s">
        <v>3</v>
      </c>
      <c r="M573" t="s">
        <v>3</v>
      </c>
      <c r="N573" t="s">
        <v>3</v>
      </c>
      <c r="O573" t="s">
        <v>3</v>
      </c>
      <c r="P573"/>
      <c r="Q573">
        <v>0</v>
      </c>
      <c r="R573"/>
      <c r="S573"/>
      <c r="T573" t="s">
        <v>3</v>
      </c>
      <c r="U573" t="s">
        <v>3</v>
      </c>
      <c r="V573" t="s">
        <v>2</v>
      </c>
      <c r="W573" t="s">
        <v>3</v>
      </c>
      <c r="X573" t="s">
        <v>3</v>
      </c>
      <c r="Y573" t="s">
        <v>3</v>
      </c>
      <c r="Z573" t="s">
        <v>3</v>
      </c>
      <c r="AA573"/>
      <c r="AB573" t="s">
        <v>324</v>
      </c>
      <c r="AC573" t="s">
        <v>3</v>
      </c>
      <c r="AD573" t="s">
        <v>3</v>
      </c>
    </row>
    <row r="574" spans="1:30" ht="15" x14ac:dyDescent="0.25">
      <c r="A574">
        <v>570</v>
      </c>
      <c r="B574" t="s">
        <v>1038</v>
      </c>
      <c r="C574">
        <v>570</v>
      </c>
      <c r="D574" t="s">
        <v>322</v>
      </c>
      <c r="E574" t="s">
        <v>817</v>
      </c>
      <c r="F574" t="s">
        <v>954</v>
      </c>
      <c r="G574"/>
      <c r="H574" t="s">
        <v>3</v>
      </c>
      <c r="I574" t="s">
        <v>3</v>
      </c>
      <c r="J574" t="s">
        <v>3</v>
      </c>
      <c r="K574" t="s">
        <v>3</v>
      </c>
      <c r="L574" t="s">
        <v>3</v>
      </c>
      <c r="M574" t="s">
        <v>3</v>
      </c>
      <c r="N574" t="s">
        <v>3</v>
      </c>
      <c r="O574" t="s">
        <v>3</v>
      </c>
      <c r="P574"/>
      <c r="Q574">
        <v>0</v>
      </c>
      <c r="R574"/>
      <c r="S574"/>
      <c r="T574" t="s">
        <v>3</v>
      </c>
      <c r="U574" t="s">
        <v>3</v>
      </c>
      <c r="V574" t="s">
        <v>2</v>
      </c>
      <c r="W574" t="s">
        <v>3</v>
      </c>
      <c r="X574" t="s">
        <v>3</v>
      </c>
      <c r="Y574" t="s">
        <v>3</v>
      </c>
      <c r="Z574" t="s">
        <v>3</v>
      </c>
      <c r="AA574"/>
      <c r="AB574" t="s">
        <v>324</v>
      </c>
      <c r="AC574" t="s">
        <v>3</v>
      </c>
      <c r="AD574" t="s">
        <v>3</v>
      </c>
    </row>
    <row r="575" spans="1:30" ht="15" x14ac:dyDescent="0.25">
      <c r="A575">
        <v>571</v>
      </c>
      <c r="B575" t="s">
        <v>1039</v>
      </c>
      <c r="C575">
        <v>571</v>
      </c>
      <c r="D575" t="s">
        <v>322</v>
      </c>
      <c r="E575" t="s">
        <v>817</v>
      </c>
      <c r="F575" t="s">
        <v>954</v>
      </c>
      <c r="G575"/>
      <c r="H575" t="s">
        <v>957</v>
      </c>
      <c r="I575" t="s">
        <v>3</v>
      </c>
      <c r="J575" t="s">
        <v>493</v>
      </c>
      <c r="K575" t="s">
        <v>20</v>
      </c>
      <c r="L575" t="s">
        <v>16</v>
      </c>
      <c r="M575">
        <v>1</v>
      </c>
      <c r="N575" t="s">
        <v>3</v>
      </c>
      <c r="O575" t="s">
        <v>719</v>
      </c>
      <c r="P575"/>
      <c r="Q575">
        <v>0</v>
      </c>
      <c r="R575"/>
      <c r="S575"/>
      <c r="T575" t="s">
        <v>3</v>
      </c>
      <c r="U575" t="s">
        <v>3</v>
      </c>
      <c r="V575" t="s">
        <v>2</v>
      </c>
      <c r="W575" t="s">
        <v>3</v>
      </c>
      <c r="X575" t="s">
        <v>3</v>
      </c>
      <c r="Y575" t="s">
        <v>3</v>
      </c>
      <c r="Z575" t="s">
        <v>3</v>
      </c>
      <c r="AA575"/>
      <c r="AB575" t="s">
        <v>324</v>
      </c>
      <c r="AC575" t="s">
        <v>3</v>
      </c>
      <c r="AD575" t="s">
        <v>3</v>
      </c>
    </row>
    <row r="576" spans="1:30" ht="15" x14ac:dyDescent="0.25">
      <c r="A576">
        <v>572</v>
      </c>
      <c r="B576" t="s">
        <v>1040</v>
      </c>
      <c r="C576">
        <v>572</v>
      </c>
      <c r="D576" t="s">
        <v>322</v>
      </c>
      <c r="E576" t="s">
        <v>817</v>
      </c>
      <c r="F576" t="s">
        <v>954</v>
      </c>
      <c r="G576"/>
      <c r="H576" t="s">
        <v>3</v>
      </c>
      <c r="I576" t="s">
        <v>3</v>
      </c>
      <c r="J576" t="s">
        <v>3</v>
      </c>
      <c r="K576" t="s">
        <v>3</v>
      </c>
      <c r="L576" t="s">
        <v>3</v>
      </c>
      <c r="M576" t="s">
        <v>3</v>
      </c>
      <c r="N576" t="s">
        <v>3</v>
      </c>
      <c r="O576" t="s">
        <v>3</v>
      </c>
      <c r="P576"/>
      <c r="Q576">
        <v>0</v>
      </c>
      <c r="R576"/>
      <c r="S576"/>
      <c r="T576" t="s">
        <v>3</v>
      </c>
      <c r="U576" t="s">
        <v>3</v>
      </c>
      <c r="V576" t="s">
        <v>2</v>
      </c>
      <c r="W576" t="s">
        <v>3</v>
      </c>
      <c r="X576" t="s">
        <v>3</v>
      </c>
      <c r="Y576" t="s">
        <v>3</v>
      </c>
      <c r="Z576" t="s">
        <v>3</v>
      </c>
      <c r="AA576"/>
      <c r="AB576" t="s">
        <v>324</v>
      </c>
      <c r="AC576" t="s">
        <v>3</v>
      </c>
      <c r="AD576" t="s">
        <v>3</v>
      </c>
    </row>
    <row r="577" spans="1:30" ht="15" x14ac:dyDescent="0.25">
      <c r="A577">
        <v>573</v>
      </c>
      <c r="B577" t="s">
        <v>1041</v>
      </c>
      <c r="C577">
        <v>573</v>
      </c>
      <c r="D577" t="s">
        <v>322</v>
      </c>
      <c r="E577" t="s">
        <v>817</v>
      </c>
      <c r="F577" t="s">
        <v>954</v>
      </c>
      <c r="G577"/>
      <c r="H577" t="s">
        <v>3</v>
      </c>
      <c r="I577" t="s">
        <v>3</v>
      </c>
      <c r="J577" t="s">
        <v>3</v>
      </c>
      <c r="K577" t="s">
        <v>3</v>
      </c>
      <c r="L577" t="s">
        <v>3</v>
      </c>
      <c r="M577" t="s">
        <v>3</v>
      </c>
      <c r="N577" t="s">
        <v>3</v>
      </c>
      <c r="O577" t="s">
        <v>3</v>
      </c>
      <c r="P577"/>
      <c r="Q577">
        <v>0</v>
      </c>
      <c r="R577"/>
      <c r="S577"/>
      <c r="T577" t="s">
        <v>3</v>
      </c>
      <c r="U577" t="s">
        <v>3</v>
      </c>
      <c r="V577" t="s">
        <v>21</v>
      </c>
      <c r="W577" t="s">
        <v>3</v>
      </c>
      <c r="X577" t="s">
        <v>3</v>
      </c>
      <c r="Y577" t="s">
        <v>3</v>
      </c>
      <c r="Z577" t="s">
        <v>3</v>
      </c>
      <c r="AA577"/>
      <c r="AB577" t="s">
        <v>324</v>
      </c>
      <c r="AC577" t="s">
        <v>3</v>
      </c>
      <c r="AD577" t="s">
        <v>3</v>
      </c>
    </row>
    <row r="578" spans="1:30" ht="15" x14ac:dyDescent="0.25">
      <c r="A578">
        <v>574</v>
      </c>
      <c r="B578" t="s">
        <v>1042</v>
      </c>
      <c r="C578">
        <v>574</v>
      </c>
      <c r="D578" t="s">
        <v>322</v>
      </c>
      <c r="E578" t="s">
        <v>817</v>
      </c>
      <c r="F578" t="s">
        <v>954</v>
      </c>
      <c r="G578"/>
      <c r="H578" t="s">
        <v>1043</v>
      </c>
      <c r="I578" t="s">
        <v>3</v>
      </c>
      <c r="J578" t="s">
        <v>493</v>
      </c>
      <c r="K578" t="s">
        <v>14</v>
      </c>
      <c r="L578" t="s">
        <v>16</v>
      </c>
      <c r="M578">
        <v>1</v>
      </c>
      <c r="N578" t="s">
        <v>3</v>
      </c>
      <c r="O578" t="s">
        <v>358</v>
      </c>
      <c r="P578"/>
      <c r="Q578">
        <v>0</v>
      </c>
      <c r="R578"/>
      <c r="S578"/>
      <c r="T578" t="s">
        <v>537</v>
      </c>
      <c r="U578" t="s">
        <v>3</v>
      </c>
      <c r="V578" t="s">
        <v>8</v>
      </c>
      <c r="W578" t="s">
        <v>10</v>
      </c>
      <c r="X578" t="s">
        <v>3</v>
      </c>
      <c r="Y578" t="s">
        <v>3</v>
      </c>
      <c r="Z578" t="s">
        <v>3</v>
      </c>
      <c r="AA578"/>
      <c r="AB578" t="s">
        <v>324</v>
      </c>
      <c r="AC578" t="s">
        <v>3</v>
      </c>
      <c r="AD578" t="s">
        <v>3</v>
      </c>
    </row>
    <row r="579" spans="1:30" ht="15" x14ac:dyDescent="0.25">
      <c r="A579">
        <v>575</v>
      </c>
      <c r="B579" t="s">
        <v>1044</v>
      </c>
      <c r="C579">
        <v>575</v>
      </c>
      <c r="D579" t="s">
        <v>322</v>
      </c>
      <c r="E579" t="s">
        <v>817</v>
      </c>
      <c r="F579" t="s">
        <v>1045</v>
      </c>
      <c r="G579"/>
      <c r="H579" t="s">
        <v>3</v>
      </c>
      <c r="I579">
        <v>0</v>
      </c>
      <c r="J579">
        <v>0</v>
      </c>
      <c r="K579">
        <v>0</v>
      </c>
      <c r="L579">
        <v>0</v>
      </c>
      <c r="M579" t="s">
        <v>3</v>
      </c>
      <c r="N579" t="s">
        <v>3</v>
      </c>
      <c r="O579">
        <v>0</v>
      </c>
      <c r="P579"/>
      <c r="Q579">
        <v>0</v>
      </c>
      <c r="R579"/>
      <c r="S579"/>
      <c r="T579">
        <v>0</v>
      </c>
      <c r="U579">
        <v>0</v>
      </c>
      <c r="V579" t="s">
        <v>3</v>
      </c>
      <c r="W579" t="s">
        <v>3</v>
      </c>
      <c r="X579" t="s">
        <v>3</v>
      </c>
      <c r="Y579">
        <v>0</v>
      </c>
      <c r="Z579">
        <v>0</v>
      </c>
      <c r="AA579"/>
      <c r="AB579" t="s">
        <v>324</v>
      </c>
      <c r="AC579" t="s">
        <v>3</v>
      </c>
      <c r="AD579" t="s">
        <v>3</v>
      </c>
    </row>
    <row r="580" spans="1:30" ht="15" x14ac:dyDescent="0.25">
      <c r="A580">
        <v>576</v>
      </c>
      <c r="B580" t="s">
        <v>1046</v>
      </c>
      <c r="C580">
        <v>576</v>
      </c>
      <c r="D580" t="s">
        <v>322</v>
      </c>
      <c r="E580" t="s">
        <v>817</v>
      </c>
      <c r="F580" t="s">
        <v>1045</v>
      </c>
      <c r="G580"/>
      <c r="H580" t="s">
        <v>3</v>
      </c>
      <c r="I580" t="s">
        <v>3</v>
      </c>
      <c r="J580" t="s">
        <v>3</v>
      </c>
      <c r="K580" t="s">
        <v>3</v>
      </c>
      <c r="L580" t="s">
        <v>3</v>
      </c>
      <c r="M580" t="s">
        <v>3</v>
      </c>
      <c r="N580" t="s">
        <v>3</v>
      </c>
      <c r="O580" t="s">
        <v>3</v>
      </c>
      <c r="P580"/>
      <c r="Q580">
        <v>0</v>
      </c>
      <c r="R580"/>
      <c r="S580"/>
      <c r="T580" t="s">
        <v>3</v>
      </c>
      <c r="U580" t="s">
        <v>3</v>
      </c>
      <c r="V580" t="s">
        <v>2</v>
      </c>
      <c r="W580" t="s">
        <v>3</v>
      </c>
      <c r="X580" t="s">
        <v>3</v>
      </c>
      <c r="Y580" t="s">
        <v>3</v>
      </c>
      <c r="Z580" t="s">
        <v>3</v>
      </c>
      <c r="AA580"/>
      <c r="AB580" t="s">
        <v>324</v>
      </c>
      <c r="AC580" t="s">
        <v>3</v>
      </c>
      <c r="AD580" t="s">
        <v>3</v>
      </c>
    </row>
    <row r="581" spans="1:30" ht="15" x14ac:dyDescent="0.25">
      <c r="A581">
        <v>577</v>
      </c>
      <c r="B581" t="s">
        <v>1047</v>
      </c>
      <c r="C581">
        <v>577</v>
      </c>
      <c r="D581" t="s">
        <v>322</v>
      </c>
      <c r="E581" t="s">
        <v>817</v>
      </c>
      <c r="F581" t="s">
        <v>1045</v>
      </c>
      <c r="G581"/>
      <c r="H581" t="s">
        <v>3</v>
      </c>
      <c r="I581">
        <v>0</v>
      </c>
      <c r="J581">
        <v>0</v>
      </c>
      <c r="K581">
        <v>0</v>
      </c>
      <c r="L581">
        <v>0</v>
      </c>
      <c r="M581" t="s">
        <v>3</v>
      </c>
      <c r="N581" t="s">
        <v>3</v>
      </c>
      <c r="O581">
        <v>0</v>
      </c>
      <c r="P581"/>
      <c r="Q581">
        <v>0</v>
      </c>
      <c r="R581"/>
      <c r="S581"/>
      <c r="T581">
        <v>0</v>
      </c>
      <c r="U581">
        <v>0</v>
      </c>
      <c r="V581" t="s">
        <v>21</v>
      </c>
      <c r="W581" t="s">
        <v>3</v>
      </c>
      <c r="X581" t="s">
        <v>3</v>
      </c>
      <c r="Y581">
        <v>0</v>
      </c>
      <c r="Z581">
        <v>0</v>
      </c>
      <c r="AA581"/>
      <c r="AB581" t="s">
        <v>324</v>
      </c>
      <c r="AC581" t="s">
        <v>3</v>
      </c>
      <c r="AD581" t="s">
        <v>3</v>
      </c>
    </row>
    <row r="582" spans="1:30" ht="15" x14ac:dyDescent="0.25">
      <c r="A582">
        <v>578</v>
      </c>
      <c r="B582" t="s">
        <v>1048</v>
      </c>
      <c r="C582">
        <v>578</v>
      </c>
      <c r="D582" t="s">
        <v>322</v>
      </c>
      <c r="E582" t="s">
        <v>817</v>
      </c>
      <c r="F582" t="s">
        <v>1045</v>
      </c>
      <c r="G582"/>
      <c r="H582" t="s">
        <v>3</v>
      </c>
      <c r="I582" t="s">
        <v>3</v>
      </c>
      <c r="J582" t="s">
        <v>3</v>
      </c>
      <c r="K582" t="s">
        <v>3</v>
      </c>
      <c r="L582" t="s">
        <v>3</v>
      </c>
      <c r="M582" t="s">
        <v>3</v>
      </c>
      <c r="N582" t="s">
        <v>3</v>
      </c>
      <c r="O582" t="s">
        <v>3</v>
      </c>
      <c r="P582"/>
      <c r="Q582">
        <v>0</v>
      </c>
      <c r="R582"/>
      <c r="S582"/>
      <c r="T582" t="s">
        <v>3</v>
      </c>
      <c r="U582" t="s">
        <v>3</v>
      </c>
      <c r="V582" t="s">
        <v>2</v>
      </c>
      <c r="W582" t="s">
        <v>3</v>
      </c>
      <c r="X582" t="s">
        <v>3</v>
      </c>
      <c r="Y582" t="s">
        <v>3</v>
      </c>
      <c r="Z582" t="s">
        <v>3</v>
      </c>
      <c r="AA582"/>
      <c r="AB582" t="s">
        <v>324</v>
      </c>
      <c r="AC582" t="s">
        <v>3</v>
      </c>
      <c r="AD582" t="s">
        <v>3</v>
      </c>
    </row>
    <row r="583" spans="1:30" ht="15" x14ac:dyDescent="0.25">
      <c r="A583">
        <v>579</v>
      </c>
      <c r="B583" t="s">
        <v>1049</v>
      </c>
      <c r="C583">
        <v>579</v>
      </c>
      <c r="D583" t="s">
        <v>322</v>
      </c>
      <c r="E583" t="s">
        <v>817</v>
      </c>
      <c r="F583" t="s">
        <v>1045</v>
      </c>
      <c r="G583"/>
      <c r="H583" t="s">
        <v>1050</v>
      </c>
      <c r="I583" t="s">
        <v>3</v>
      </c>
      <c r="J583" t="s">
        <v>493</v>
      </c>
      <c r="K583" t="s">
        <v>14</v>
      </c>
      <c r="L583" t="s">
        <v>16</v>
      </c>
      <c r="M583">
        <v>1</v>
      </c>
      <c r="N583" t="s">
        <v>3</v>
      </c>
      <c r="O583" t="s">
        <v>1051</v>
      </c>
      <c r="P583"/>
      <c r="Q583">
        <v>0</v>
      </c>
      <c r="R583"/>
      <c r="S583"/>
      <c r="T583" t="s">
        <v>3</v>
      </c>
      <c r="U583" t="s">
        <v>3</v>
      </c>
      <c r="V583" t="s">
        <v>2</v>
      </c>
      <c r="W583" t="s">
        <v>3</v>
      </c>
      <c r="X583" t="s">
        <v>3</v>
      </c>
      <c r="Y583" t="s">
        <v>3</v>
      </c>
      <c r="Z583" t="s">
        <v>3</v>
      </c>
      <c r="AA583"/>
      <c r="AB583" t="s">
        <v>324</v>
      </c>
      <c r="AC583" t="s">
        <v>3</v>
      </c>
      <c r="AD583" t="s">
        <v>3</v>
      </c>
    </row>
    <row r="584" spans="1:30" ht="15" x14ac:dyDescent="0.25">
      <c r="A584">
        <v>580</v>
      </c>
      <c r="B584" t="s">
        <v>1052</v>
      </c>
      <c r="C584">
        <v>580</v>
      </c>
      <c r="D584" t="s">
        <v>322</v>
      </c>
      <c r="E584" t="s">
        <v>817</v>
      </c>
      <c r="F584" t="s">
        <v>1045</v>
      </c>
      <c r="G584"/>
      <c r="H584" t="s">
        <v>3</v>
      </c>
      <c r="I584">
        <v>0</v>
      </c>
      <c r="J584">
        <v>0</v>
      </c>
      <c r="K584">
        <v>0</v>
      </c>
      <c r="L584">
        <v>0</v>
      </c>
      <c r="M584" t="s">
        <v>3</v>
      </c>
      <c r="N584" t="s">
        <v>3</v>
      </c>
      <c r="O584">
        <v>0</v>
      </c>
      <c r="P584"/>
      <c r="Q584">
        <v>0</v>
      </c>
      <c r="R584"/>
      <c r="S584"/>
      <c r="T584">
        <v>0</v>
      </c>
      <c r="U584">
        <v>0</v>
      </c>
      <c r="V584" t="s">
        <v>3</v>
      </c>
      <c r="W584" t="s">
        <v>3</v>
      </c>
      <c r="X584" t="s">
        <v>3</v>
      </c>
      <c r="Y584">
        <v>0</v>
      </c>
      <c r="Z584">
        <v>0</v>
      </c>
      <c r="AA584"/>
      <c r="AB584" t="s">
        <v>324</v>
      </c>
      <c r="AC584" t="s">
        <v>3</v>
      </c>
      <c r="AD584" t="s">
        <v>3</v>
      </c>
    </row>
    <row r="585" spans="1:30" ht="15" x14ac:dyDescent="0.25">
      <c r="A585">
        <v>581</v>
      </c>
      <c r="B585" t="s">
        <v>1053</v>
      </c>
      <c r="C585">
        <v>581</v>
      </c>
      <c r="D585" t="s">
        <v>322</v>
      </c>
      <c r="E585" t="s">
        <v>817</v>
      </c>
      <c r="F585" t="s">
        <v>1045</v>
      </c>
      <c r="G585"/>
      <c r="H585" t="s">
        <v>3</v>
      </c>
      <c r="I585">
        <v>0</v>
      </c>
      <c r="J585">
        <v>0</v>
      </c>
      <c r="K585">
        <v>0</v>
      </c>
      <c r="L585">
        <v>0</v>
      </c>
      <c r="M585" t="s">
        <v>3</v>
      </c>
      <c r="N585" t="s">
        <v>3</v>
      </c>
      <c r="O585">
        <v>0</v>
      </c>
      <c r="P585"/>
      <c r="Q585">
        <v>0</v>
      </c>
      <c r="R585"/>
      <c r="S585"/>
      <c r="T585">
        <v>0</v>
      </c>
      <c r="U585">
        <v>0</v>
      </c>
      <c r="V585" t="s">
        <v>21</v>
      </c>
      <c r="W585" t="s">
        <v>3</v>
      </c>
      <c r="X585" t="s">
        <v>3</v>
      </c>
      <c r="Y585">
        <v>0</v>
      </c>
      <c r="Z585">
        <v>0</v>
      </c>
      <c r="AA585"/>
      <c r="AB585" t="s">
        <v>324</v>
      </c>
      <c r="AC585" t="s">
        <v>3</v>
      </c>
      <c r="AD585" t="s">
        <v>3</v>
      </c>
    </row>
    <row r="586" spans="1:30" ht="15" x14ac:dyDescent="0.25">
      <c r="A586">
        <v>582</v>
      </c>
      <c r="B586" t="s">
        <v>1054</v>
      </c>
      <c r="C586">
        <v>582</v>
      </c>
      <c r="D586" t="s">
        <v>322</v>
      </c>
      <c r="E586" t="s">
        <v>817</v>
      </c>
      <c r="F586" t="s">
        <v>1045</v>
      </c>
      <c r="G586"/>
      <c r="H586" t="s">
        <v>3</v>
      </c>
      <c r="I586">
        <v>0</v>
      </c>
      <c r="J586">
        <v>0</v>
      </c>
      <c r="K586">
        <v>0</v>
      </c>
      <c r="L586">
        <v>0</v>
      </c>
      <c r="M586" t="s">
        <v>3</v>
      </c>
      <c r="N586" t="s">
        <v>3</v>
      </c>
      <c r="O586">
        <v>0</v>
      </c>
      <c r="P586"/>
      <c r="Q586">
        <v>0</v>
      </c>
      <c r="R586"/>
      <c r="S586"/>
      <c r="T586">
        <v>0</v>
      </c>
      <c r="U586">
        <v>0</v>
      </c>
      <c r="V586" t="s">
        <v>2</v>
      </c>
      <c r="W586" t="s">
        <v>3</v>
      </c>
      <c r="X586" t="s">
        <v>3</v>
      </c>
      <c r="Y586">
        <v>0</v>
      </c>
      <c r="Z586">
        <v>0</v>
      </c>
      <c r="AA586"/>
      <c r="AB586" t="s">
        <v>324</v>
      </c>
      <c r="AC586" t="s">
        <v>3</v>
      </c>
      <c r="AD586" t="s">
        <v>3</v>
      </c>
    </row>
    <row r="587" spans="1:30" ht="15" x14ac:dyDescent="0.25">
      <c r="A587">
        <v>583</v>
      </c>
      <c r="B587" t="s">
        <v>1055</v>
      </c>
      <c r="C587">
        <v>583</v>
      </c>
      <c r="D587" t="s">
        <v>322</v>
      </c>
      <c r="E587" t="s">
        <v>817</v>
      </c>
      <c r="F587" t="s">
        <v>1045</v>
      </c>
      <c r="G587"/>
      <c r="H587" t="s">
        <v>3</v>
      </c>
      <c r="I587">
        <v>0</v>
      </c>
      <c r="J587">
        <v>0</v>
      </c>
      <c r="K587">
        <v>0</v>
      </c>
      <c r="L587">
        <v>0</v>
      </c>
      <c r="M587" t="s">
        <v>3</v>
      </c>
      <c r="N587" t="s">
        <v>3</v>
      </c>
      <c r="O587">
        <v>0</v>
      </c>
      <c r="P587"/>
      <c r="Q587">
        <v>0</v>
      </c>
      <c r="R587"/>
      <c r="S587"/>
      <c r="T587">
        <v>0</v>
      </c>
      <c r="U587">
        <v>0</v>
      </c>
      <c r="V587" t="s">
        <v>3</v>
      </c>
      <c r="W587" t="s">
        <v>9</v>
      </c>
      <c r="X587" t="s">
        <v>3</v>
      </c>
      <c r="Y587">
        <v>0</v>
      </c>
      <c r="Z587">
        <v>0</v>
      </c>
      <c r="AA587"/>
      <c r="AB587" t="s">
        <v>324</v>
      </c>
      <c r="AC587" t="s">
        <v>3</v>
      </c>
      <c r="AD587" t="s">
        <v>3</v>
      </c>
    </row>
    <row r="588" spans="1:30" ht="15" x14ac:dyDescent="0.25">
      <c r="A588">
        <v>584</v>
      </c>
      <c r="B588" t="s">
        <v>1056</v>
      </c>
      <c r="C588">
        <v>584</v>
      </c>
      <c r="D588" t="s">
        <v>322</v>
      </c>
      <c r="E588" t="s">
        <v>817</v>
      </c>
      <c r="F588" t="s">
        <v>1045</v>
      </c>
      <c r="G588"/>
      <c r="H588" t="s">
        <v>3</v>
      </c>
      <c r="I588">
        <v>0</v>
      </c>
      <c r="J588">
        <v>0</v>
      </c>
      <c r="K588">
        <v>0</v>
      </c>
      <c r="L588">
        <v>0</v>
      </c>
      <c r="M588" t="s">
        <v>3</v>
      </c>
      <c r="N588" t="s">
        <v>3</v>
      </c>
      <c r="O588">
        <v>0</v>
      </c>
      <c r="P588"/>
      <c r="Q588">
        <v>0</v>
      </c>
      <c r="R588"/>
      <c r="S588"/>
      <c r="T588">
        <v>0</v>
      </c>
      <c r="U588">
        <v>0</v>
      </c>
      <c r="V588" t="s">
        <v>3</v>
      </c>
      <c r="W588" t="s">
        <v>3</v>
      </c>
      <c r="X588" t="s">
        <v>3</v>
      </c>
      <c r="Y588">
        <v>0</v>
      </c>
      <c r="Z588">
        <v>0</v>
      </c>
      <c r="AA588"/>
      <c r="AB588" t="s">
        <v>324</v>
      </c>
      <c r="AC588" t="s">
        <v>3</v>
      </c>
      <c r="AD588" t="s">
        <v>3</v>
      </c>
    </row>
    <row r="589" spans="1:30" ht="15" x14ac:dyDescent="0.25">
      <c r="A589">
        <v>585</v>
      </c>
      <c r="B589" t="s">
        <v>1057</v>
      </c>
      <c r="C589">
        <v>585</v>
      </c>
      <c r="D589" t="s">
        <v>322</v>
      </c>
      <c r="E589" t="s">
        <v>817</v>
      </c>
      <c r="F589" t="s">
        <v>1045</v>
      </c>
      <c r="G589"/>
      <c r="H589" t="s">
        <v>3</v>
      </c>
      <c r="I589" t="s">
        <v>3</v>
      </c>
      <c r="J589" t="s">
        <v>3</v>
      </c>
      <c r="K589" t="s">
        <v>3</v>
      </c>
      <c r="L589" t="s">
        <v>3</v>
      </c>
      <c r="M589" t="s">
        <v>3</v>
      </c>
      <c r="N589" t="s">
        <v>3</v>
      </c>
      <c r="O589" t="s">
        <v>3</v>
      </c>
      <c r="P589"/>
      <c r="Q589">
        <v>0</v>
      </c>
      <c r="R589"/>
      <c r="S589"/>
      <c r="T589" t="s">
        <v>3</v>
      </c>
      <c r="U589" t="s">
        <v>3</v>
      </c>
      <c r="V589" t="s">
        <v>2</v>
      </c>
      <c r="W589" t="s">
        <v>3</v>
      </c>
      <c r="X589" t="s">
        <v>3</v>
      </c>
      <c r="Y589" t="s">
        <v>3</v>
      </c>
      <c r="Z589" t="s">
        <v>3</v>
      </c>
      <c r="AA589"/>
      <c r="AB589" t="s">
        <v>324</v>
      </c>
      <c r="AC589" t="s">
        <v>3</v>
      </c>
      <c r="AD589" t="s">
        <v>3</v>
      </c>
    </row>
    <row r="590" spans="1:30" ht="15" x14ac:dyDescent="0.25">
      <c r="A590">
        <v>586</v>
      </c>
      <c r="B590" t="s">
        <v>1058</v>
      </c>
      <c r="C590">
        <v>586</v>
      </c>
      <c r="D590" t="s">
        <v>322</v>
      </c>
      <c r="E590" t="s">
        <v>817</v>
      </c>
      <c r="F590" t="s">
        <v>1045</v>
      </c>
      <c r="G590"/>
      <c r="H590" t="s">
        <v>3</v>
      </c>
      <c r="I590" t="s">
        <v>3</v>
      </c>
      <c r="J590" t="s">
        <v>3</v>
      </c>
      <c r="K590" t="s">
        <v>3</v>
      </c>
      <c r="L590" t="s">
        <v>3</v>
      </c>
      <c r="M590" t="s">
        <v>3</v>
      </c>
      <c r="N590" t="s">
        <v>3</v>
      </c>
      <c r="O590" t="s">
        <v>3</v>
      </c>
      <c r="P590"/>
      <c r="Q590">
        <v>0</v>
      </c>
      <c r="R590"/>
      <c r="S590"/>
      <c r="T590" t="s">
        <v>3</v>
      </c>
      <c r="U590" t="s">
        <v>3</v>
      </c>
      <c r="V590" t="s">
        <v>2</v>
      </c>
      <c r="W590" t="s">
        <v>3</v>
      </c>
      <c r="X590" t="s">
        <v>3</v>
      </c>
      <c r="Y590" t="s">
        <v>3</v>
      </c>
      <c r="Z590" t="s">
        <v>3</v>
      </c>
      <c r="AA590"/>
      <c r="AB590" t="s">
        <v>324</v>
      </c>
      <c r="AC590" t="s">
        <v>3</v>
      </c>
      <c r="AD590" t="s">
        <v>3</v>
      </c>
    </row>
    <row r="591" spans="1:30" ht="15" x14ac:dyDescent="0.25">
      <c r="A591">
        <v>587</v>
      </c>
      <c r="B591" t="s">
        <v>1059</v>
      </c>
      <c r="C591">
        <v>587</v>
      </c>
      <c r="D591" t="s">
        <v>322</v>
      </c>
      <c r="E591" t="s">
        <v>817</v>
      </c>
      <c r="F591" t="s">
        <v>1045</v>
      </c>
      <c r="G591"/>
      <c r="H591" t="s">
        <v>3</v>
      </c>
      <c r="I591" t="s">
        <v>3</v>
      </c>
      <c r="J591" t="s">
        <v>3</v>
      </c>
      <c r="K591" t="s">
        <v>3</v>
      </c>
      <c r="L591" t="s">
        <v>3</v>
      </c>
      <c r="M591" t="s">
        <v>3</v>
      </c>
      <c r="N591" t="s">
        <v>3</v>
      </c>
      <c r="O591" t="s">
        <v>15</v>
      </c>
      <c r="P591"/>
      <c r="Q591">
        <v>0</v>
      </c>
      <c r="R591"/>
      <c r="S591"/>
      <c r="T591" t="s">
        <v>3</v>
      </c>
      <c r="U591" t="s">
        <v>3</v>
      </c>
      <c r="V591" t="s">
        <v>3</v>
      </c>
      <c r="W591" t="s">
        <v>3</v>
      </c>
      <c r="X591" t="s">
        <v>3</v>
      </c>
      <c r="Y591" t="s">
        <v>3</v>
      </c>
      <c r="Z591" t="s">
        <v>3</v>
      </c>
      <c r="AA591"/>
      <c r="AB591" t="s">
        <v>324</v>
      </c>
      <c r="AC591" t="s">
        <v>3</v>
      </c>
      <c r="AD591" t="s">
        <v>3</v>
      </c>
    </row>
    <row r="592" spans="1:30" ht="15" x14ac:dyDescent="0.25">
      <c r="A592">
        <v>588</v>
      </c>
      <c r="B592" t="s">
        <v>1060</v>
      </c>
      <c r="C592">
        <v>588</v>
      </c>
      <c r="D592" t="s">
        <v>322</v>
      </c>
      <c r="E592" t="s">
        <v>817</v>
      </c>
      <c r="F592" t="s">
        <v>1045</v>
      </c>
      <c r="G592"/>
      <c r="H592" t="s">
        <v>3</v>
      </c>
      <c r="I592" t="s">
        <v>3</v>
      </c>
      <c r="J592" t="s">
        <v>3</v>
      </c>
      <c r="K592" t="s">
        <v>3</v>
      </c>
      <c r="L592" t="s">
        <v>3</v>
      </c>
      <c r="M592" t="s">
        <v>3</v>
      </c>
      <c r="N592" t="s">
        <v>3</v>
      </c>
      <c r="O592" t="s">
        <v>1061</v>
      </c>
      <c r="P592"/>
      <c r="Q592">
        <v>0</v>
      </c>
      <c r="R592"/>
      <c r="S592"/>
      <c r="T592" t="s">
        <v>3</v>
      </c>
      <c r="U592" t="s">
        <v>3</v>
      </c>
      <c r="V592" t="s">
        <v>2</v>
      </c>
      <c r="W592" t="s">
        <v>3</v>
      </c>
      <c r="X592" t="s">
        <v>3</v>
      </c>
      <c r="Y592" t="s">
        <v>3</v>
      </c>
      <c r="Z592" t="s">
        <v>3</v>
      </c>
      <c r="AA592"/>
      <c r="AB592" t="s">
        <v>324</v>
      </c>
      <c r="AC592" t="s">
        <v>3</v>
      </c>
      <c r="AD592" t="s">
        <v>3</v>
      </c>
    </row>
    <row r="593" spans="1:30" ht="15" x14ac:dyDescent="0.25">
      <c r="A593">
        <v>589</v>
      </c>
      <c r="B593" t="s">
        <v>1062</v>
      </c>
      <c r="C593">
        <v>589</v>
      </c>
      <c r="D593" t="s">
        <v>322</v>
      </c>
      <c r="E593" t="s">
        <v>817</v>
      </c>
      <c r="F593" t="s">
        <v>1045</v>
      </c>
      <c r="G593"/>
      <c r="H593" t="s">
        <v>3</v>
      </c>
      <c r="I593">
        <v>0</v>
      </c>
      <c r="J593">
        <v>0</v>
      </c>
      <c r="K593">
        <v>0</v>
      </c>
      <c r="L593">
        <v>0</v>
      </c>
      <c r="M593" t="s">
        <v>3</v>
      </c>
      <c r="N593" t="s">
        <v>3</v>
      </c>
      <c r="O593">
        <v>0</v>
      </c>
      <c r="P593"/>
      <c r="Q593">
        <v>0</v>
      </c>
      <c r="R593"/>
      <c r="S593"/>
      <c r="T593">
        <v>0</v>
      </c>
      <c r="U593">
        <v>0</v>
      </c>
      <c r="V593" t="s">
        <v>2</v>
      </c>
      <c r="W593" t="s">
        <v>3</v>
      </c>
      <c r="X593" t="s">
        <v>3</v>
      </c>
      <c r="Y593">
        <v>0</v>
      </c>
      <c r="Z593">
        <v>0</v>
      </c>
      <c r="AA593"/>
      <c r="AB593" t="s">
        <v>324</v>
      </c>
      <c r="AC593" t="s">
        <v>3</v>
      </c>
      <c r="AD593" t="s">
        <v>3</v>
      </c>
    </row>
    <row r="594" spans="1:30" ht="15" x14ac:dyDescent="0.25">
      <c r="A594">
        <v>590</v>
      </c>
      <c r="B594" t="s">
        <v>1063</v>
      </c>
      <c r="C594">
        <v>590</v>
      </c>
      <c r="D594" t="s">
        <v>322</v>
      </c>
      <c r="E594" t="s">
        <v>817</v>
      </c>
      <c r="F594" t="s">
        <v>1045</v>
      </c>
      <c r="G594"/>
      <c r="H594" t="s">
        <v>3</v>
      </c>
      <c r="I594" t="s">
        <v>3</v>
      </c>
      <c r="J594" t="s">
        <v>3</v>
      </c>
      <c r="K594" t="s">
        <v>3</v>
      </c>
      <c r="L594" t="s">
        <v>3</v>
      </c>
      <c r="M594" t="s">
        <v>3</v>
      </c>
      <c r="N594" t="s">
        <v>3</v>
      </c>
      <c r="O594" t="s">
        <v>3</v>
      </c>
      <c r="P594"/>
      <c r="Q594">
        <v>0</v>
      </c>
      <c r="R594"/>
      <c r="S594"/>
      <c r="T594" t="s">
        <v>3</v>
      </c>
      <c r="U594" t="s">
        <v>3</v>
      </c>
      <c r="V594" t="s">
        <v>21</v>
      </c>
      <c r="W594" t="s">
        <v>3</v>
      </c>
      <c r="X594" t="s">
        <v>3</v>
      </c>
      <c r="Y594" t="s">
        <v>3</v>
      </c>
      <c r="Z594" t="s">
        <v>3</v>
      </c>
      <c r="AA594"/>
      <c r="AB594" t="s">
        <v>324</v>
      </c>
      <c r="AC594" t="s">
        <v>3</v>
      </c>
      <c r="AD594" t="s">
        <v>3</v>
      </c>
    </row>
    <row r="595" spans="1:30" ht="15" x14ac:dyDescent="0.25">
      <c r="A595">
        <v>591</v>
      </c>
      <c r="B595" t="s">
        <v>1064</v>
      </c>
      <c r="C595">
        <v>591</v>
      </c>
      <c r="D595" t="s">
        <v>322</v>
      </c>
      <c r="E595" t="s">
        <v>817</v>
      </c>
      <c r="F595" t="s">
        <v>1045</v>
      </c>
      <c r="G595"/>
      <c r="H595" t="s">
        <v>3</v>
      </c>
      <c r="I595" t="s">
        <v>3</v>
      </c>
      <c r="J595" t="s">
        <v>3</v>
      </c>
      <c r="K595" t="s">
        <v>3</v>
      </c>
      <c r="L595" t="s">
        <v>3</v>
      </c>
      <c r="M595" t="s">
        <v>3</v>
      </c>
      <c r="N595" t="s">
        <v>3</v>
      </c>
      <c r="O595" t="s">
        <v>3</v>
      </c>
      <c r="P595"/>
      <c r="Q595">
        <v>0</v>
      </c>
      <c r="R595"/>
      <c r="S595"/>
      <c r="T595" t="s">
        <v>3</v>
      </c>
      <c r="U595" t="s">
        <v>3</v>
      </c>
      <c r="V595" t="s">
        <v>2</v>
      </c>
      <c r="W595" t="s">
        <v>3</v>
      </c>
      <c r="X595" t="s">
        <v>3</v>
      </c>
      <c r="Y595" t="s">
        <v>3</v>
      </c>
      <c r="Z595" t="s">
        <v>3</v>
      </c>
      <c r="AA595"/>
      <c r="AB595" t="s">
        <v>324</v>
      </c>
      <c r="AC595" t="s">
        <v>3</v>
      </c>
      <c r="AD595" t="s">
        <v>3</v>
      </c>
    </row>
    <row r="596" spans="1:30" ht="15" x14ac:dyDescent="0.25">
      <c r="A596">
        <v>592</v>
      </c>
      <c r="B596" t="s">
        <v>1065</v>
      </c>
      <c r="C596">
        <v>592</v>
      </c>
      <c r="D596" t="s">
        <v>322</v>
      </c>
      <c r="E596" t="s">
        <v>817</v>
      </c>
      <c r="F596" t="s">
        <v>1045</v>
      </c>
      <c r="G596"/>
      <c r="H596" t="s">
        <v>3</v>
      </c>
      <c r="I596" t="s">
        <v>3</v>
      </c>
      <c r="J596" t="s">
        <v>3</v>
      </c>
      <c r="K596" t="s">
        <v>3</v>
      </c>
      <c r="L596" t="s">
        <v>3</v>
      </c>
      <c r="M596" t="s">
        <v>3</v>
      </c>
      <c r="N596" t="s">
        <v>3</v>
      </c>
      <c r="O596" t="s">
        <v>3</v>
      </c>
      <c r="P596"/>
      <c r="Q596">
        <v>0</v>
      </c>
      <c r="R596"/>
      <c r="S596"/>
      <c r="T596" t="s">
        <v>3</v>
      </c>
      <c r="U596" t="s">
        <v>3</v>
      </c>
      <c r="V596" t="s">
        <v>2</v>
      </c>
      <c r="W596" t="s">
        <v>3</v>
      </c>
      <c r="X596" t="s">
        <v>3</v>
      </c>
      <c r="Y596" t="s">
        <v>3</v>
      </c>
      <c r="Z596" t="s">
        <v>3</v>
      </c>
      <c r="AA596"/>
      <c r="AB596" t="s">
        <v>324</v>
      </c>
      <c r="AC596" t="s">
        <v>3</v>
      </c>
      <c r="AD596" t="s">
        <v>3</v>
      </c>
    </row>
    <row r="597" spans="1:30" ht="15" x14ac:dyDescent="0.25">
      <c r="A597">
        <v>593</v>
      </c>
      <c r="B597" t="s">
        <v>1066</v>
      </c>
      <c r="C597">
        <v>593</v>
      </c>
      <c r="D597" t="s">
        <v>322</v>
      </c>
      <c r="E597" t="s">
        <v>817</v>
      </c>
      <c r="F597" t="s">
        <v>1045</v>
      </c>
      <c r="G597"/>
      <c r="H597" t="s">
        <v>3</v>
      </c>
      <c r="I597" t="s">
        <v>3</v>
      </c>
      <c r="J597" t="s">
        <v>3</v>
      </c>
      <c r="K597" t="s">
        <v>3</v>
      </c>
      <c r="L597" t="s">
        <v>3</v>
      </c>
      <c r="M597" t="s">
        <v>3</v>
      </c>
      <c r="N597" t="s">
        <v>3</v>
      </c>
      <c r="O597" t="s">
        <v>3</v>
      </c>
      <c r="P597"/>
      <c r="Q597">
        <v>0</v>
      </c>
      <c r="R597"/>
      <c r="S597"/>
      <c r="T597" t="s">
        <v>3</v>
      </c>
      <c r="U597" t="s">
        <v>3</v>
      </c>
      <c r="V597" t="s">
        <v>2</v>
      </c>
      <c r="W597" t="s">
        <v>3</v>
      </c>
      <c r="X597" t="s">
        <v>3</v>
      </c>
      <c r="Y597" t="s">
        <v>3</v>
      </c>
      <c r="Z597" t="s">
        <v>3</v>
      </c>
      <c r="AA597"/>
      <c r="AB597" t="s">
        <v>324</v>
      </c>
      <c r="AC597" t="s">
        <v>3</v>
      </c>
      <c r="AD597" t="s">
        <v>3</v>
      </c>
    </row>
    <row r="598" spans="1:30" ht="15" x14ac:dyDescent="0.25">
      <c r="A598">
        <v>594</v>
      </c>
      <c r="B598" t="s">
        <v>1067</v>
      </c>
      <c r="C598">
        <v>594</v>
      </c>
      <c r="D598" t="s">
        <v>322</v>
      </c>
      <c r="E598" t="s">
        <v>817</v>
      </c>
      <c r="F598" t="s">
        <v>1045</v>
      </c>
      <c r="G598"/>
      <c r="H598" t="s">
        <v>3</v>
      </c>
      <c r="I598" t="s">
        <v>3</v>
      </c>
      <c r="J598" t="s">
        <v>3</v>
      </c>
      <c r="K598" t="s">
        <v>3</v>
      </c>
      <c r="L598" t="s">
        <v>3</v>
      </c>
      <c r="M598" t="s">
        <v>3</v>
      </c>
      <c r="N598" t="s">
        <v>3</v>
      </c>
      <c r="O598" t="s">
        <v>3</v>
      </c>
      <c r="P598"/>
      <c r="Q598">
        <v>0</v>
      </c>
      <c r="R598"/>
      <c r="S598"/>
      <c r="T598" t="s">
        <v>3</v>
      </c>
      <c r="U598" t="s">
        <v>3</v>
      </c>
      <c r="V598" t="s">
        <v>2</v>
      </c>
      <c r="W598" t="s">
        <v>3</v>
      </c>
      <c r="X598" t="s">
        <v>3</v>
      </c>
      <c r="Y598" t="s">
        <v>3</v>
      </c>
      <c r="Z598" t="s">
        <v>3</v>
      </c>
      <c r="AA598"/>
      <c r="AB598" t="s">
        <v>324</v>
      </c>
      <c r="AC598" t="s">
        <v>3</v>
      </c>
      <c r="AD598" t="s">
        <v>3</v>
      </c>
    </row>
    <row r="599" spans="1:30" ht="15" x14ac:dyDescent="0.25">
      <c r="A599">
        <v>595</v>
      </c>
      <c r="B599" t="s">
        <v>1068</v>
      </c>
      <c r="C599">
        <v>595</v>
      </c>
      <c r="D599" t="s">
        <v>322</v>
      </c>
      <c r="E599" t="s">
        <v>817</v>
      </c>
      <c r="F599" t="s">
        <v>1045</v>
      </c>
      <c r="G599"/>
      <c r="H599" t="s">
        <v>3</v>
      </c>
      <c r="I599" t="s">
        <v>3</v>
      </c>
      <c r="J599" t="s">
        <v>3</v>
      </c>
      <c r="K599" t="s">
        <v>3</v>
      </c>
      <c r="L599" t="s">
        <v>3</v>
      </c>
      <c r="M599" t="s">
        <v>3</v>
      </c>
      <c r="N599" t="s">
        <v>3</v>
      </c>
      <c r="O599" t="s">
        <v>3</v>
      </c>
      <c r="P599"/>
      <c r="Q599">
        <v>0</v>
      </c>
      <c r="R599"/>
      <c r="S599"/>
      <c r="T599" t="s">
        <v>3</v>
      </c>
      <c r="U599" t="s">
        <v>3</v>
      </c>
      <c r="V599" t="s">
        <v>2</v>
      </c>
      <c r="W599" t="s">
        <v>3</v>
      </c>
      <c r="X599" t="s">
        <v>3</v>
      </c>
      <c r="Y599" t="s">
        <v>3</v>
      </c>
      <c r="Z599" t="s">
        <v>3</v>
      </c>
      <c r="AA599"/>
      <c r="AB599" t="s">
        <v>324</v>
      </c>
      <c r="AC599" t="s">
        <v>3</v>
      </c>
      <c r="AD599" t="s">
        <v>3</v>
      </c>
    </row>
    <row r="600" spans="1:30" ht="15" x14ac:dyDescent="0.25">
      <c r="A600">
        <v>596</v>
      </c>
      <c r="B600" t="s">
        <v>1069</v>
      </c>
      <c r="C600">
        <v>596</v>
      </c>
      <c r="D600" t="s">
        <v>322</v>
      </c>
      <c r="E600" t="s">
        <v>817</v>
      </c>
      <c r="F600" t="s">
        <v>1045</v>
      </c>
      <c r="G600"/>
      <c r="H600" t="s">
        <v>3</v>
      </c>
      <c r="I600" t="s">
        <v>3</v>
      </c>
      <c r="J600" t="s">
        <v>3</v>
      </c>
      <c r="K600" t="s">
        <v>3</v>
      </c>
      <c r="L600" t="s">
        <v>3</v>
      </c>
      <c r="M600" t="s">
        <v>3</v>
      </c>
      <c r="N600" t="s">
        <v>3</v>
      </c>
      <c r="O600" t="s">
        <v>3</v>
      </c>
      <c r="P600"/>
      <c r="Q600">
        <v>0</v>
      </c>
      <c r="R600"/>
      <c r="S600"/>
      <c r="T600" t="s">
        <v>3</v>
      </c>
      <c r="U600" t="s">
        <v>3</v>
      </c>
      <c r="V600" t="s">
        <v>3</v>
      </c>
      <c r="W600" t="s">
        <v>3</v>
      </c>
      <c r="X600" t="s">
        <v>3</v>
      </c>
      <c r="Y600" t="s">
        <v>3</v>
      </c>
      <c r="Z600" t="s">
        <v>3</v>
      </c>
      <c r="AA600"/>
      <c r="AB600" t="s">
        <v>324</v>
      </c>
      <c r="AC600" t="s">
        <v>3</v>
      </c>
      <c r="AD600" t="s">
        <v>3</v>
      </c>
    </row>
    <row r="601" spans="1:30" ht="15" x14ac:dyDescent="0.25">
      <c r="A601">
        <v>597</v>
      </c>
      <c r="B601" t="s">
        <v>1070</v>
      </c>
      <c r="C601">
        <v>597</v>
      </c>
      <c r="D601" t="s">
        <v>322</v>
      </c>
      <c r="E601" t="s">
        <v>817</v>
      </c>
      <c r="F601" t="s">
        <v>1045</v>
      </c>
      <c r="G601"/>
      <c r="H601" t="s">
        <v>1071</v>
      </c>
      <c r="I601" t="s">
        <v>3</v>
      </c>
      <c r="J601" t="s">
        <v>493</v>
      </c>
      <c r="K601" t="s">
        <v>14</v>
      </c>
      <c r="L601" t="s">
        <v>16</v>
      </c>
      <c r="M601">
        <v>1</v>
      </c>
      <c r="N601" t="s">
        <v>3</v>
      </c>
      <c r="O601" t="s">
        <v>875</v>
      </c>
      <c r="P601"/>
      <c r="Q601">
        <v>0</v>
      </c>
      <c r="R601"/>
      <c r="S601"/>
      <c r="T601" t="s">
        <v>3</v>
      </c>
      <c r="U601" t="s">
        <v>3</v>
      </c>
      <c r="V601" t="s">
        <v>2</v>
      </c>
      <c r="W601" t="s">
        <v>3</v>
      </c>
      <c r="X601" t="s">
        <v>3</v>
      </c>
      <c r="Y601" t="s">
        <v>3</v>
      </c>
      <c r="Z601" t="s">
        <v>3</v>
      </c>
      <c r="AA601"/>
      <c r="AB601" t="s">
        <v>324</v>
      </c>
      <c r="AC601" t="s">
        <v>3</v>
      </c>
      <c r="AD601" t="s">
        <v>3</v>
      </c>
    </row>
    <row r="602" spans="1:30" ht="15" x14ac:dyDescent="0.25">
      <c r="A602">
        <v>598</v>
      </c>
      <c r="B602" t="s">
        <v>1072</v>
      </c>
      <c r="C602">
        <v>598</v>
      </c>
      <c r="D602" t="s">
        <v>322</v>
      </c>
      <c r="E602" t="s">
        <v>817</v>
      </c>
      <c r="F602" t="s">
        <v>1045</v>
      </c>
      <c r="G602"/>
      <c r="H602" t="s">
        <v>3</v>
      </c>
      <c r="I602" t="s">
        <v>3</v>
      </c>
      <c r="J602" t="s">
        <v>3</v>
      </c>
      <c r="K602" t="s">
        <v>3</v>
      </c>
      <c r="L602" t="s">
        <v>3</v>
      </c>
      <c r="M602" t="s">
        <v>3</v>
      </c>
      <c r="N602" t="s">
        <v>3</v>
      </c>
      <c r="O602" t="s">
        <v>34</v>
      </c>
      <c r="P602"/>
      <c r="Q602">
        <v>0</v>
      </c>
      <c r="R602"/>
      <c r="S602"/>
      <c r="T602" t="s">
        <v>3</v>
      </c>
      <c r="U602" t="s">
        <v>3</v>
      </c>
      <c r="V602" t="s">
        <v>3</v>
      </c>
      <c r="W602" t="s">
        <v>3</v>
      </c>
      <c r="X602" t="s">
        <v>3</v>
      </c>
      <c r="Y602" t="s">
        <v>3</v>
      </c>
      <c r="Z602" t="s">
        <v>3</v>
      </c>
      <c r="AA602"/>
      <c r="AB602" t="s">
        <v>324</v>
      </c>
      <c r="AC602" t="s">
        <v>3</v>
      </c>
      <c r="AD602" t="s">
        <v>3</v>
      </c>
    </row>
    <row r="603" spans="1:30" ht="15" x14ac:dyDescent="0.25">
      <c r="A603">
        <v>599</v>
      </c>
      <c r="B603" t="s">
        <v>1073</v>
      </c>
      <c r="C603">
        <v>599</v>
      </c>
      <c r="D603" t="s">
        <v>322</v>
      </c>
      <c r="E603" t="s">
        <v>817</v>
      </c>
      <c r="F603" t="s">
        <v>1045</v>
      </c>
      <c r="G603"/>
      <c r="H603" t="s">
        <v>3</v>
      </c>
      <c r="I603" t="s">
        <v>3</v>
      </c>
      <c r="J603" t="s">
        <v>3</v>
      </c>
      <c r="K603" t="s">
        <v>3</v>
      </c>
      <c r="L603" t="s">
        <v>3</v>
      </c>
      <c r="M603">
        <v>1</v>
      </c>
      <c r="N603" t="s">
        <v>3</v>
      </c>
      <c r="O603" t="s">
        <v>3</v>
      </c>
      <c r="P603"/>
      <c r="Q603">
        <v>0</v>
      </c>
      <c r="R603"/>
      <c r="S603"/>
      <c r="T603" t="s">
        <v>3</v>
      </c>
      <c r="U603" t="s">
        <v>3</v>
      </c>
      <c r="V603" t="s">
        <v>21</v>
      </c>
      <c r="W603" t="s">
        <v>3</v>
      </c>
      <c r="X603" t="s">
        <v>3</v>
      </c>
      <c r="Y603" t="s">
        <v>3</v>
      </c>
      <c r="Z603" t="s">
        <v>3</v>
      </c>
      <c r="AA603"/>
      <c r="AB603" t="s">
        <v>324</v>
      </c>
      <c r="AC603" t="s">
        <v>3</v>
      </c>
      <c r="AD603" t="s">
        <v>3</v>
      </c>
    </row>
    <row r="604" spans="1:30" ht="15" x14ac:dyDescent="0.25">
      <c r="A604">
        <v>600</v>
      </c>
      <c r="B604" t="s">
        <v>1074</v>
      </c>
      <c r="C604">
        <v>600</v>
      </c>
      <c r="D604" t="s">
        <v>322</v>
      </c>
      <c r="E604" t="s">
        <v>817</v>
      </c>
      <c r="F604" t="s">
        <v>1045</v>
      </c>
      <c r="G604"/>
      <c r="H604" t="s">
        <v>1071</v>
      </c>
      <c r="I604" t="s">
        <v>3</v>
      </c>
      <c r="J604" t="s">
        <v>493</v>
      </c>
      <c r="K604" t="s">
        <v>14</v>
      </c>
      <c r="L604" t="s">
        <v>16</v>
      </c>
      <c r="M604">
        <v>1</v>
      </c>
      <c r="N604" t="s">
        <v>3</v>
      </c>
      <c r="O604" t="s">
        <v>875</v>
      </c>
      <c r="P604"/>
      <c r="Q604">
        <v>0</v>
      </c>
      <c r="R604"/>
      <c r="S604"/>
      <c r="T604" t="s">
        <v>3</v>
      </c>
      <c r="U604" t="s">
        <v>3</v>
      </c>
      <c r="V604" t="s">
        <v>21</v>
      </c>
      <c r="W604" t="s">
        <v>3</v>
      </c>
      <c r="X604" t="s">
        <v>3</v>
      </c>
      <c r="Y604" t="s">
        <v>3</v>
      </c>
      <c r="Z604" t="s">
        <v>3</v>
      </c>
      <c r="AA604"/>
      <c r="AB604" t="s">
        <v>324</v>
      </c>
      <c r="AC604" t="s">
        <v>3</v>
      </c>
      <c r="AD604" t="s">
        <v>3</v>
      </c>
    </row>
    <row r="605" spans="1:30" ht="15" x14ac:dyDescent="0.25">
      <c r="A605">
        <v>601</v>
      </c>
      <c r="B605" t="s">
        <v>1075</v>
      </c>
      <c r="C605">
        <v>601</v>
      </c>
      <c r="D605" t="s">
        <v>322</v>
      </c>
      <c r="E605" t="s">
        <v>817</v>
      </c>
      <c r="F605" t="s">
        <v>1045</v>
      </c>
      <c r="G605"/>
      <c r="H605" t="s">
        <v>1071</v>
      </c>
      <c r="I605" t="s">
        <v>3</v>
      </c>
      <c r="J605" t="s">
        <v>493</v>
      </c>
      <c r="K605" t="s">
        <v>14</v>
      </c>
      <c r="L605" t="s">
        <v>16</v>
      </c>
      <c r="M605">
        <v>1</v>
      </c>
      <c r="N605" t="s">
        <v>3</v>
      </c>
      <c r="O605" t="s">
        <v>875</v>
      </c>
      <c r="P605"/>
      <c r="Q605">
        <v>0</v>
      </c>
      <c r="R605"/>
      <c r="S605"/>
      <c r="T605" t="s">
        <v>3</v>
      </c>
      <c r="U605" t="s">
        <v>3</v>
      </c>
      <c r="V605" t="s">
        <v>21</v>
      </c>
      <c r="W605" t="s">
        <v>3</v>
      </c>
      <c r="X605" t="s">
        <v>3</v>
      </c>
      <c r="Y605" t="s">
        <v>3</v>
      </c>
      <c r="Z605" t="s">
        <v>3</v>
      </c>
      <c r="AA605"/>
      <c r="AB605" t="s">
        <v>324</v>
      </c>
      <c r="AC605" t="s">
        <v>3</v>
      </c>
      <c r="AD605" t="s">
        <v>3</v>
      </c>
    </row>
    <row r="606" spans="1:30" ht="15" x14ac:dyDescent="0.25">
      <c r="A606">
        <v>602</v>
      </c>
      <c r="B606" t="s">
        <v>1076</v>
      </c>
      <c r="C606">
        <v>602</v>
      </c>
      <c r="D606" t="s">
        <v>322</v>
      </c>
      <c r="E606" t="s">
        <v>817</v>
      </c>
      <c r="F606" t="s">
        <v>1045</v>
      </c>
      <c r="G606"/>
      <c r="H606" t="s">
        <v>1071</v>
      </c>
      <c r="I606" t="s">
        <v>3</v>
      </c>
      <c r="J606" t="s">
        <v>493</v>
      </c>
      <c r="K606" t="s">
        <v>14</v>
      </c>
      <c r="L606" t="s">
        <v>16</v>
      </c>
      <c r="M606">
        <v>1</v>
      </c>
      <c r="N606" t="s">
        <v>3</v>
      </c>
      <c r="O606" t="s">
        <v>788</v>
      </c>
      <c r="P606"/>
      <c r="Q606">
        <v>0</v>
      </c>
      <c r="R606"/>
      <c r="S606"/>
      <c r="T606" t="s">
        <v>3</v>
      </c>
      <c r="U606" t="s">
        <v>3</v>
      </c>
      <c r="V606" t="s">
        <v>2</v>
      </c>
      <c r="W606" t="s">
        <v>3</v>
      </c>
      <c r="X606" t="s">
        <v>3</v>
      </c>
      <c r="Y606" t="s">
        <v>3</v>
      </c>
      <c r="Z606" t="s">
        <v>3</v>
      </c>
      <c r="AA606"/>
      <c r="AB606" t="s">
        <v>324</v>
      </c>
      <c r="AC606" t="s">
        <v>3</v>
      </c>
      <c r="AD606" t="s">
        <v>3</v>
      </c>
    </row>
    <row r="607" spans="1:30" ht="15" x14ac:dyDescent="0.25">
      <c r="A607">
        <v>603</v>
      </c>
      <c r="B607" t="s">
        <v>1077</v>
      </c>
      <c r="C607">
        <v>603</v>
      </c>
      <c r="D607" t="s">
        <v>322</v>
      </c>
      <c r="E607" t="s">
        <v>817</v>
      </c>
      <c r="F607" t="s">
        <v>1045</v>
      </c>
      <c r="G607"/>
      <c r="H607" t="s">
        <v>1071</v>
      </c>
      <c r="I607" t="s">
        <v>3</v>
      </c>
      <c r="J607" t="s">
        <v>493</v>
      </c>
      <c r="K607" t="s">
        <v>14</v>
      </c>
      <c r="L607" t="s">
        <v>16</v>
      </c>
      <c r="M607">
        <v>1</v>
      </c>
      <c r="N607" t="s">
        <v>3</v>
      </c>
      <c r="O607" t="s">
        <v>1078</v>
      </c>
      <c r="P607"/>
      <c r="Q607">
        <v>0</v>
      </c>
      <c r="R607"/>
      <c r="S607"/>
      <c r="T607" t="s">
        <v>3</v>
      </c>
      <c r="U607" t="s">
        <v>3</v>
      </c>
      <c r="V607" t="s">
        <v>2</v>
      </c>
      <c r="W607" t="s">
        <v>3</v>
      </c>
      <c r="X607" t="s">
        <v>3</v>
      </c>
      <c r="Y607" t="s">
        <v>3</v>
      </c>
      <c r="Z607" t="s">
        <v>3</v>
      </c>
      <c r="AA607"/>
      <c r="AB607" t="s">
        <v>324</v>
      </c>
      <c r="AC607" t="s">
        <v>3</v>
      </c>
      <c r="AD607" t="s">
        <v>3</v>
      </c>
    </row>
    <row r="608" spans="1:30" ht="15" x14ac:dyDescent="0.25">
      <c r="A608">
        <v>604</v>
      </c>
      <c r="B608" t="s">
        <v>1079</v>
      </c>
      <c r="C608">
        <v>604</v>
      </c>
      <c r="D608" t="s">
        <v>322</v>
      </c>
      <c r="E608" t="s">
        <v>817</v>
      </c>
      <c r="F608" t="s">
        <v>1045</v>
      </c>
      <c r="G608"/>
      <c r="H608" t="s">
        <v>1071</v>
      </c>
      <c r="I608" t="s">
        <v>3</v>
      </c>
      <c r="J608" t="s">
        <v>493</v>
      </c>
      <c r="K608" t="s">
        <v>14</v>
      </c>
      <c r="L608" t="s">
        <v>16</v>
      </c>
      <c r="M608">
        <v>1</v>
      </c>
      <c r="N608" t="s">
        <v>3</v>
      </c>
      <c r="O608" t="s">
        <v>508</v>
      </c>
      <c r="P608"/>
      <c r="Q608">
        <v>0</v>
      </c>
      <c r="R608"/>
      <c r="S608"/>
      <c r="T608" t="s">
        <v>3</v>
      </c>
      <c r="U608" t="s">
        <v>3</v>
      </c>
      <c r="V608" t="s">
        <v>21</v>
      </c>
      <c r="W608" t="s">
        <v>3</v>
      </c>
      <c r="X608" t="s">
        <v>3</v>
      </c>
      <c r="Y608" t="s">
        <v>3</v>
      </c>
      <c r="Z608" t="s">
        <v>3</v>
      </c>
      <c r="AA608"/>
      <c r="AB608" t="s">
        <v>324</v>
      </c>
      <c r="AC608" t="s">
        <v>3</v>
      </c>
      <c r="AD608" t="s">
        <v>3</v>
      </c>
    </row>
    <row r="609" spans="1:30" ht="15" x14ac:dyDescent="0.25">
      <c r="A609">
        <v>605</v>
      </c>
      <c r="B609" t="s">
        <v>1080</v>
      </c>
      <c r="C609">
        <v>605</v>
      </c>
      <c r="D609" t="s">
        <v>322</v>
      </c>
      <c r="E609" t="s">
        <v>817</v>
      </c>
      <c r="F609" t="s">
        <v>1045</v>
      </c>
      <c r="G609"/>
      <c r="H609" t="s">
        <v>3</v>
      </c>
      <c r="I609">
        <v>0</v>
      </c>
      <c r="J609">
        <v>0</v>
      </c>
      <c r="K609">
        <v>0</v>
      </c>
      <c r="L609">
        <v>0</v>
      </c>
      <c r="M609" t="s">
        <v>3</v>
      </c>
      <c r="N609" t="s">
        <v>3</v>
      </c>
      <c r="O609">
        <v>0</v>
      </c>
      <c r="P609"/>
      <c r="Q609">
        <v>0</v>
      </c>
      <c r="R609"/>
      <c r="S609"/>
      <c r="T609">
        <v>0</v>
      </c>
      <c r="U609">
        <v>0</v>
      </c>
      <c r="V609" t="s">
        <v>3</v>
      </c>
      <c r="W609" t="s">
        <v>3</v>
      </c>
      <c r="X609" t="s">
        <v>3</v>
      </c>
      <c r="Y609">
        <v>0</v>
      </c>
      <c r="Z609">
        <v>0</v>
      </c>
      <c r="AA609"/>
      <c r="AB609" t="s">
        <v>324</v>
      </c>
      <c r="AC609" t="s">
        <v>3</v>
      </c>
      <c r="AD609" t="s">
        <v>3</v>
      </c>
    </row>
    <row r="610" spans="1:30" ht="15" x14ac:dyDescent="0.25">
      <c r="A610">
        <v>606</v>
      </c>
      <c r="B610" t="s">
        <v>1081</v>
      </c>
      <c r="C610">
        <v>606</v>
      </c>
      <c r="D610" t="s">
        <v>322</v>
      </c>
      <c r="E610" t="s">
        <v>817</v>
      </c>
      <c r="F610" t="s">
        <v>1045</v>
      </c>
      <c r="G610"/>
      <c r="H610" t="s">
        <v>3</v>
      </c>
      <c r="I610" t="s">
        <v>3</v>
      </c>
      <c r="J610" t="s">
        <v>3</v>
      </c>
      <c r="K610" t="s">
        <v>3</v>
      </c>
      <c r="L610" t="s">
        <v>3</v>
      </c>
      <c r="M610" t="s">
        <v>3</v>
      </c>
      <c r="N610" t="s">
        <v>3</v>
      </c>
      <c r="O610" t="s">
        <v>34</v>
      </c>
      <c r="P610"/>
      <c r="Q610">
        <v>0</v>
      </c>
      <c r="R610"/>
      <c r="S610"/>
      <c r="T610" t="s">
        <v>3</v>
      </c>
      <c r="U610" t="s">
        <v>3</v>
      </c>
      <c r="V610" t="s">
        <v>3</v>
      </c>
      <c r="W610" t="s">
        <v>3</v>
      </c>
      <c r="X610" t="s">
        <v>3</v>
      </c>
      <c r="Y610" t="s">
        <v>3</v>
      </c>
      <c r="Z610" t="s">
        <v>3</v>
      </c>
      <c r="AA610"/>
      <c r="AB610" t="s">
        <v>324</v>
      </c>
      <c r="AC610" t="s">
        <v>3</v>
      </c>
      <c r="AD610" t="s">
        <v>3</v>
      </c>
    </row>
    <row r="611" spans="1:30" ht="15" x14ac:dyDescent="0.25">
      <c r="A611">
        <v>607</v>
      </c>
      <c r="B611" t="s">
        <v>1082</v>
      </c>
      <c r="C611">
        <v>607</v>
      </c>
      <c r="D611" t="s">
        <v>322</v>
      </c>
      <c r="E611" t="s">
        <v>817</v>
      </c>
      <c r="F611" t="s">
        <v>1045</v>
      </c>
      <c r="G611"/>
      <c r="H611" t="s">
        <v>1083</v>
      </c>
      <c r="I611" t="s">
        <v>3</v>
      </c>
      <c r="J611" t="s">
        <v>493</v>
      </c>
      <c r="K611" t="s">
        <v>14</v>
      </c>
      <c r="L611" t="s">
        <v>16</v>
      </c>
      <c r="M611">
        <v>1</v>
      </c>
      <c r="N611" t="s">
        <v>3</v>
      </c>
      <c r="O611" t="s">
        <v>672</v>
      </c>
      <c r="P611"/>
      <c r="Q611">
        <v>0</v>
      </c>
      <c r="R611"/>
      <c r="S611"/>
      <c r="T611" t="s">
        <v>3</v>
      </c>
      <c r="U611" t="s">
        <v>3</v>
      </c>
      <c r="V611" t="s">
        <v>2</v>
      </c>
      <c r="W611" t="s">
        <v>3</v>
      </c>
      <c r="X611" t="s">
        <v>3</v>
      </c>
      <c r="Y611" t="s">
        <v>3</v>
      </c>
      <c r="Z611" t="s">
        <v>3</v>
      </c>
      <c r="AA611"/>
      <c r="AB611" t="s">
        <v>324</v>
      </c>
      <c r="AC611" t="s">
        <v>3</v>
      </c>
      <c r="AD611" t="s">
        <v>3</v>
      </c>
    </row>
    <row r="612" spans="1:30" ht="15" x14ac:dyDescent="0.25">
      <c r="A612">
        <v>608</v>
      </c>
      <c r="B612" t="s">
        <v>1084</v>
      </c>
      <c r="C612">
        <v>608</v>
      </c>
      <c r="D612" t="s">
        <v>322</v>
      </c>
      <c r="E612" t="s">
        <v>817</v>
      </c>
      <c r="F612" t="s">
        <v>1045</v>
      </c>
      <c r="G612"/>
      <c r="H612" t="s">
        <v>3</v>
      </c>
      <c r="I612" t="s">
        <v>3</v>
      </c>
      <c r="J612" t="s">
        <v>3</v>
      </c>
      <c r="K612" t="s">
        <v>3</v>
      </c>
      <c r="L612" t="s">
        <v>3</v>
      </c>
      <c r="M612" t="s">
        <v>3</v>
      </c>
      <c r="N612" t="s">
        <v>3</v>
      </c>
      <c r="O612" t="s">
        <v>34</v>
      </c>
      <c r="P612"/>
      <c r="Q612">
        <v>0</v>
      </c>
      <c r="R612"/>
      <c r="S612"/>
      <c r="T612" t="s">
        <v>3</v>
      </c>
      <c r="U612" t="s">
        <v>3</v>
      </c>
      <c r="V612" t="s">
        <v>3</v>
      </c>
      <c r="W612" t="s">
        <v>3</v>
      </c>
      <c r="X612" t="s">
        <v>3</v>
      </c>
      <c r="Y612" t="s">
        <v>3</v>
      </c>
      <c r="Z612" t="s">
        <v>3</v>
      </c>
      <c r="AA612"/>
      <c r="AB612" t="s">
        <v>324</v>
      </c>
      <c r="AC612" t="s">
        <v>3</v>
      </c>
      <c r="AD612" t="s">
        <v>3</v>
      </c>
    </row>
    <row r="613" spans="1:30" ht="15" x14ac:dyDescent="0.25">
      <c r="A613">
        <v>609</v>
      </c>
      <c r="B613" t="s">
        <v>1085</v>
      </c>
      <c r="C613">
        <v>609</v>
      </c>
      <c r="D613" t="s">
        <v>322</v>
      </c>
      <c r="E613" t="s">
        <v>817</v>
      </c>
      <c r="F613" t="s">
        <v>1045</v>
      </c>
      <c r="G613"/>
      <c r="H613" t="s">
        <v>1071</v>
      </c>
      <c r="I613" t="s">
        <v>3</v>
      </c>
      <c r="J613" t="s">
        <v>493</v>
      </c>
      <c r="K613" t="s">
        <v>14</v>
      </c>
      <c r="L613" t="s">
        <v>16</v>
      </c>
      <c r="M613">
        <v>1</v>
      </c>
      <c r="N613" t="s">
        <v>3</v>
      </c>
      <c r="O613" t="s">
        <v>1086</v>
      </c>
      <c r="P613"/>
      <c r="Q613">
        <v>0</v>
      </c>
      <c r="R613"/>
      <c r="S613"/>
      <c r="T613" t="s">
        <v>3</v>
      </c>
      <c r="U613" t="s">
        <v>3</v>
      </c>
      <c r="V613" t="s">
        <v>21</v>
      </c>
      <c r="W613" t="s">
        <v>3</v>
      </c>
      <c r="X613" t="s">
        <v>3</v>
      </c>
      <c r="Y613" t="s">
        <v>3</v>
      </c>
      <c r="Z613" t="s">
        <v>3</v>
      </c>
      <c r="AA613"/>
      <c r="AB613" t="s">
        <v>324</v>
      </c>
      <c r="AC613" t="s">
        <v>3</v>
      </c>
      <c r="AD613" t="s">
        <v>3</v>
      </c>
    </row>
    <row r="614" spans="1:30" ht="15" x14ac:dyDescent="0.25">
      <c r="A614">
        <v>610</v>
      </c>
      <c r="B614" t="s">
        <v>1087</v>
      </c>
      <c r="C614">
        <v>610</v>
      </c>
      <c r="D614" t="s">
        <v>322</v>
      </c>
      <c r="E614" t="s">
        <v>817</v>
      </c>
      <c r="F614" t="s">
        <v>1045</v>
      </c>
      <c r="G614"/>
      <c r="H614" t="s">
        <v>1071</v>
      </c>
      <c r="I614" t="s">
        <v>3</v>
      </c>
      <c r="J614" t="s">
        <v>493</v>
      </c>
      <c r="K614" t="s">
        <v>14</v>
      </c>
      <c r="L614" t="s">
        <v>16</v>
      </c>
      <c r="M614">
        <v>1</v>
      </c>
      <c r="N614" t="s">
        <v>3</v>
      </c>
      <c r="O614" t="s">
        <v>672</v>
      </c>
      <c r="P614"/>
      <c r="Q614">
        <v>0</v>
      </c>
      <c r="R614"/>
      <c r="S614"/>
      <c r="T614" t="s">
        <v>3</v>
      </c>
      <c r="U614" t="s">
        <v>3</v>
      </c>
      <c r="V614" t="s">
        <v>21</v>
      </c>
      <c r="W614" t="s">
        <v>3</v>
      </c>
      <c r="X614" t="s">
        <v>3</v>
      </c>
      <c r="Y614" t="s">
        <v>3</v>
      </c>
      <c r="Z614" t="s">
        <v>3</v>
      </c>
      <c r="AA614"/>
      <c r="AB614" t="s">
        <v>324</v>
      </c>
      <c r="AC614" t="s">
        <v>3</v>
      </c>
      <c r="AD614" t="s">
        <v>3</v>
      </c>
    </row>
    <row r="615" spans="1:30" ht="15" x14ac:dyDescent="0.25">
      <c r="A615">
        <v>611</v>
      </c>
      <c r="B615" t="s">
        <v>1088</v>
      </c>
      <c r="C615">
        <v>611</v>
      </c>
      <c r="D615" t="s">
        <v>322</v>
      </c>
      <c r="E615" t="s">
        <v>817</v>
      </c>
      <c r="F615" t="s">
        <v>1045</v>
      </c>
      <c r="G615"/>
      <c r="H615" t="s">
        <v>1071</v>
      </c>
      <c r="I615" t="s">
        <v>3</v>
      </c>
      <c r="J615" t="s">
        <v>493</v>
      </c>
      <c r="K615" t="s">
        <v>14</v>
      </c>
      <c r="L615" t="s">
        <v>16</v>
      </c>
      <c r="M615">
        <v>1</v>
      </c>
      <c r="N615" t="s">
        <v>3</v>
      </c>
      <c r="O615" t="s">
        <v>34</v>
      </c>
      <c r="P615"/>
      <c r="Q615">
        <v>0</v>
      </c>
      <c r="R615"/>
      <c r="S615"/>
      <c r="T615" t="s">
        <v>3</v>
      </c>
      <c r="U615" t="s">
        <v>3</v>
      </c>
      <c r="V615" t="s">
        <v>21</v>
      </c>
      <c r="W615" t="s">
        <v>3</v>
      </c>
      <c r="X615" t="s">
        <v>3</v>
      </c>
      <c r="Y615" t="s">
        <v>3</v>
      </c>
      <c r="Z615" t="s">
        <v>3</v>
      </c>
      <c r="AA615"/>
      <c r="AB615" t="s">
        <v>324</v>
      </c>
      <c r="AC615" t="s">
        <v>3</v>
      </c>
      <c r="AD615" t="s">
        <v>3</v>
      </c>
    </row>
    <row r="616" spans="1:30" ht="15" x14ac:dyDescent="0.25">
      <c r="A616">
        <v>612</v>
      </c>
      <c r="B616" t="s">
        <v>1089</v>
      </c>
      <c r="C616">
        <v>612</v>
      </c>
      <c r="D616" t="s">
        <v>322</v>
      </c>
      <c r="E616" t="s">
        <v>817</v>
      </c>
      <c r="F616" t="s">
        <v>1045</v>
      </c>
      <c r="G616"/>
      <c r="H616" t="s">
        <v>3</v>
      </c>
      <c r="I616" t="s">
        <v>3</v>
      </c>
      <c r="J616" t="s">
        <v>3</v>
      </c>
      <c r="K616" t="s">
        <v>3</v>
      </c>
      <c r="L616" t="s">
        <v>3</v>
      </c>
      <c r="M616" t="s">
        <v>3</v>
      </c>
      <c r="N616" t="s">
        <v>3</v>
      </c>
      <c r="O616" t="s">
        <v>15</v>
      </c>
      <c r="P616"/>
      <c r="Q616">
        <v>0</v>
      </c>
      <c r="R616"/>
      <c r="S616"/>
      <c r="T616" t="s">
        <v>3</v>
      </c>
      <c r="U616" t="s">
        <v>3</v>
      </c>
      <c r="V616" t="s">
        <v>2</v>
      </c>
      <c r="W616" t="s">
        <v>3</v>
      </c>
      <c r="X616" t="s">
        <v>3</v>
      </c>
      <c r="Y616" t="s">
        <v>3</v>
      </c>
      <c r="Z616" t="s">
        <v>3</v>
      </c>
      <c r="AA616"/>
      <c r="AB616" t="s">
        <v>324</v>
      </c>
      <c r="AC616" t="s">
        <v>3</v>
      </c>
      <c r="AD616" t="s">
        <v>3</v>
      </c>
    </row>
    <row r="617" spans="1:30" ht="15" x14ac:dyDescent="0.25">
      <c r="A617">
        <v>613</v>
      </c>
      <c r="B617" t="s">
        <v>1090</v>
      </c>
      <c r="C617">
        <v>613</v>
      </c>
      <c r="D617" t="s">
        <v>322</v>
      </c>
      <c r="E617" t="s">
        <v>817</v>
      </c>
      <c r="F617" t="s">
        <v>1045</v>
      </c>
      <c r="G617"/>
      <c r="H617" t="s">
        <v>1091</v>
      </c>
      <c r="I617" t="s">
        <v>3</v>
      </c>
      <c r="J617" t="s">
        <v>493</v>
      </c>
      <c r="K617" t="s">
        <v>20</v>
      </c>
      <c r="L617" t="s">
        <v>16</v>
      </c>
      <c r="M617" t="s">
        <v>3</v>
      </c>
      <c r="N617" t="s">
        <v>3</v>
      </c>
      <c r="O617" t="s">
        <v>1092</v>
      </c>
      <c r="P617"/>
      <c r="Q617">
        <v>0</v>
      </c>
      <c r="R617"/>
      <c r="S617"/>
      <c r="T617" t="s">
        <v>3</v>
      </c>
      <c r="U617" t="s">
        <v>3</v>
      </c>
      <c r="V617" t="s">
        <v>2</v>
      </c>
      <c r="W617" t="s">
        <v>3</v>
      </c>
      <c r="X617" t="s">
        <v>3</v>
      </c>
      <c r="Y617" t="s">
        <v>3</v>
      </c>
      <c r="Z617" t="s">
        <v>3</v>
      </c>
      <c r="AA617"/>
      <c r="AB617" t="s">
        <v>324</v>
      </c>
      <c r="AC617" t="s">
        <v>3</v>
      </c>
      <c r="AD617" t="s">
        <v>3</v>
      </c>
    </row>
    <row r="618" spans="1:30" ht="15" x14ac:dyDescent="0.25">
      <c r="A618">
        <v>614</v>
      </c>
      <c r="B618" t="s">
        <v>1093</v>
      </c>
      <c r="C618">
        <v>614</v>
      </c>
      <c r="D618" t="s">
        <v>322</v>
      </c>
      <c r="E618" t="s">
        <v>817</v>
      </c>
      <c r="F618" t="s">
        <v>1045</v>
      </c>
      <c r="G618"/>
      <c r="H618" t="s">
        <v>3</v>
      </c>
      <c r="I618" t="s">
        <v>3</v>
      </c>
      <c r="J618" t="s">
        <v>3</v>
      </c>
      <c r="K618" t="s">
        <v>3</v>
      </c>
      <c r="L618" t="s">
        <v>3</v>
      </c>
      <c r="M618" t="s">
        <v>3</v>
      </c>
      <c r="N618" t="s">
        <v>3</v>
      </c>
      <c r="O618" t="s">
        <v>3</v>
      </c>
      <c r="P618"/>
      <c r="Q618">
        <v>0</v>
      </c>
      <c r="R618"/>
      <c r="S618"/>
      <c r="T618" t="s">
        <v>3</v>
      </c>
      <c r="U618" t="s">
        <v>3</v>
      </c>
      <c r="V618" t="s">
        <v>2</v>
      </c>
      <c r="W618" t="s">
        <v>3</v>
      </c>
      <c r="X618" t="s">
        <v>3</v>
      </c>
      <c r="Y618" t="s">
        <v>3</v>
      </c>
      <c r="Z618" t="s">
        <v>3</v>
      </c>
      <c r="AA618"/>
      <c r="AB618" t="s">
        <v>324</v>
      </c>
      <c r="AC618" t="s">
        <v>3</v>
      </c>
      <c r="AD618" t="s">
        <v>3</v>
      </c>
    </row>
    <row r="619" spans="1:30" ht="15" x14ac:dyDescent="0.25">
      <c r="A619">
        <v>615</v>
      </c>
      <c r="B619" t="s">
        <v>1094</v>
      </c>
      <c r="C619">
        <v>615</v>
      </c>
      <c r="D619" t="s">
        <v>322</v>
      </c>
      <c r="E619" t="s">
        <v>817</v>
      </c>
      <c r="F619" t="s">
        <v>1045</v>
      </c>
      <c r="G619"/>
      <c r="H619" t="s">
        <v>3</v>
      </c>
      <c r="I619" t="s">
        <v>3</v>
      </c>
      <c r="J619" t="s">
        <v>3</v>
      </c>
      <c r="K619" t="s">
        <v>3</v>
      </c>
      <c r="L619" t="s">
        <v>3</v>
      </c>
      <c r="M619" t="s">
        <v>3</v>
      </c>
      <c r="N619" t="s">
        <v>3</v>
      </c>
      <c r="O619" t="s">
        <v>3</v>
      </c>
      <c r="P619"/>
      <c r="Q619">
        <v>0</v>
      </c>
      <c r="R619"/>
      <c r="S619"/>
      <c r="T619" t="s">
        <v>3</v>
      </c>
      <c r="U619" t="s">
        <v>3</v>
      </c>
      <c r="V619" t="s">
        <v>3</v>
      </c>
      <c r="W619" t="s">
        <v>3</v>
      </c>
      <c r="X619" t="s">
        <v>3</v>
      </c>
      <c r="Y619" t="s">
        <v>3</v>
      </c>
      <c r="Z619" t="s">
        <v>3</v>
      </c>
      <c r="AA619"/>
      <c r="AB619" t="s">
        <v>324</v>
      </c>
      <c r="AC619" t="s">
        <v>3</v>
      </c>
      <c r="AD619" t="s">
        <v>3</v>
      </c>
    </row>
    <row r="620" spans="1:30" ht="15" x14ac:dyDescent="0.25">
      <c r="A620">
        <v>616</v>
      </c>
      <c r="B620" t="s">
        <v>1095</v>
      </c>
      <c r="C620">
        <v>616</v>
      </c>
      <c r="D620" t="s">
        <v>322</v>
      </c>
      <c r="E620" t="s">
        <v>817</v>
      </c>
      <c r="F620" t="s">
        <v>1045</v>
      </c>
      <c r="G620"/>
      <c r="H620" t="s">
        <v>1091</v>
      </c>
      <c r="I620" t="s">
        <v>3</v>
      </c>
      <c r="J620" t="s">
        <v>493</v>
      </c>
      <c r="K620" t="s">
        <v>14</v>
      </c>
      <c r="L620" t="s">
        <v>16</v>
      </c>
      <c r="M620" t="s">
        <v>3</v>
      </c>
      <c r="N620" t="s">
        <v>3</v>
      </c>
      <c r="O620" t="s">
        <v>29</v>
      </c>
      <c r="P620"/>
      <c r="Q620">
        <v>0</v>
      </c>
      <c r="R620"/>
      <c r="S620"/>
      <c r="T620" t="s">
        <v>3</v>
      </c>
      <c r="U620" t="s">
        <v>3</v>
      </c>
      <c r="V620" t="s">
        <v>2</v>
      </c>
      <c r="W620" t="s">
        <v>3</v>
      </c>
      <c r="X620" t="s">
        <v>3</v>
      </c>
      <c r="Y620" t="s">
        <v>3</v>
      </c>
      <c r="Z620" t="s">
        <v>3</v>
      </c>
      <c r="AA620"/>
      <c r="AB620" t="s">
        <v>324</v>
      </c>
      <c r="AC620" t="s">
        <v>3</v>
      </c>
      <c r="AD620" t="s">
        <v>3</v>
      </c>
    </row>
    <row r="621" spans="1:30" ht="15" x14ac:dyDescent="0.25">
      <c r="A621">
        <v>617</v>
      </c>
      <c r="B621" t="s">
        <v>1096</v>
      </c>
      <c r="C621">
        <v>617</v>
      </c>
      <c r="D621" t="s">
        <v>322</v>
      </c>
      <c r="E621" t="s">
        <v>817</v>
      </c>
      <c r="F621" t="s">
        <v>1045</v>
      </c>
      <c r="G621"/>
      <c r="H621" t="s">
        <v>3</v>
      </c>
      <c r="I621" t="s">
        <v>3</v>
      </c>
      <c r="J621" t="s">
        <v>3</v>
      </c>
      <c r="K621" t="s">
        <v>3</v>
      </c>
      <c r="L621" t="s">
        <v>3</v>
      </c>
      <c r="M621" t="s">
        <v>3</v>
      </c>
      <c r="N621" t="s">
        <v>3</v>
      </c>
      <c r="O621" t="s">
        <v>3</v>
      </c>
      <c r="P621"/>
      <c r="Q621">
        <v>0</v>
      </c>
      <c r="R621"/>
      <c r="S621"/>
      <c r="T621" t="s">
        <v>3</v>
      </c>
      <c r="U621" t="s">
        <v>3</v>
      </c>
      <c r="V621" t="s">
        <v>2</v>
      </c>
      <c r="W621" t="s">
        <v>3</v>
      </c>
      <c r="X621" t="s">
        <v>3</v>
      </c>
      <c r="Y621" t="s">
        <v>3</v>
      </c>
      <c r="Z621" t="s">
        <v>3</v>
      </c>
      <c r="AA621"/>
      <c r="AB621" t="s">
        <v>324</v>
      </c>
      <c r="AC621" t="s">
        <v>3</v>
      </c>
      <c r="AD621" t="s">
        <v>3</v>
      </c>
    </row>
    <row r="622" spans="1:30" ht="15" x14ac:dyDescent="0.25">
      <c r="A622">
        <v>618</v>
      </c>
      <c r="B622" t="s">
        <v>1097</v>
      </c>
      <c r="C622">
        <v>618</v>
      </c>
      <c r="D622" t="s">
        <v>322</v>
      </c>
      <c r="E622" t="s">
        <v>817</v>
      </c>
      <c r="F622" t="s">
        <v>1045</v>
      </c>
      <c r="G622"/>
      <c r="H622" t="s">
        <v>3</v>
      </c>
      <c r="I622" t="s">
        <v>3</v>
      </c>
      <c r="J622" t="s">
        <v>3</v>
      </c>
      <c r="K622" t="s">
        <v>3</v>
      </c>
      <c r="L622" t="s">
        <v>3</v>
      </c>
      <c r="M622" t="s">
        <v>3</v>
      </c>
      <c r="N622" t="s">
        <v>3</v>
      </c>
      <c r="O622" t="s">
        <v>3</v>
      </c>
      <c r="P622"/>
      <c r="Q622">
        <v>0</v>
      </c>
      <c r="R622"/>
      <c r="S622"/>
      <c r="T622" t="s">
        <v>3</v>
      </c>
      <c r="U622" t="s">
        <v>3</v>
      </c>
      <c r="V622" t="s">
        <v>3</v>
      </c>
      <c r="W622" t="s">
        <v>3</v>
      </c>
      <c r="X622" t="s">
        <v>3</v>
      </c>
      <c r="Y622" t="s">
        <v>3</v>
      </c>
      <c r="Z622" t="s">
        <v>3</v>
      </c>
      <c r="AA622"/>
      <c r="AB622" t="s">
        <v>324</v>
      </c>
      <c r="AC622" t="s">
        <v>3</v>
      </c>
      <c r="AD622" t="s">
        <v>3</v>
      </c>
    </row>
    <row r="623" spans="1:30" ht="15" x14ac:dyDescent="0.25">
      <c r="A623">
        <v>619</v>
      </c>
      <c r="B623" t="s">
        <v>1098</v>
      </c>
      <c r="C623">
        <v>619</v>
      </c>
      <c r="D623" t="s">
        <v>322</v>
      </c>
      <c r="E623" t="s">
        <v>817</v>
      </c>
      <c r="F623" t="s">
        <v>1045</v>
      </c>
      <c r="G623"/>
      <c r="H623" t="s">
        <v>1091</v>
      </c>
      <c r="I623" t="s">
        <v>3</v>
      </c>
      <c r="J623" t="s">
        <v>493</v>
      </c>
      <c r="K623" t="s">
        <v>14</v>
      </c>
      <c r="L623" t="s">
        <v>16</v>
      </c>
      <c r="M623">
        <v>1</v>
      </c>
      <c r="N623" t="s">
        <v>3</v>
      </c>
      <c r="O623" t="s">
        <v>431</v>
      </c>
      <c r="P623"/>
      <c r="Q623">
        <v>0</v>
      </c>
      <c r="R623"/>
      <c r="S623"/>
      <c r="T623" t="s">
        <v>3</v>
      </c>
      <c r="U623" t="s">
        <v>3</v>
      </c>
      <c r="V623" t="s">
        <v>2</v>
      </c>
      <c r="W623" t="s">
        <v>3</v>
      </c>
      <c r="X623" t="s">
        <v>3</v>
      </c>
      <c r="Y623" t="s">
        <v>3</v>
      </c>
      <c r="Z623" t="s">
        <v>3</v>
      </c>
      <c r="AA623"/>
      <c r="AB623" t="s">
        <v>324</v>
      </c>
      <c r="AC623" t="s">
        <v>3</v>
      </c>
      <c r="AD623" t="s">
        <v>3</v>
      </c>
    </row>
    <row r="624" spans="1:30" ht="15" x14ac:dyDescent="0.25">
      <c r="A624">
        <v>620</v>
      </c>
      <c r="B624" t="s">
        <v>1099</v>
      </c>
      <c r="C624">
        <v>620</v>
      </c>
      <c r="D624" t="s">
        <v>322</v>
      </c>
      <c r="E624" t="s">
        <v>817</v>
      </c>
      <c r="F624" t="s">
        <v>1045</v>
      </c>
      <c r="G624"/>
      <c r="H624" t="s">
        <v>1091</v>
      </c>
      <c r="I624" t="s">
        <v>3</v>
      </c>
      <c r="J624" t="s">
        <v>493</v>
      </c>
      <c r="K624" t="s">
        <v>14</v>
      </c>
      <c r="L624" t="s">
        <v>16</v>
      </c>
      <c r="M624">
        <v>1</v>
      </c>
      <c r="N624" t="s">
        <v>3</v>
      </c>
      <c r="O624" t="s">
        <v>224</v>
      </c>
      <c r="P624"/>
      <c r="Q624">
        <v>0</v>
      </c>
      <c r="R624"/>
      <c r="S624"/>
      <c r="T624" t="s">
        <v>3</v>
      </c>
      <c r="U624" t="s">
        <v>3</v>
      </c>
      <c r="V624" t="s">
        <v>21</v>
      </c>
      <c r="W624" t="s">
        <v>3</v>
      </c>
      <c r="X624" t="s">
        <v>3</v>
      </c>
      <c r="Y624" t="s">
        <v>3</v>
      </c>
      <c r="Z624" t="s">
        <v>3</v>
      </c>
      <c r="AA624"/>
      <c r="AB624" t="s">
        <v>324</v>
      </c>
      <c r="AC624" t="s">
        <v>3</v>
      </c>
      <c r="AD624" t="s">
        <v>3</v>
      </c>
    </row>
    <row r="625" spans="1:30" ht="15" x14ac:dyDescent="0.25">
      <c r="A625">
        <v>621</v>
      </c>
      <c r="B625" t="s">
        <v>1100</v>
      </c>
      <c r="C625">
        <v>621</v>
      </c>
      <c r="D625" t="s">
        <v>322</v>
      </c>
      <c r="E625" t="s">
        <v>817</v>
      </c>
      <c r="F625" t="s">
        <v>1045</v>
      </c>
      <c r="G625"/>
      <c r="H625" t="s">
        <v>3</v>
      </c>
      <c r="I625" t="s">
        <v>3</v>
      </c>
      <c r="J625" t="s">
        <v>3</v>
      </c>
      <c r="K625" t="s">
        <v>3</v>
      </c>
      <c r="L625" t="s">
        <v>3</v>
      </c>
      <c r="M625" t="s">
        <v>3</v>
      </c>
      <c r="N625" t="s">
        <v>3</v>
      </c>
      <c r="O625" t="s">
        <v>3</v>
      </c>
      <c r="P625"/>
      <c r="Q625">
        <v>0</v>
      </c>
      <c r="R625"/>
      <c r="S625"/>
      <c r="T625" t="s">
        <v>3</v>
      </c>
      <c r="U625" t="s">
        <v>3</v>
      </c>
      <c r="V625" t="s">
        <v>3</v>
      </c>
      <c r="W625" t="s">
        <v>3</v>
      </c>
      <c r="X625" t="s">
        <v>3</v>
      </c>
      <c r="Y625" t="s">
        <v>3</v>
      </c>
      <c r="Z625" t="s">
        <v>3</v>
      </c>
      <c r="AA625"/>
      <c r="AB625" t="s">
        <v>324</v>
      </c>
      <c r="AC625" t="s">
        <v>3</v>
      </c>
      <c r="AD625" t="s">
        <v>3</v>
      </c>
    </row>
    <row r="626" spans="1:30" ht="15" x14ac:dyDescent="0.25">
      <c r="A626">
        <v>622</v>
      </c>
      <c r="B626" t="s">
        <v>1101</v>
      </c>
      <c r="C626">
        <v>622</v>
      </c>
      <c r="D626" t="s">
        <v>322</v>
      </c>
      <c r="E626" t="s">
        <v>817</v>
      </c>
      <c r="F626" t="s">
        <v>1045</v>
      </c>
      <c r="G626"/>
      <c r="H626" t="s">
        <v>1091</v>
      </c>
      <c r="I626" t="s">
        <v>3</v>
      </c>
      <c r="J626" t="s">
        <v>493</v>
      </c>
      <c r="K626" t="s">
        <v>14</v>
      </c>
      <c r="L626" t="s">
        <v>16</v>
      </c>
      <c r="M626">
        <v>1</v>
      </c>
      <c r="N626" t="s">
        <v>3</v>
      </c>
      <c r="O626" t="s">
        <v>1102</v>
      </c>
      <c r="P626"/>
      <c r="Q626">
        <v>0</v>
      </c>
      <c r="R626"/>
      <c r="S626"/>
      <c r="T626" t="s">
        <v>3</v>
      </c>
      <c r="U626" t="s">
        <v>3</v>
      </c>
      <c r="V626" t="s">
        <v>2</v>
      </c>
      <c r="W626" t="s">
        <v>3</v>
      </c>
      <c r="X626" t="s">
        <v>3</v>
      </c>
      <c r="Y626" t="s">
        <v>3</v>
      </c>
      <c r="Z626" t="s">
        <v>3</v>
      </c>
      <c r="AA626"/>
      <c r="AB626" t="s">
        <v>324</v>
      </c>
      <c r="AC626" t="s">
        <v>3</v>
      </c>
      <c r="AD626" t="s">
        <v>3</v>
      </c>
    </row>
    <row r="627" spans="1:30" ht="15" x14ac:dyDescent="0.25">
      <c r="A627">
        <v>623</v>
      </c>
      <c r="B627" t="s">
        <v>1103</v>
      </c>
      <c r="C627">
        <v>623</v>
      </c>
      <c r="D627" t="s">
        <v>322</v>
      </c>
      <c r="E627" t="s">
        <v>817</v>
      </c>
      <c r="F627" t="s">
        <v>1045</v>
      </c>
      <c r="G627"/>
      <c r="H627" t="s">
        <v>1091</v>
      </c>
      <c r="I627" t="s">
        <v>3</v>
      </c>
      <c r="J627" t="s">
        <v>493</v>
      </c>
      <c r="K627" t="s">
        <v>20</v>
      </c>
      <c r="L627" t="s">
        <v>311</v>
      </c>
      <c r="M627">
        <v>1</v>
      </c>
      <c r="N627" t="s">
        <v>3</v>
      </c>
      <c r="O627" t="s">
        <v>1104</v>
      </c>
      <c r="P627"/>
      <c r="Q627">
        <v>0</v>
      </c>
      <c r="R627"/>
      <c r="S627"/>
      <c r="T627" t="s">
        <v>3</v>
      </c>
      <c r="U627" t="s">
        <v>3</v>
      </c>
      <c r="V627" t="s">
        <v>2</v>
      </c>
      <c r="W627" t="s">
        <v>3</v>
      </c>
      <c r="X627" t="s">
        <v>3</v>
      </c>
      <c r="Y627" t="s">
        <v>3</v>
      </c>
      <c r="Z627" t="s">
        <v>3</v>
      </c>
      <c r="AA627"/>
      <c r="AB627" t="s">
        <v>324</v>
      </c>
      <c r="AC627" t="s">
        <v>3</v>
      </c>
      <c r="AD627" t="s">
        <v>3</v>
      </c>
    </row>
    <row r="628" spans="1:30" ht="15" x14ac:dyDescent="0.25">
      <c r="A628">
        <v>624</v>
      </c>
      <c r="B628" t="s">
        <v>1105</v>
      </c>
      <c r="C628">
        <v>624</v>
      </c>
      <c r="D628" t="s">
        <v>322</v>
      </c>
      <c r="E628" t="s">
        <v>817</v>
      </c>
      <c r="F628" t="s">
        <v>1045</v>
      </c>
      <c r="G628"/>
      <c r="H628" t="s">
        <v>3</v>
      </c>
      <c r="I628" t="s">
        <v>3</v>
      </c>
      <c r="J628" t="s">
        <v>3</v>
      </c>
      <c r="K628" t="s">
        <v>3</v>
      </c>
      <c r="L628" t="s">
        <v>3</v>
      </c>
      <c r="M628" t="s">
        <v>3</v>
      </c>
      <c r="N628" t="s">
        <v>3</v>
      </c>
      <c r="O628" t="s">
        <v>3</v>
      </c>
      <c r="P628"/>
      <c r="Q628">
        <v>0</v>
      </c>
      <c r="R628"/>
      <c r="S628"/>
      <c r="T628" t="s">
        <v>3</v>
      </c>
      <c r="U628" t="s">
        <v>3</v>
      </c>
      <c r="V628" t="s">
        <v>2</v>
      </c>
      <c r="W628" t="s">
        <v>3</v>
      </c>
      <c r="X628" t="s">
        <v>3</v>
      </c>
      <c r="Y628" t="s">
        <v>3</v>
      </c>
      <c r="Z628" t="s">
        <v>3</v>
      </c>
      <c r="AA628"/>
      <c r="AB628" t="s">
        <v>324</v>
      </c>
      <c r="AC628" t="s">
        <v>3</v>
      </c>
      <c r="AD628" t="s">
        <v>3</v>
      </c>
    </row>
    <row r="629" spans="1:30" ht="15" x14ac:dyDescent="0.25">
      <c r="A629">
        <v>625</v>
      </c>
      <c r="B629" t="s">
        <v>1106</v>
      </c>
      <c r="C629">
        <v>625</v>
      </c>
      <c r="D629" t="s">
        <v>322</v>
      </c>
      <c r="E629" t="s">
        <v>817</v>
      </c>
      <c r="F629" t="s">
        <v>1045</v>
      </c>
      <c r="G629"/>
      <c r="H629" t="s">
        <v>1091</v>
      </c>
      <c r="I629" t="s">
        <v>3</v>
      </c>
      <c r="J629" t="s">
        <v>493</v>
      </c>
      <c r="K629" t="s">
        <v>331</v>
      </c>
      <c r="L629" t="s">
        <v>311</v>
      </c>
      <c r="M629" t="s">
        <v>3</v>
      </c>
      <c r="N629" t="s">
        <v>3</v>
      </c>
      <c r="O629" t="s">
        <v>1107</v>
      </c>
      <c r="P629"/>
      <c r="Q629">
        <v>0</v>
      </c>
      <c r="R629"/>
      <c r="S629"/>
      <c r="T629" t="s">
        <v>3</v>
      </c>
      <c r="U629" t="s">
        <v>3</v>
      </c>
      <c r="V629" t="s">
        <v>2</v>
      </c>
      <c r="W629" t="s">
        <v>3</v>
      </c>
      <c r="X629" t="s">
        <v>3</v>
      </c>
      <c r="Y629" t="s">
        <v>3</v>
      </c>
      <c r="Z629" t="s">
        <v>3</v>
      </c>
      <c r="AA629"/>
      <c r="AB629" t="s">
        <v>324</v>
      </c>
      <c r="AC629" t="s">
        <v>3</v>
      </c>
      <c r="AD629" t="s">
        <v>3</v>
      </c>
    </row>
    <row r="630" spans="1:30" ht="15" x14ac:dyDescent="0.25">
      <c r="A630">
        <v>626</v>
      </c>
      <c r="B630" t="s">
        <v>1108</v>
      </c>
      <c r="C630">
        <v>626</v>
      </c>
      <c r="D630" t="s">
        <v>322</v>
      </c>
      <c r="E630" t="s">
        <v>817</v>
      </c>
      <c r="F630" t="s">
        <v>1045</v>
      </c>
      <c r="G630"/>
      <c r="H630" t="s">
        <v>3</v>
      </c>
      <c r="I630">
        <v>0</v>
      </c>
      <c r="J630">
        <v>0</v>
      </c>
      <c r="K630">
        <v>0</v>
      </c>
      <c r="L630">
        <v>0</v>
      </c>
      <c r="M630" t="s">
        <v>3</v>
      </c>
      <c r="N630" t="s">
        <v>3</v>
      </c>
      <c r="O630">
        <v>0</v>
      </c>
      <c r="P630"/>
      <c r="Q630">
        <v>0</v>
      </c>
      <c r="R630"/>
      <c r="S630"/>
      <c r="T630">
        <v>0</v>
      </c>
      <c r="U630">
        <v>0</v>
      </c>
      <c r="V630" t="s">
        <v>2</v>
      </c>
      <c r="W630" t="s">
        <v>3</v>
      </c>
      <c r="X630" t="s">
        <v>3</v>
      </c>
      <c r="Y630">
        <v>0</v>
      </c>
      <c r="Z630">
        <v>0</v>
      </c>
      <c r="AA630"/>
      <c r="AB630" t="s">
        <v>324</v>
      </c>
      <c r="AC630" t="s">
        <v>3</v>
      </c>
      <c r="AD630" t="s">
        <v>3</v>
      </c>
    </row>
    <row r="631" spans="1:30" ht="15" x14ac:dyDescent="0.25">
      <c r="A631">
        <v>627</v>
      </c>
      <c r="B631" t="s">
        <v>1109</v>
      </c>
      <c r="C631">
        <v>627</v>
      </c>
      <c r="D631" t="s">
        <v>322</v>
      </c>
      <c r="E631" t="s">
        <v>817</v>
      </c>
      <c r="F631" t="s">
        <v>1110</v>
      </c>
      <c r="G631"/>
      <c r="H631" t="s">
        <v>3</v>
      </c>
      <c r="I631" t="s">
        <v>3</v>
      </c>
      <c r="J631" t="s">
        <v>3</v>
      </c>
      <c r="K631" t="s">
        <v>3</v>
      </c>
      <c r="L631" t="s">
        <v>3</v>
      </c>
      <c r="M631" t="s">
        <v>3</v>
      </c>
      <c r="N631" t="s">
        <v>3</v>
      </c>
      <c r="O631" t="s">
        <v>3</v>
      </c>
      <c r="P631"/>
      <c r="Q631">
        <v>0</v>
      </c>
      <c r="R631"/>
      <c r="S631"/>
      <c r="T631" t="s">
        <v>3</v>
      </c>
      <c r="U631" t="s">
        <v>3</v>
      </c>
      <c r="V631" t="s">
        <v>21</v>
      </c>
      <c r="W631" t="s">
        <v>3</v>
      </c>
      <c r="X631" t="s">
        <v>3</v>
      </c>
      <c r="Y631" t="s">
        <v>3</v>
      </c>
      <c r="Z631" t="s">
        <v>3</v>
      </c>
      <c r="AA631"/>
      <c r="AB631" t="s">
        <v>324</v>
      </c>
      <c r="AC631" t="s">
        <v>3</v>
      </c>
      <c r="AD631" t="s">
        <v>3</v>
      </c>
    </row>
    <row r="632" spans="1:30" ht="15" x14ac:dyDescent="0.25">
      <c r="A632">
        <v>628</v>
      </c>
      <c r="B632" t="s">
        <v>1111</v>
      </c>
      <c r="C632">
        <v>628</v>
      </c>
      <c r="D632" t="s">
        <v>322</v>
      </c>
      <c r="E632" t="s">
        <v>817</v>
      </c>
      <c r="F632" t="s">
        <v>1110</v>
      </c>
      <c r="G632"/>
      <c r="H632" t="s">
        <v>3</v>
      </c>
      <c r="I632" t="s">
        <v>3</v>
      </c>
      <c r="J632" t="s">
        <v>3</v>
      </c>
      <c r="K632" t="s">
        <v>3</v>
      </c>
      <c r="L632" t="s">
        <v>3</v>
      </c>
      <c r="M632" t="s">
        <v>3</v>
      </c>
      <c r="N632" t="s">
        <v>3</v>
      </c>
      <c r="O632" t="s">
        <v>3</v>
      </c>
      <c r="P632"/>
      <c r="Q632">
        <v>0</v>
      </c>
      <c r="R632"/>
      <c r="S632"/>
      <c r="T632" t="s">
        <v>3</v>
      </c>
      <c r="U632" t="s">
        <v>3</v>
      </c>
      <c r="V632" t="s">
        <v>2</v>
      </c>
      <c r="W632" t="s">
        <v>3</v>
      </c>
      <c r="X632" t="s">
        <v>3</v>
      </c>
      <c r="Y632" t="s">
        <v>3</v>
      </c>
      <c r="Z632" t="s">
        <v>3</v>
      </c>
      <c r="AA632"/>
      <c r="AB632" t="s">
        <v>324</v>
      </c>
      <c r="AC632" t="s">
        <v>3</v>
      </c>
      <c r="AD632" t="s">
        <v>3</v>
      </c>
    </row>
    <row r="633" spans="1:30" ht="15" x14ac:dyDescent="0.25">
      <c r="A633">
        <v>629</v>
      </c>
      <c r="B633" t="s">
        <v>1112</v>
      </c>
      <c r="C633">
        <v>629</v>
      </c>
      <c r="D633" t="s">
        <v>322</v>
      </c>
      <c r="E633" t="s">
        <v>817</v>
      </c>
      <c r="F633" t="s">
        <v>1110</v>
      </c>
      <c r="G633"/>
      <c r="H633" t="s">
        <v>3</v>
      </c>
      <c r="I633" t="s">
        <v>3</v>
      </c>
      <c r="J633" t="s">
        <v>3</v>
      </c>
      <c r="K633" t="s">
        <v>3</v>
      </c>
      <c r="L633" t="s">
        <v>3</v>
      </c>
      <c r="M633" t="s">
        <v>3</v>
      </c>
      <c r="N633" t="s">
        <v>3</v>
      </c>
      <c r="O633" t="s">
        <v>3</v>
      </c>
      <c r="P633"/>
      <c r="Q633">
        <v>0</v>
      </c>
      <c r="R633"/>
      <c r="S633"/>
      <c r="T633" t="s">
        <v>3</v>
      </c>
      <c r="U633" t="s">
        <v>3</v>
      </c>
      <c r="V633" t="s">
        <v>2</v>
      </c>
      <c r="W633" t="s">
        <v>3</v>
      </c>
      <c r="X633" t="s">
        <v>3</v>
      </c>
      <c r="Y633" t="s">
        <v>3</v>
      </c>
      <c r="Z633" t="s">
        <v>3</v>
      </c>
      <c r="AA633"/>
      <c r="AB633" t="s">
        <v>324</v>
      </c>
      <c r="AC633" t="s">
        <v>3</v>
      </c>
      <c r="AD633" t="s">
        <v>3</v>
      </c>
    </row>
    <row r="634" spans="1:30" ht="15" x14ac:dyDescent="0.25">
      <c r="A634">
        <v>630</v>
      </c>
      <c r="B634" t="s">
        <v>1113</v>
      </c>
      <c r="C634">
        <v>630</v>
      </c>
      <c r="D634" t="s">
        <v>322</v>
      </c>
      <c r="E634" t="s">
        <v>817</v>
      </c>
      <c r="F634" t="s">
        <v>1110</v>
      </c>
      <c r="G634"/>
      <c r="H634" t="s">
        <v>3</v>
      </c>
      <c r="I634" t="s">
        <v>3</v>
      </c>
      <c r="J634" t="s">
        <v>3</v>
      </c>
      <c r="K634" t="s">
        <v>3</v>
      </c>
      <c r="L634" t="s">
        <v>3</v>
      </c>
      <c r="M634" t="s">
        <v>3</v>
      </c>
      <c r="N634" t="s">
        <v>3</v>
      </c>
      <c r="O634" t="s">
        <v>3</v>
      </c>
      <c r="P634"/>
      <c r="Q634">
        <v>0</v>
      </c>
      <c r="R634"/>
      <c r="S634"/>
      <c r="T634" t="s">
        <v>3</v>
      </c>
      <c r="U634" t="s">
        <v>3</v>
      </c>
      <c r="V634" t="s">
        <v>2</v>
      </c>
      <c r="W634" t="s">
        <v>3</v>
      </c>
      <c r="X634" t="s">
        <v>3</v>
      </c>
      <c r="Y634" t="s">
        <v>3</v>
      </c>
      <c r="Z634" t="s">
        <v>3</v>
      </c>
      <c r="AA634"/>
      <c r="AB634" t="s">
        <v>324</v>
      </c>
      <c r="AC634" t="s">
        <v>3</v>
      </c>
      <c r="AD634" t="s">
        <v>3</v>
      </c>
    </row>
    <row r="635" spans="1:30" ht="15" x14ac:dyDescent="0.25">
      <c r="A635">
        <v>631</v>
      </c>
      <c r="B635" t="s">
        <v>1114</v>
      </c>
      <c r="C635">
        <v>631</v>
      </c>
      <c r="D635" t="s">
        <v>322</v>
      </c>
      <c r="E635" t="s">
        <v>817</v>
      </c>
      <c r="F635" t="s">
        <v>1110</v>
      </c>
      <c r="G635"/>
      <c r="H635" t="s">
        <v>1115</v>
      </c>
      <c r="I635" t="s">
        <v>3</v>
      </c>
      <c r="J635" t="s">
        <v>19</v>
      </c>
      <c r="K635" t="s">
        <v>20</v>
      </c>
      <c r="L635" t="s">
        <v>311</v>
      </c>
      <c r="M635" t="s">
        <v>3</v>
      </c>
      <c r="N635" t="s">
        <v>3</v>
      </c>
      <c r="O635" t="s">
        <v>1116</v>
      </c>
      <c r="P635"/>
      <c r="Q635">
        <v>0</v>
      </c>
      <c r="R635"/>
      <c r="S635"/>
      <c r="T635" t="s">
        <v>3</v>
      </c>
      <c r="U635" t="s">
        <v>3</v>
      </c>
      <c r="V635" t="s">
        <v>2</v>
      </c>
      <c r="W635" t="s">
        <v>3</v>
      </c>
      <c r="X635" t="s">
        <v>3</v>
      </c>
      <c r="Y635" t="s">
        <v>3</v>
      </c>
      <c r="Z635" t="s">
        <v>3</v>
      </c>
      <c r="AA635"/>
      <c r="AB635" t="s">
        <v>324</v>
      </c>
      <c r="AC635" t="s">
        <v>3</v>
      </c>
      <c r="AD635" t="s">
        <v>3</v>
      </c>
    </row>
    <row r="636" spans="1:30" ht="15" x14ac:dyDescent="0.25">
      <c r="A636">
        <v>632</v>
      </c>
      <c r="B636" t="s">
        <v>1117</v>
      </c>
      <c r="C636">
        <v>632</v>
      </c>
      <c r="D636" t="s">
        <v>322</v>
      </c>
      <c r="E636" t="s">
        <v>817</v>
      </c>
      <c r="F636" t="s">
        <v>1110</v>
      </c>
      <c r="G636"/>
      <c r="H636" t="s">
        <v>1115</v>
      </c>
      <c r="I636" t="s">
        <v>3</v>
      </c>
      <c r="J636" t="s">
        <v>19</v>
      </c>
      <c r="K636" t="s">
        <v>20</v>
      </c>
      <c r="L636" t="s">
        <v>16</v>
      </c>
      <c r="M636">
        <v>1</v>
      </c>
      <c r="N636" t="s">
        <v>3</v>
      </c>
      <c r="O636" t="s">
        <v>29</v>
      </c>
      <c r="P636"/>
      <c r="Q636">
        <v>0</v>
      </c>
      <c r="R636"/>
      <c r="S636"/>
      <c r="T636" t="s">
        <v>3</v>
      </c>
      <c r="U636" t="s">
        <v>3</v>
      </c>
      <c r="V636" t="s">
        <v>2</v>
      </c>
      <c r="W636" t="s">
        <v>3</v>
      </c>
      <c r="X636" t="s">
        <v>3</v>
      </c>
      <c r="Y636" t="s">
        <v>3</v>
      </c>
      <c r="Z636" t="s">
        <v>3</v>
      </c>
      <c r="AA636"/>
      <c r="AB636" t="s">
        <v>324</v>
      </c>
      <c r="AC636" t="s">
        <v>3</v>
      </c>
      <c r="AD636" t="s">
        <v>3</v>
      </c>
    </row>
    <row r="637" spans="1:30" ht="15" x14ac:dyDescent="0.25">
      <c r="A637">
        <v>633</v>
      </c>
      <c r="B637" t="s">
        <v>1118</v>
      </c>
      <c r="C637">
        <v>633</v>
      </c>
      <c r="D637" t="s">
        <v>322</v>
      </c>
      <c r="E637" t="s">
        <v>817</v>
      </c>
      <c r="F637" t="s">
        <v>1110</v>
      </c>
      <c r="G637"/>
      <c r="H637" t="s">
        <v>1115</v>
      </c>
      <c r="I637" t="s">
        <v>3</v>
      </c>
      <c r="J637" t="s">
        <v>19</v>
      </c>
      <c r="K637" t="s">
        <v>20</v>
      </c>
      <c r="L637" t="s">
        <v>16</v>
      </c>
      <c r="M637">
        <v>1</v>
      </c>
      <c r="N637" t="s">
        <v>3</v>
      </c>
      <c r="O637" t="s">
        <v>824</v>
      </c>
      <c r="P637"/>
      <c r="Q637">
        <v>0</v>
      </c>
      <c r="R637"/>
      <c r="S637"/>
      <c r="T637" t="s">
        <v>3</v>
      </c>
      <c r="U637" t="s">
        <v>3</v>
      </c>
      <c r="V637" t="s">
        <v>2</v>
      </c>
      <c r="W637" t="s">
        <v>3</v>
      </c>
      <c r="X637" t="s">
        <v>3</v>
      </c>
      <c r="Y637" t="s">
        <v>3</v>
      </c>
      <c r="Z637" t="s">
        <v>3</v>
      </c>
      <c r="AA637"/>
      <c r="AB637" t="s">
        <v>324</v>
      </c>
      <c r="AC637" t="s">
        <v>3</v>
      </c>
      <c r="AD637" t="s">
        <v>3</v>
      </c>
    </row>
    <row r="638" spans="1:30" ht="15" x14ac:dyDescent="0.25">
      <c r="A638">
        <v>634</v>
      </c>
      <c r="B638" t="s">
        <v>1119</v>
      </c>
      <c r="C638">
        <v>634</v>
      </c>
      <c r="D638" t="s">
        <v>322</v>
      </c>
      <c r="E638" t="s">
        <v>817</v>
      </c>
      <c r="F638" t="s">
        <v>1110</v>
      </c>
      <c r="G638"/>
      <c r="H638" t="s">
        <v>1115</v>
      </c>
      <c r="I638" t="s">
        <v>3</v>
      </c>
      <c r="J638" t="s">
        <v>19</v>
      </c>
      <c r="K638" t="s">
        <v>20</v>
      </c>
      <c r="L638" t="s">
        <v>311</v>
      </c>
      <c r="M638" t="s">
        <v>3</v>
      </c>
      <c r="N638" t="s">
        <v>3</v>
      </c>
      <c r="O638" t="s">
        <v>27</v>
      </c>
      <c r="P638"/>
      <c r="Q638">
        <v>0</v>
      </c>
      <c r="R638"/>
      <c r="S638"/>
      <c r="T638" t="s">
        <v>3</v>
      </c>
      <c r="U638" t="s">
        <v>3</v>
      </c>
      <c r="V638" t="s">
        <v>2</v>
      </c>
      <c r="W638" t="s">
        <v>3</v>
      </c>
      <c r="X638" t="s">
        <v>3</v>
      </c>
      <c r="Y638" t="s">
        <v>3</v>
      </c>
      <c r="Z638" t="s">
        <v>3</v>
      </c>
      <c r="AA638"/>
      <c r="AB638" t="s">
        <v>324</v>
      </c>
      <c r="AC638" t="s">
        <v>3</v>
      </c>
      <c r="AD638" t="s">
        <v>3</v>
      </c>
    </row>
    <row r="639" spans="1:30" ht="15" x14ac:dyDescent="0.25">
      <c r="A639">
        <v>635</v>
      </c>
      <c r="B639" t="s">
        <v>1120</v>
      </c>
      <c r="C639">
        <v>635</v>
      </c>
      <c r="D639" t="s">
        <v>322</v>
      </c>
      <c r="E639" t="s">
        <v>817</v>
      </c>
      <c r="F639" t="s">
        <v>1110</v>
      </c>
      <c r="G639"/>
      <c r="H639" t="s">
        <v>1115</v>
      </c>
      <c r="I639" t="s">
        <v>3</v>
      </c>
      <c r="J639" t="s">
        <v>19</v>
      </c>
      <c r="K639" t="s">
        <v>20</v>
      </c>
      <c r="L639" t="s">
        <v>311</v>
      </c>
      <c r="M639" t="s">
        <v>3</v>
      </c>
      <c r="N639" t="s">
        <v>3</v>
      </c>
      <c r="O639" t="s">
        <v>1121</v>
      </c>
      <c r="P639"/>
      <c r="Q639">
        <v>0</v>
      </c>
      <c r="R639"/>
      <c r="S639"/>
      <c r="T639" t="s">
        <v>3</v>
      </c>
      <c r="U639" t="s">
        <v>3</v>
      </c>
      <c r="V639" t="s">
        <v>2</v>
      </c>
      <c r="W639" t="s">
        <v>3</v>
      </c>
      <c r="X639" t="s">
        <v>3</v>
      </c>
      <c r="Y639" t="s">
        <v>3</v>
      </c>
      <c r="Z639" t="s">
        <v>3</v>
      </c>
      <c r="AA639"/>
      <c r="AB639" t="s">
        <v>324</v>
      </c>
      <c r="AC639" t="s">
        <v>3</v>
      </c>
      <c r="AD639" t="s">
        <v>3</v>
      </c>
    </row>
    <row r="640" spans="1:30" ht="15" x14ac:dyDescent="0.25">
      <c r="A640">
        <v>636</v>
      </c>
      <c r="B640" t="s">
        <v>1122</v>
      </c>
      <c r="C640">
        <v>636</v>
      </c>
      <c r="D640" t="s">
        <v>322</v>
      </c>
      <c r="E640" t="s">
        <v>817</v>
      </c>
      <c r="F640" t="s">
        <v>1110</v>
      </c>
      <c r="G640"/>
      <c r="H640" t="s">
        <v>3</v>
      </c>
      <c r="I640" t="s">
        <v>3</v>
      </c>
      <c r="J640" t="s">
        <v>3</v>
      </c>
      <c r="K640" t="s">
        <v>3</v>
      </c>
      <c r="L640" t="s">
        <v>3</v>
      </c>
      <c r="M640" t="s">
        <v>3</v>
      </c>
      <c r="N640" t="s">
        <v>3</v>
      </c>
      <c r="O640" t="s">
        <v>3</v>
      </c>
      <c r="P640"/>
      <c r="Q640">
        <v>0</v>
      </c>
      <c r="R640"/>
      <c r="S640"/>
      <c r="T640" t="s">
        <v>3</v>
      </c>
      <c r="U640" t="s">
        <v>3</v>
      </c>
      <c r="V640" t="s">
        <v>21</v>
      </c>
      <c r="W640" t="s">
        <v>3</v>
      </c>
      <c r="X640" t="s">
        <v>3</v>
      </c>
      <c r="Y640" t="s">
        <v>3</v>
      </c>
      <c r="Z640" t="s">
        <v>3</v>
      </c>
      <c r="AA640"/>
      <c r="AB640" t="s">
        <v>324</v>
      </c>
      <c r="AC640" t="s">
        <v>3</v>
      </c>
      <c r="AD640" t="s">
        <v>3</v>
      </c>
    </row>
    <row r="641" spans="1:30" ht="15" x14ac:dyDescent="0.25">
      <c r="A641">
        <v>637</v>
      </c>
      <c r="B641" t="s">
        <v>1123</v>
      </c>
      <c r="C641">
        <v>637</v>
      </c>
      <c r="D641" t="s">
        <v>322</v>
      </c>
      <c r="E641" t="s">
        <v>817</v>
      </c>
      <c r="F641" t="s">
        <v>1110</v>
      </c>
      <c r="G641"/>
      <c r="H641" t="s">
        <v>3</v>
      </c>
      <c r="I641" t="s">
        <v>3</v>
      </c>
      <c r="J641" t="s">
        <v>3</v>
      </c>
      <c r="K641" t="s">
        <v>3</v>
      </c>
      <c r="L641" t="s">
        <v>3</v>
      </c>
      <c r="M641" t="s">
        <v>3</v>
      </c>
      <c r="N641" t="s">
        <v>3</v>
      </c>
      <c r="O641" t="s">
        <v>3</v>
      </c>
      <c r="P641"/>
      <c r="Q641">
        <v>0</v>
      </c>
      <c r="R641"/>
      <c r="S641"/>
      <c r="T641" t="s">
        <v>3</v>
      </c>
      <c r="U641" t="s">
        <v>3</v>
      </c>
      <c r="V641" t="s">
        <v>2</v>
      </c>
      <c r="W641" t="s">
        <v>3</v>
      </c>
      <c r="X641" t="s">
        <v>3</v>
      </c>
      <c r="Y641" t="s">
        <v>3</v>
      </c>
      <c r="Z641" t="s">
        <v>3</v>
      </c>
      <c r="AA641"/>
      <c r="AB641" t="s">
        <v>324</v>
      </c>
      <c r="AC641" t="s">
        <v>3</v>
      </c>
      <c r="AD641" t="s">
        <v>3</v>
      </c>
    </row>
    <row r="642" spans="1:30" ht="15" x14ac:dyDescent="0.25">
      <c r="A642">
        <v>638</v>
      </c>
      <c r="B642" t="s">
        <v>1124</v>
      </c>
      <c r="C642">
        <v>638</v>
      </c>
      <c r="D642" t="s">
        <v>322</v>
      </c>
      <c r="E642" t="s">
        <v>817</v>
      </c>
      <c r="F642" t="s">
        <v>1110</v>
      </c>
      <c r="G642"/>
      <c r="H642" t="s">
        <v>3</v>
      </c>
      <c r="I642" t="s">
        <v>3</v>
      </c>
      <c r="J642" t="s">
        <v>3</v>
      </c>
      <c r="K642" t="s">
        <v>3</v>
      </c>
      <c r="L642" t="s">
        <v>3</v>
      </c>
      <c r="M642" t="s">
        <v>3</v>
      </c>
      <c r="N642" t="s">
        <v>3</v>
      </c>
      <c r="O642" t="s">
        <v>3</v>
      </c>
      <c r="P642"/>
      <c r="Q642">
        <v>0</v>
      </c>
      <c r="R642"/>
      <c r="S642"/>
      <c r="T642" t="s">
        <v>3</v>
      </c>
      <c r="U642" t="s">
        <v>3</v>
      </c>
      <c r="V642" t="s">
        <v>2</v>
      </c>
      <c r="W642" t="s">
        <v>3</v>
      </c>
      <c r="X642" t="s">
        <v>3</v>
      </c>
      <c r="Y642" t="s">
        <v>3</v>
      </c>
      <c r="Z642" t="s">
        <v>3</v>
      </c>
      <c r="AA642"/>
      <c r="AB642" t="s">
        <v>324</v>
      </c>
      <c r="AC642" t="s">
        <v>3</v>
      </c>
      <c r="AD642" t="s">
        <v>3</v>
      </c>
    </row>
    <row r="643" spans="1:30" ht="15" x14ac:dyDescent="0.25">
      <c r="A643">
        <v>639</v>
      </c>
      <c r="B643" t="s">
        <v>1125</v>
      </c>
      <c r="C643">
        <v>639</v>
      </c>
      <c r="D643" t="s">
        <v>322</v>
      </c>
      <c r="E643" t="s">
        <v>817</v>
      </c>
      <c r="F643" t="s">
        <v>1126</v>
      </c>
      <c r="G643"/>
      <c r="H643" t="s">
        <v>3</v>
      </c>
      <c r="I643">
        <v>0</v>
      </c>
      <c r="J643">
        <v>0</v>
      </c>
      <c r="K643">
        <v>0</v>
      </c>
      <c r="L643">
        <v>0</v>
      </c>
      <c r="M643" t="s">
        <v>3</v>
      </c>
      <c r="N643" t="s">
        <v>3</v>
      </c>
      <c r="O643">
        <v>0</v>
      </c>
      <c r="P643"/>
      <c r="Q643">
        <v>0</v>
      </c>
      <c r="R643"/>
      <c r="S643"/>
      <c r="T643">
        <v>0</v>
      </c>
      <c r="U643">
        <v>0</v>
      </c>
      <c r="V643" t="s">
        <v>21</v>
      </c>
      <c r="W643" t="s">
        <v>3</v>
      </c>
      <c r="X643" t="s">
        <v>3</v>
      </c>
      <c r="Y643">
        <v>0</v>
      </c>
      <c r="Z643">
        <v>0</v>
      </c>
      <c r="AA643"/>
      <c r="AB643" t="s">
        <v>324</v>
      </c>
      <c r="AC643" t="s">
        <v>3</v>
      </c>
      <c r="AD643" t="s">
        <v>3</v>
      </c>
    </row>
    <row r="644" spans="1:30" ht="15" x14ac:dyDescent="0.25">
      <c r="A644">
        <v>640</v>
      </c>
      <c r="B644" t="s">
        <v>1127</v>
      </c>
      <c r="C644">
        <v>640</v>
      </c>
      <c r="D644" t="s">
        <v>322</v>
      </c>
      <c r="E644" t="s">
        <v>817</v>
      </c>
      <c r="F644" t="s">
        <v>1126</v>
      </c>
      <c r="G644"/>
      <c r="H644" t="s">
        <v>3</v>
      </c>
      <c r="I644" t="s">
        <v>3</v>
      </c>
      <c r="J644" t="s">
        <v>3</v>
      </c>
      <c r="K644" t="s">
        <v>3</v>
      </c>
      <c r="L644" t="s">
        <v>3</v>
      </c>
      <c r="M644" t="s">
        <v>3</v>
      </c>
      <c r="N644" t="s">
        <v>3</v>
      </c>
      <c r="O644" t="s">
        <v>3</v>
      </c>
      <c r="P644"/>
      <c r="Q644">
        <v>0</v>
      </c>
      <c r="R644"/>
      <c r="S644"/>
      <c r="T644" t="s">
        <v>3</v>
      </c>
      <c r="U644" t="s">
        <v>3</v>
      </c>
      <c r="V644" t="s">
        <v>2</v>
      </c>
      <c r="W644" t="s">
        <v>3</v>
      </c>
      <c r="X644" t="s">
        <v>3</v>
      </c>
      <c r="Y644" t="s">
        <v>3</v>
      </c>
      <c r="Z644" t="s">
        <v>3</v>
      </c>
      <c r="AA644"/>
      <c r="AB644" t="s">
        <v>324</v>
      </c>
      <c r="AC644" t="s">
        <v>3</v>
      </c>
      <c r="AD644" t="s">
        <v>3</v>
      </c>
    </row>
    <row r="645" spans="1:30" ht="15" x14ac:dyDescent="0.25">
      <c r="A645">
        <v>641</v>
      </c>
      <c r="B645" t="s">
        <v>1128</v>
      </c>
      <c r="C645">
        <v>641</v>
      </c>
      <c r="D645" t="s">
        <v>322</v>
      </c>
      <c r="E645" t="s">
        <v>817</v>
      </c>
      <c r="F645" t="s">
        <v>1126</v>
      </c>
      <c r="G645"/>
      <c r="H645" t="s">
        <v>3</v>
      </c>
      <c r="I645">
        <v>0</v>
      </c>
      <c r="J645">
        <v>0</v>
      </c>
      <c r="K645">
        <v>0</v>
      </c>
      <c r="L645">
        <v>0</v>
      </c>
      <c r="M645">
        <v>1</v>
      </c>
      <c r="N645" t="s">
        <v>3</v>
      </c>
      <c r="O645">
        <v>0</v>
      </c>
      <c r="P645"/>
      <c r="Q645">
        <v>0</v>
      </c>
      <c r="R645"/>
      <c r="S645"/>
      <c r="T645">
        <v>0</v>
      </c>
      <c r="U645">
        <v>0</v>
      </c>
      <c r="V645" t="s">
        <v>3</v>
      </c>
      <c r="W645" t="s">
        <v>3</v>
      </c>
      <c r="X645" t="s">
        <v>3</v>
      </c>
      <c r="Y645">
        <v>0</v>
      </c>
      <c r="Z645">
        <v>0</v>
      </c>
      <c r="AA645"/>
      <c r="AB645" t="s">
        <v>324</v>
      </c>
      <c r="AC645" t="s">
        <v>3</v>
      </c>
      <c r="AD645" t="s">
        <v>3</v>
      </c>
    </row>
    <row r="646" spans="1:30" ht="15" x14ac:dyDescent="0.25">
      <c r="A646">
        <v>642</v>
      </c>
      <c r="B646" t="s">
        <v>1129</v>
      </c>
      <c r="C646">
        <v>642</v>
      </c>
      <c r="D646" t="s">
        <v>322</v>
      </c>
      <c r="E646" t="s">
        <v>817</v>
      </c>
      <c r="F646" t="s">
        <v>1126</v>
      </c>
      <c r="G646"/>
      <c r="H646" t="s">
        <v>3</v>
      </c>
      <c r="I646">
        <v>0</v>
      </c>
      <c r="J646">
        <v>0</v>
      </c>
      <c r="K646">
        <v>0</v>
      </c>
      <c r="L646">
        <v>0</v>
      </c>
      <c r="M646">
        <v>1</v>
      </c>
      <c r="N646" t="s">
        <v>3</v>
      </c>
      <c r="O646">
        <v>0</v>
      </c>
      <c r="P646"/>
      <c r="Q646">
        <v>0</v>
      </c>
      <c r="R646"/>
      <c r="S646"/>
      <c r="T646">
        <v>0</v>
      </c>
      <c r="U646">
        <v>0</v>
      </c>
      <c r="V646" t="s">
        <v>3</v>
      </c>
      <c r="W646" t="s">
        <v>3</v>
      </c>
      <c r="X646" t="s">
        <v>3</v>
      </c>
      <c r="Y646">
        <v>0</v>
      </c>
      <c r="Z646">
        <v>0</v>
      </c>
      <c r="AA646"/>
      <c r="AB646" t="s">
        <v>324</v>
      </c>
      <c r="AC646" t="s">
        <v>3</v>
      </c>
      <c r="AD646" t="s">
        <v>3</v>
      </c>
    </row>
    <row r="647" spans="1:30" ht="15" x14ac:dyDescent="0.25">
      <c r="A647">
        <v>643</v>
      </c>
      <c r="B647" t="s">
        <v>1130</v>
      </c>
      <c r="C647">
        <v>643</v>
      </c>
      <c r="D647" t="s">
        <v>322</v>
      </c>
      <c r="E647" t="s">
        <v>817</v>
      </c>
      <c r="F647" t="s">
        <v>1126</v>
      </c>
      <c r="G647"/>
      <c r="H647" t="s">
        <v>3</v>
      </c>
      <c r="I647">
        <v>0</v>
      </c>
      <c r="J647">
        <v>0</v>
      </c>
      <c r="K647">
        <v>0</v>
      </c>
      <c r="L647">
        <v>0</v>
      </c>
      <c r="M647" t="s">
        <v>3</v>
      </c>
      <c r="N647" t="s">
        <v>3</v>
      </c>
      <c r="O647">
        <v>0</v>
      </c>
      <c r="P647"/>
      <c r="Q647">
        <v>0</v>
      </c>
      <c r="R647"/>
      <c r="S647"/>
      <c r="T647">
        <v>0</v>
      </c>
      <c r="U647">
        <v>0</v>
      </c>
      <c r="V647" t="s">
        <v>3</v>
      </c>
      <c r="W647" t="s">
        <v>10</v>
      </c>
      <c r="X647" t="s">
        <v>3</v>
      </c>
      <c r="Y647">
        <v>0</v>
      </c>
      <c r="Z647">
        <v>0</v>
      </c>
      <c r="AA647"/>
      <c r="AB647" t="s">
        <v>324</v>
      </c>
      <c r="AC647" t="s">
        <v>3</v>
      </c>
      <c r="AD647" t="s">
        <v>3</v>
      </c>
    </row>
    <row r="648" spans="1:30" ht="15" x14ac:dyDescent="0.25">
      <c r="A648">
        <v>644</v>
      </c>
      <c r="B648" t="s">
        <v>1131</v>
      </c>
      <c r="C648">
        <v>644</v>
      </c>
      <c r="D648" t="s">
        <v>322</v>
      </c>
      <c r="E648" t="s">
        <v>817</v>
      </c>
      <c r="F648" t="s">
        <v>1126</v>
      </c>
      <c r="G648"/>
      <c r="H648" t="s">
        <v>820</v>
      </c>
      <c r="I648" t="s">
        <v>3</v>
      </c>
      <c r="J648" t="s">
        <v>493</v>
      </c>
      <c r="K648" t="s">
        <v>20</v>
      </c>
      <c r="L648" t="s">
        <v>16</v>
      </c>
      <c r="M648">
        <v>1</v>
      </c>
      <c r="N648" t="s">
        <v>3</v>
      </c>
      <c r="O648" t="s">
        <v>1132</v>
      </c>
      <c r="P648"/>
      <c r="Q648">
        <v>0</v>
      </c>
      <c r="R648"/>
      <c r="S648"/>
      <c r="T648" t="s">
        <v>3</v>
      </c>
      <c r="U648" t="s">
        <v>3</v>
      </c>
      <c r="V648" t="s">
        <v>2</v>
      </c>
      <c r="W648" t="s">
        <v>3</v>
      </c>
      <c r="X648" t="s">
        <v>3</v>
      </c>
      <c r="Y648" t="s">
        <v>3</v>
      </c>
      <c r="Z648" t="s">
        <v>3</v>
      </c>
      <c r="AA648"/>
      <c r="AB648" t="s">
        <v>324</v>
      </c>
      <c r="AC648" t="s">
        <v>3</v>
      </c>
      <c r="AD648" t="s">
        <v>3</v>
      </c>
    </row>
    <row r="649" spans="1:30" ht="15" x14ac:dyDescent="0.25">
      <c r="A649">
        <v>645</v>
      </c>
      <c r="B649" t="s">
        <v>1133</v>
      </c>
      <c r="C649">
        <v>645</v>
      </c>
      <c r="D649" t="s">
        <v>322</v>
      </c>
      <c r="E649" t="s">
        <v>817</v>
      </c>
      <c r="F649" t="s">
        <v>1126</v>
      </c>
      <c r="G649"/>
      <c r="H649" t="s">
        <v>3</v>
      </c>
      <c r="I649">
        <v>0</v>
      </c>
      <c r="J649">
        <v>0</v>
      </c>
      <c r="K649">
        <v>0</v>
      </c>
      <c r="L649">
        <v>0</v>
      </c>
      <c r="M649">
        <v>1</v>
      </c>
      <c r="N649" t="s">
        <v>3</v>
      </c>
      <c r="O649">
        <v>0</v>
      </c>
      <c r="P649"/>
      <c r="Q649">
        <v>0</v>
      </c>
      <c r="R649"/>
      <c r="S649"/>
      <c r="T649">
        <v>0</v>
      </c>
      <c r="U649">
        <v>0</v>
      </c>
      <c r="V649" t="s">
        <v>3</v>
      </c>
      <c r="W649" t="s">
        <v>3</v>
      </c>
      <c r="X649" t="s">
        <v>3</v>
      </c>
      <c r="Y649">
        <v>0</v>
      </c>
      <c r="Z649">
        <v>0</v>
      </c>
      <c r="AA649"/>
      <c r="AB649" t="s">
        <v>324</v>
      </c>
      <c r="AC649" t="s">
        <v>3</v>
      </c>
      <c r="AD649" t="s">
        <v>3</v>
      </c>
    </row>
    <row r="650" spans="1:30" ht="15" x14ac:dyDescent="0.25">
      <c r="A650">
        <v>646</v>
      </c>
      <c r="B650" t="s">
        <v>1134</v>
      </c>
      <c r="C650">
        <v>646</v>
      </c>
      <c r="D650" t="s">
        <v>322</v>
      </c>
      <c r="E650" t="s">
        <v>817</v>
      </c>
      <c r="F650" t="s">
        <v>1126</v>
      </c>
      <c r="G650"/>
      <c r="H650" t="s">
        <v>3</v>
      </c>
      <c r="I650">
        <v>0</v>
      </c>
      <c r="J650">
        <v>0</v>
      </c>
      <c r="K650">
        <v>0</v>
      </c>
      <c r="L650">
        <v>0</v>
      </c>
      <c r="M650">
        <v>1</v>
      </c>
      <c r="N650" t="s">
        <v>3</v>
      </c>
      <c r="O650">
        <v>0</v>
      </c>
      <c r="P650"/>
      <c r="Q650">
        <v>0</v>
      </c>
      <c r="R650"/>
      <c r="S650"/>
      <c r="T650">
        <v>0</v>
      </c>
      <c r="U650">
        <v>0</v>
      </c>
      <c r="V650" t="s">
        <v>3</v>
      </c>
      <c r="W650" t="s">
        <v>3</v>
      </c>
      <c r="X650" t="s">
        <v>3</v>
      </c>
      <c r="Y650">
        <v>0</v>
      </c>
      <c r="Z650">
        <v>0</v>
      </c>
      <c r="AA650"/>
      <c r="AB650" t="s">
        <v>324</v>
      </c>
      <c r="AC650" t="s">
        <v>3</v>
      </c>
      <c r="AD650" t="s">
        <v>3</v>
      </c>
    </row>
    <row r="651" spans="1:30" ht="15" x14ac:dyDescent="0.25">
      <c r="A651">
        <v>647</v>
      </c>
      <c r="B651" t="s">
        <v>1135</v>
      </c>
      <c r="C651">
        <v>647</v>
      </c>
      <c r="D651" t="s">
        <v>322</v>
      </c>
      <c r="E651" t="s">
        <v>817</v>
      </c>
      <c r="F651" t="s">
        <v>1126</v>
      </c>
      <c r="G651"/>
      <c r="H651" t="s">
        <v>3</v>
      </c>
      <c r="I651">
        <v>0</v>
      </c>
      <c r="J651">
        <v>0</v>
      </c>
      <c r="K651">
        <v>0</v>
      </c>
      <c r="L651">
        <v>0</v>
      </c>
      <c r="M651">
        <v>1</v>
      </c>
      <c r="N651" t="s">
        <v>3</v>
      </c>
      <c r="O651">
        <v>0</v>
      </c>
      <c r="P651"/>
      <c r="Q651">
        <v>0</v>
      </c>
      <c r="R651"/>
      <c r="S651"/>
      <c r="T651">
        <v>0</v>
      </c>
      <c r="U651">
        <v>0</v>
      </c>
      <c r="V651" t="s">
        <v>3</v>
      </c>
      <c r="W651" t="s">
        <v>3</v>
      </c>
      <c r="X651" t="s">
        <v>3</v>
      </c>
      <c r="Y651">
        <v>0</v>
      </c>
      <c r="Z651">
        <v>0</v>
      </c>
      <c r="AA651"/>
      <c r="AB651" t="s">
        <v>324</v>
      </c>
      <c r="AC651" t="s">
        <v>3</v>
      </c>
      <c r="AD651" t="s">
        <v>3</v>
      </c>
    </row>
    <row r="652" spans="1:30" ht="15" x14ac:dyDescent="0.25">
      <c r="A652">
        <v>648</v>
      </c>
      <c r="B652" t="s">
        <v>1136</v>
      </c>
      <c r="C652">
        <v>648</v>
      </c>
      <c r="D652" t="s">
        <v>322</v>
      </c>
      <c r="E652" t="s">
        <v>817</v>
      </c>
      <c r="F652" t="s">
        <v>1126</v>
      </c>
      <c r="G652"/>
      <c r="H652" t="s">
        <v>3</v>
      </c>
      <c r="I652">
        <v>0</v>
      </c>
      <c r="J652">
        <v>0</v>
      </c>
      <c r="K652">
        <v>0</v>
      </c>
      <c r="L652">
        <v>0</v>
      </c>
      <c r="M652">
        <v>1</v>
      </c>
      <c r="N652" t="s">
        <v>3</v>
      </c>
      <c r="O652">
        <v>0</v>
      </c>
      <c r="P652"/>
      <c r="Q652">
        <v>0</v>
      </c>
      <c r="R652"/>
      <c r="S652"/>
      <c r="T652">
        <v>0</v>
      </c>
      <c r="U652">
        <v>0</v>
      </c>
      <c r="V652" t="s">
        <v>3</v>
      </c>
      <c r="W652" t="s">
        <v>3</v>
      </c>
      <c r="X652" t="s">
        <v>3</v>
      </c>
      <c r="Y652">
        <v>0</v>
      </c>
      <c r="Z652">
        <v>0</v>
      </c>
      <c r="AA652"/>
      <c r="AB652" t="s">
        <v>324</v>
      </c>
      <c r="AC652" t="s">
        <v>3</v>
      </c>
      <c r="AD652" t="s">
        <v>3</v>
      </c>
    </row>
    <row r="653" spans="1:30" ht="15" x14ac:dyDescent="0.25">
      <c r="A653">
        <v>649</v>
      </c>
      <c r="B653" t="s">
        <v>1137</v>
      </c>
      <c r="C653">
        <v>649</v>
      </c>
      <c r="D653" t="s">
        <v>322</v>
      </c>
      <c r="E653" t="s">
        <v>817</v>
      </c>
      <c r="F653" t="s">
        <v>1126</v>
      </c>
      <c r="G653"/>
      <c r="H653" t="s">
        <v>3</v>
      </c>
      <c r="I653">
        <v>0</v>
      </c>
      <c r="J653">
        <v>0</v>
      </c>
      <c r="K653">
        <v>0</v>
      </c>
      <c r="L653">
        <v>0</v>
      </c>
      <c r="M653" t="s">
        <v>3</v>
      </c>
      <c r="N653" t="s">
        <v>3</v>
      </c>
      <c r="O653">
        <v>0</v>
      </c>
      <c r="P653"/>
      <c r="Q653">
        <v>0</v>
      </c>
      <c r="R653"/>
      <c r="S653"/>
      <c r="T653">
        <v>0</v>
      </c>
      <c r="U653">
        <v>0</v>
      </c>
      <c r="V653" t="s">
        <v>3</v>
      </c>
      <c r="W653" t="s">
        <v>3</v>
      </c>
      <c r="X653" t="s">
        <v>3</v>
      </c>
      <c r="Y653">
        <v>0</v>
      </c>
      <c r="Z653">
        <v>0</v>
      </c>
      <c r="AA653"/>
      <c r="AB653" t="s">
        <v>324</v>
      </c>
      <c r="AC653" t="s">
        <v>3</v>
      </c>
      <c r="AD653" t="s">
        <v>3</v>
      </c>
    </row>
    <row r="654" spans="1:30" ht="15" x14ac:dyDescent="0.25">
      <c r="A654">
        <v>650</v>
      </c>
      <c r="B654" t="s">
        <v>1138</v>
      </c>
      <c r="C654">
        <v>650</v>
      </c>
      <c r="D654" t="s">
        <v>322</v>
      </c>
      <c r="E654" t="s">
        <v>817</v>
      </c>
      <c r="F654" t="s">
        <v>1126</v>
      </c>
      <c r="G654"/>
      <c r="H654" t="s">
        <v>3</v>
      </c>
      <c r="I654">
        <v>0</v>
      </c>
      <c r="J654">
        <v>0</v>
      </c>
      <c r="K654">
        <v>0</v>
      </c>
      <c r="L654">
        <v>0</v>
      </c>
      <c r="M654">
        <v>1</v>
      </c>
      <c r="N654" t="s">
        <v>3</v>
      </c>
      <c r="O654">
        <v>0</v>
      </c>
      <c r="P654"/>
      <c r="Q654">
        <v>0</v>
      </c>
      <c r="R654"/>
      <c r="S654"/>
      <c r="T654">
        <v>0</v>
      </c>
      <c r="U654">
        <v>0</v>
      </c>
      <c r="V654" t="s">
        <v>3</v>
      </c>
      <c r="W654" t="s">
        <v>3</v>
      </c>
      <c r="X654" t="s">
        <v>3</v>
      </c>
      <c r="Y654">
        <v>0</v>
      </c>
      <c r="Z654">
        <v>0</v>
      </c>
      <c r="AA654"/>
      <c r="AB654" t="s">
        <v>324</v>
      </c>
      <c r="AC654" t="s">
        <v>3</v>
      </c>
      <c r="AD654" t="s">
        <v>3</v>
      </c>
    </row>
    <row r="655" spans="1:30" ht="15" x14ac:dyDescent="0.25">
      <c r="A655">
        <v>651</v>
      </c>
      <c r="B655" t="s">
        <v>1139</v>
      </c>
      <c r="C655">
        <v>651</v>
      </c>
      <c r="D655" t="s">
        <v>322</v>
      </c>
      <c r="E655" t="s">
        <v>817</v>
      </c>
      <c r="F655" t="s">
        <v>1126</v>
      </c>
      <c r="G655"/>
      <c r="H655" t="s">
        <v>820</v>
      </c>
      <c r="I655" t="s">
        <v>3</v>
      </c>
      <c r="J655" t="s">
        <v>493</v>
      </c>
      <c r="K655" t="s">
        <v>331</v>
      </c>
      <c r="L655" t="s">
        <v>16</v>
      </c>
      <c r="M655">
        <v>1</v>
      </c>
      <c r="N655" t="s">
        <v>3</v>
      </c>
      <c r="O655" t="s">
        <v>1140</v>
      </c>
      <c r="P655"/>
      <c r="Q655">
        <v>0</v>
      </c>
      <c r="R655"/>
      <c r="S655"/>
      <c r="T655" t="s">
        <v>3</v>
      </c>
      <c r="U655" t="s">
        <v>3</v>
      </c>
      <c r="V655" t="s">
        <v>2</v>
      </c>
      <c r="W655" t="s">
        <v>3</v>
      </c>
      <c r="X655" t="s">
        <v>3</v>
      </c>
      <c r="Y655" t="s">
        <v>3</v>
      </c>
      <c r="Z655" t="s">
        <v>3</v>
      </c>
      <c r="AA655"/>
      <c r="AB655" t="s">
        <v>324</v>
      </c>
      <c r="AC655" t="s">
        <v>3</v>
      </c>
      <c r="AD655" t="s">
        <v>3</v>
      </c>
    </row>
    <row r="656" spans="1:30" ht="15" x14ac:dyDescent="0.25">
      <c r="A656">
        <v>652</v>
      </c>
      <c r="B656" t="s">
        <v>1141</v>
      </c>
      <c r="C656">
        <v>652</v>
      </c>
      <c r="D656" t="s">
        <v>322</v>
      </c>
      <c r="E656" t="s">
        <v>817</v>
      </c>
      <c r="F656" t="s">
        <v>1126</v>
      </c>
      <c r="G656"/>
      <c r="H656" t="s">
        <v>3</v>
      </c>
      <c r="I656" t="s">
        <v>3</v>
      </c>
      <c r="J656" t="s">
        <v>3</v>
      </c>
      <c r="K656" t="s">
        <v>3</v>
      </c>
      <c r="L656" t="s">
        <v>3</v>
      </c>
      <c r="M656" t="s">
        <v>3</v>
      </c>
      <c r="N656" t="s">
        <v>3</v>
      </c>
      <c r="O656" t="s">
        <v>3</v>
      </c>
      <c r="P656"/>
      <c r="Q656">
        <v>0</v>
      </c>
      <c r="R656"/>
      <c r="S656"/>
      <c r="T656" t="s">
        <v>3</v>
      </c>
      <c r="U656" t="s">
        <v>3</v>
      </c>
      <c r="V656" t="s">
        <v>21</v>
      </c>
      <c r="W656" t="s">
        <v>3</v>
      </c>
      <c r="X656" t="s">
        <v>3</v>
      </c>
      <c r="Y656" t="s">
        <v>3</v>
      </c>
      <c r="Z656" t="s">
        <v>3</v>
      </c>
      <c r="AA656"/>
      <c r="AB656" t="s">
        <v>324</v>
      </c>
      <c r="AC656" t="s">
        <v>3</v>
      </c>
      <c r="AD656" t="s">
        <v>3</v>
      </c>
    </row>
    <row r="657" spans="1:30" ht="15" x14ac:dyDescent="0.25">
      <c r="A657">
        <v>653</v>
      </c>
      <c r="B657" t="s">
        <v>1142</v>
      </c>
      <c r="C657">
        <v>653</v>
      </c>
      <c r="D657" t="s">
        <v>322</v>
      </c>
      <c r="E657" t="s">
        <v>817</v>
      </c>
      <c r="F657" t="s">
        <v>1126</v>
      </c>
      <c r="G657"/>
      <c r="H657" t="s">
        <v>3</v>
      </c>
      <c r="I657">
        <v>0</v>
      </c>
      <c r="J657">
        <v>0</v>
      </c>
      <c r="K657">
        <v>0</v>
      </c>
      <c r="L657">
        <v>0</v>
      </c>
      <c r="M657">
        <v>1</v>
      </c>
      <c r="N657" t="s">
        <v>3</v>
      </c>
      <c r="O657">
        <v>0</v>
      </c>
      <c r="P657"/>
      <c r="Q657">
        <v>0</v>
      </c>
      <c r="R657"/>
      <c r="S657"/>
      <c r="T657">
        <v>0</v>
      </c>
      <c r="U657">
        <v>0</v>
      </c>
      <c r="V657" t="s">
        <v>3</v>
      </c>
      <c r="W657" t="s">
        <v>3</v>
      </c>
      <c r="X657" t="s">
        <v>3</v>
      </c>
      <c r="Y657">
        <v>0</v>
      </c>
      <c r="Z657">
        <v>0</v>
      </c>
      <c r="AA657"/>
      <c r="AB657" t="s">
        <v>324</v>
      </c>
      <c r="AC657" t="s">
        <v>3</v>
      </c>
      <c r="AD657" t="s">
        <v>3</v>
      </c>
    </row>
    <row r="658" spans="1:30" ht="15" x14ac:dyDescent="0.25">
      <c r="A658">
        <v>654</v>
      </c>
      <c r="B658" t="s">
        <v>1143</v>
      </c>
      <c r="C658">
        <v>654</v>
      </c>
      <c r="D658" t="s">
        <v>322</v>
      </c>
      <c r="E658" t="s">
        <v>817</v>
      </c>
      <c r="F658" t="s">
        <v>1126</v>
      </c>
      <c r="G658"/>
      <c r="H658" t="s">
        <v>3</v>
      </c>
      <c r="I658">
        <v>0</v>
      </c>
      <c r="J658">
        <v>0</v>
      </c>
      <c r="K658">
        <v>0</v>
      </c>
      <c r="L658">
        <v>0</v>
      </c>
      <c r="M658" t="s">
        <v>3</v>
      </c>
      <c r="N658" t="s">
        <v>3</v>
      </c>
      <c r="O658">
        <v>0</v>
      </c>
      <c r="P658"/>
      <c r="Q658">
        <v>0</v>
      </c>
      <c r="R658"/>
      <c r="S658"/>
      <c r="T658">
        <v>0</v>
      </c>
      <c r="U658">
        <v>0</v>
      </c>
      <c r="V658" t="s">
        <v>3</v>
      </c>
      <c r="W658" t="s">
        <v>3</v>
      </c>
      <c r="X658" t="s">
        <v>3</v>
      </c>
      <c r="Y658">
        <v>0</v>
      </c>
      <c r="Z658">
        <v>0</v>
      </c>
      <c r="AA658"/>
      <c r="AB658" t="s">
        <v>324</v>
      </c>
      <c r="AC658" t="s">
        <v>3</v>
      </c>
      <c r="AD658" t="s">
        <v>3</v>
      </c>
    </row>
    <row r="659" spans="1:30" ht="15" x14ac:dyDescent="0.25">
      <c r="A659">
        <v>655</v>
      </c>
      <c r="B659" t="s">
        <v>1144</v>
      </c>
      <c r="C659">
        <v>655</v>
      </c>
      <c r="D659" t="s">
        <v>322</v>
      </c>
      <c r="E659" t="s">
        <v>817</v>
      </c>
      <c r="F659" t="s">
        <v>1126</v>
      </c>
      <c r="G659"/>
      <c r="H659" t="s">
        <v>3</v>
      </c>
      <c r="I659" t="s">
        <v>3</v>
      </c>
      <c r="J659" t="s">
        <v>3</v>
      </c>
      <c r="K659" t="s">
        <v>3</v>
      </c>
      <c r="L659" t="s">
        <v>3</v>
      </c>
      <c r="M659" t="s">
        <v>3</v>
      </c>
      <c r="N659" t="s">
        <v>3</v>
      </c>
      <c r="O659" t="s">
        <v>3</v>
      </c>
      <c r="P659"/>
      <c r="Q659">
        <v>0</v>
      </c>
      <c r="R659"/>
      <c r="S659"/>
      <c r="T659" t="s">
        <v>3</v>
      </c>
      <c r="U659" t="s">
        <v>3</v>
      </c>
      <c r="V659" t="s">
        <v>2</v>
      </c>
      <c r="W659" t="s">
        <v>3</v>
      </c>
      <c r="X659" t="s">
        <v>3</v>
      </c>
      <c r="Y659" t="s">
        <v>3</v>
      </c>
      <c r="Z659" t="s">
        <v>3</v>
      </c>
      <c r="AA659"/>
      <c r="AB659" t="s">
        <v>324</v>
      </c>
      <c r="AC659" t="s">
        <v>3</v>
      </c>
      <c r="AD659" t="s">
        <v>3</v>
      </c>
    </row>
    <row r="660" spans="1:30" ht="15" x14ac:dyDescent="0.25">
      <c r="A660">
        <v>656</v>
      </c>
      <c r="B660" t="s">
        <v>1145</v>
      </c>
      <c r="C660">
        <v>656</v>
      </c>
      <c r="D660" t="s">
        <v>322</v>
      </c>
      <c r="E660" t="s">
        <v>817</v>
      </c>
      <c r="F660" t="s">
        <v>1126</v>
      </c>
      <c r="G660"/>
      <c r="H660" t="s">
        <v>3</v>
      </c>
      <c r="I660">
        <v>0</v>
      </c>
      <c r="J660">
        <v>0</v>
      </c>
      <c r="K660">
        <v>0</v>
      </c>
      <c r="L660">
        <v>0</v>
      </c>
      <c r="M660">
        <v>1</v>
      </c>
      <c r="N660" t="s">
        <v>3</v>
      </c>
      <c r="O660">
        <v>0</v>
      </c>
      <c r="P660"/>
      <c r="Q660">
        <v>0</v>
      </c>
      <c r="R660"/>
      <c r="S660"/>
      <c r="T660">
        <v>0</v>
      </c>
      <c r="U660">
        <v>0</v>
      </c>
      <c r="V660" t="s">
        <v>3</v>
      </c>
      <c r="W660" t="s">
        <v>3</v>
      </c>
      <c r="X660" t="s">
        <v>3</v>
      </c>
      <c r="Y660">
        <v>0</v>
      </c>
      <c r="Z660">
        <v>0</v>
      </c>
      <c r="AA660"/>
      <c r="AB660" t="s">
        <v>324</v>
      </c>
      <c r="AC660" t="s">
        <v>3</v>
      </c>
      <c r="AD660" t="s">
        <v>3</v>
      </c>
    </row>
    <row r="661" spans="1:30" ht="15" x14ac:dyDescent="0.25">
      <c r="A661">
        <v>657</v>
      </c>
      <c r="B661" t="s">
        <v>1146</v>
      </c>
      <c r="C661">
        <v>657</v>
      </c>
      <c r="D661" t="s">
        <v>322</v>
      </c>
      <c r="E661" t="s">
        <v>817</v>
      </c>
      <c r="F661" t="s">
        <v>1126</v>
      </c>
      <c r="G661"/>
      <c r="H661" t="s">
        <v>3</v>
      </c>
      <c r="I661" t="s">
        <v>3</v>
      </c>
      <c r="J661" t="s">
        <v>3</v>
      </c>
      <c r="K661" t="s">
        <v>3</v>
      </c>
      <c r="L661" t="s">
        <v>3</v>
      </c>
      <c r="M661" t="s">
        <v>3</v>
      </c>
      <c r="N661" t="s">
        <v>3</v>
      </c>
      <c r="O661" t="s">
        <v>3</v>
      </c>
      <c r="P661"/>
      <c r="Q661">
        <v>0</v>
      </c>
      <c r="R661"/>
      <c r="S661"/>
      <c r="T661" t="s">
        <v>3</v>
      </c>
      <c r="U661" t="s">
        <v>3</v>
      </c>
      <c r="V661" t="s">
        <v>21</v>
      </c>
      <c r="W661" t="s">
        <v>3</v>
      </c>
      <c r="X661" t="s">
        <v>3</v>
      </c>
      <c r="Y661" t="s">
        <v>3</v>
      </c>
      <c r="Z661" t="s">
        <v>3</v>
      </c>
      <c r="AA661"/>
      <c r="AB661" t="s">
        <v>324</v>
      </c>
      <c r="AC661" t="s">
        <v>3</v>
      </c>
      <c r="AD661" t="s">
        <v>3</v>
      </c>
    </row>
    <row r="662" spans="1:30" ht="15" x14ac:dyDescent="0.25">
      <c r="A662">
        <v>658</v>
      </c>
      <c r="B662" t="s">
        <v>1147</v>
      </c>
      <c r="C662">
        <v>658</v>
      </c>
      <c r="D662" t="s">
        <v>322</v>
      </c>
      <c r="E662" t="s">
        <v>817</v>
      </c>
      <c r="F662" t="s">
        <v>1126</v>
      </c>
      <c r="G662"/>
      <c r="H662" t="s">
        <v>3</v>
      </c>
      <c r="I662">
        <v>0</v>
      </c>
      <c r="J662">
        <v>0</v>
      </c>
      <c r="K662">
        <v>0</v>
      </c>
      <c r="L662">
        <v>0</v>
      </c>
      <c r="M662" t="s">
        <v>3</v>
      </c>
      <c r="N662" t="s">
        <v>3</v>
      </c>
      <c r="O662">
        <v>0</v>
      </c>
      <c r="P662"/>
      <c r="Q662">
        <v>0</v>
      </c>
      <c r="R662"/>
      <c r="S662"/>
      <c r="T662">
        <v>0</v>
      </c>
      <c r="U662">
        <v>0</v>
      </c>
      <c r="V662" t="s">
        <v>3</v>
      </c>
      <c r="W662" t="s">
        <v>3</v>
      </c>
      <c r="X662" t="s">
        <v>3</v>
      </c>
      <c r="Y662">
        <v>0</v>
      </c>
      <c r="Z662">
        <v>0</v>
      </c>
      <c r="AA662"/>
      <c r="AB662" t="s">
        <v>324</v>
      </c>
      <c r="AC662" t="s">
        <v>3</v>
      </c>
      <c r="AD662" t="s">
        <v>3</v>
      </c>
    </row>
    <row r="663" spans="1:30" ht="15" x14ac:dyDescent="0.25">
      <c r="A663">
        <v>659</v>
      </c>
      <c r="B663" t="s">
        <v>1148</v>
      </c>
      <c r="C663">
        <v>659</v>
      </c>
      <c r="D663" t="s">
        <v>322</v>
      </c>
      <c r="E663" t="s">
        <v>817</v>
      </c>
      <c r="F663" t="s">
        <v>1126</v>
      </c>
      <c r="G663"/>
      <c r="H663" t="s">
        <v>820</v>
      </c>
      <c r="I663" t="s">
        <v>3</v>
      </c>
      <c r="J663" t="s">
        <v>493</v>
      </c>
      <c r="K663" t="s">
        <v>20</v>
      </c>
      <c r="L663" t="s">
        <v>16</v>
      </c>
      <c r="M663">
        <v>1</v>
      </c>
      <c r="N663" t="s">
        <v>3</v>
      </c>
      <c r="O663" t="s">
        <v>434</v>
      </c>
      <c r="P663"/>
      <c r="Q663">
        <v>0</v>
      </c>
      <c r="R663"/>
      <c r="S663"/>
      <c r="T663" t="s">
        <v>3</v>
      </c>
      <c r="U663" t="s">
        <v>3</v>
      </c>
      <c r="V663" t="s">
        <v>2</v>
      </c>
      <c r="W663" t="s">
        <v>3</v>
      </c>
      <c r="X663" t="s">
        <v>3</v>
      </c>
      <c r="Y663" t="s">
        <v>3</v>
      </c>
      <c r="Z663" t="s">
        <v>21</v>
      </c>
      <c r="AA663"/>
      <c r="AB663" t="s">
        <v>324</v>
      </c>
      <c r="AC663" t="s">
        <v>3</v>
      </c>
      <c r="AD663" t="s">
        <v>3</v>
      </c>
    </row>
    <row r="664" spans="1:30" ht="15" x14ac:dyDescent="0.25">
      <c r="A664">
        <v>660</v>
      </c>
      <c r="B664" t="s">
        <v>1149</v>
      </c>
      <c r="C664">
        <v>660</v>
      </c>
      <c r="D664" t="s">
        <v>322</v>
      </c>
      <c r="E664" t="s">
        <v>817</v>
      </c>
      <c r="F664" t="s">
        <v>1126</v>
      </c>
      <c r="G664"/>
      <c r="H664" t="s">
        <v>3</v>
      </c>
      <c r="I664" t="s">
        <v>3</v>
      </c>
      <c r="J664" t="s">
        <v>3</v>
      </c>
      <c r="K664" t="s">
        <v>3</v>
      </c>
      <c r="L664" t="s">
        <v>3</v>
      </c>
      <c r="M664">
        <v>1</v>
      </c>
      <c r="N664" t="s">
        <v>3</v>
      </c>
      <c r="O664" t="s">
        <v>3</v>
      </c>
      <c r="P664"/>
      <c r="Q664">
        <v>0</v>
      </c>
      <c r="R664"/>
      <c r="S664"/>
      <c r="T664" t="s">
        <v>3</v>
      </c>
      <c r="U664" t="s">
        <v>3</v>
      </c>
      <c r="V664" t="s">
        <v>21</v>
      </c>
      <c r="W664" t="s">
        <v>3</v>
      </c>
      <c r="X664" t="s">
        <v>3</v>
      </c>
      <c r="Y664" t="s">
        <v>3</v>
      </c>
      <c r="Z664" t="s">
        <v>3</v>
      </c>
      <c r="AA664"/>
      <c r="AB664" t="s">
        <v>324</v>
      </c>
      <c r="AC664" t="s">
        <v>3</v>
      </c>
      <c r="AD664" t="s">
        <v>3</v>
      </c>
    </row>
    <row r="665" spans="1:30" ht="15" x14ac:dyDescent="0.25">
      <c r="A665">
        <v>661</v>
      </c>
      <c r="B665" t="s">
        <v>1150</v>
      </c>
      <c r="C665">
        <v>661</v>
      </c>
      <c r="D665" t="s">
        <v>322</v>
      </c>
      <c r="E665" t="s">
        <v>817</v>
      </c>
      <c r="F665" t="s">
        <v>1126</v>
      </c>
      <c r="G665"/>
      <c r="H665" t="s">
        <v>3</v>
      </c>
      <c r="I665">
        <v>0</v>
      </c>
      <c r="J665">
        <v>0</v>
      </c>
      <c r="K665">
        <v>0</v>
      </c>
      <c r="L665">
        <v>0</v>
      </c>
      <c r="M665" t="s">
        <v>3</v>
      </c>
      <c r="N665" t="s">
        <v>3</v>
      </c>
      <c r="O665">
        <v>0</v>
      </c>
      <c r="P665"/>
      <c r="Q665">
        <v>0</v>
      </c>
      <c r="R665"/>
      <c r="S665"/>
      <c r="T665">
        <v>0</v>
      </c>
      <c r="U665">
        <v>0</v>
      </c>
      <c r="V665" t="s">
        <v>3</v>
      </c>
      <c r="W665" t="s">
        <v>3</v>
      </c>
      <c r="X665" t="s">
        <v>3</v>
      </c>
      <c r="Y665">
        <v>0</v>
      </c>
      <c r="Z665">
        <v>0</v>
      </c>
      <c r="AA665"/>
      <c r="AB665" t="s">
        <v>324</v>
      </c>
      <c r="AC665" t="s">
        <v>3</v>
      </c>
      <c r="AD665" t="s">
        <v>3</v>
      </c>
    </row>
    <row r="666" spans="1:30" ht="15" x14ac:dyDescent="0.25">
      <c r="A666">
        <v>662</v>
      </c>
      <c r="B666" t="s">
        <v>1151</v>
      </c>
      <c r="C666">
        <v>662</v>
      </c>
      <c r="D666" t="s">
        <v>322</v>
      </c>
      <c r="E666" t="s">
        <v>817</v>
      </c>
      <c r="F666" t="s">
        <v>1126</v>
      </c>
      <c r="G666"/>
      <c r="H666" t="s">
        <v>3</v>
      </c>
      <c r="I666" t="s">
        <v>3</v>
      </c>
      <c r="J666" t="s">
        <v>3</v>
      </c>
      <c r="K666" t="s">
        <v>3</v>
      </c>
      <c r="L666" t="s">
        <v>3</v>
      </c>
      <c r="M666">
        <v>1</v>
      </c>
      <c r="N666" t="s">
        <v>3</v>
      </c>
      <c r="O666" t="s">
        <v>3</v>
      </c>
      <c r="P666"/>
      <c r="Q666">
        <v>0</v>
      </c>
      <c r="R666"/>
      <c r="S666"/>
      <c r="T666" t="s">
        <v>3</v>
      </c>
      <c r="U666" t="s">
        <v>3</v>
      </c>
      <c r="V666" t="s">
        <v>2</v>
      </c>
      <c r="W666" t="s">
        <v>3</v>
      </c>
      <c r="X666" t="s">
        <v>3</v>
      </c>
      <c r="Y666" t="s">
        <v>3</v>
      </c>
      <c r="Z666" t="s">
        <v>3</v>
      </c>
      <c r="AA666"/>
      <c r="AB666" t="s">
        <v>324</v>
      </c>
      <c r="AC666" t="s">
        <v>3</v>
      </c>
      <c r="AD666" t="s">
        <v>3</v>
      </c>
    </row>
    <row r="667" spans="1:30" ht="15" x14ac:dyDescent="0.25">
      <c r="A667">
        <v>663</v>
      </c>
      <c r="B667" t="s">
        <v>1152</v>
      </c>
      <c r="C667">
        <v>663</v>
      </c>
      <c r="D667" t="s">
        <v>322</v>
      </c>
      <c r="E667" t="s">
        <v>817</v>
      </c>
      <c r="F667" t="s">
        <v>1126</v>
      </c>
      <c r="G667"/>
      <c r="H667" t="s">
        <v>3</v>
      </c>
      <c r="I667">
        <v>0</v>
      </c>
      <c r="J667">
        <v>0</v>
      </c>
      <c r="K667">
        <v>0</v>
      </c>
      <c r="L667">
        <v>0</v>
      </c>
      <c r="M667" t="s">
        <v>3</v>
      </c>
      <c r="N667" t="s">
        <v>3</v>
      </c>
      <c r="O667">
        <v>0</v>
      </c>
      <c r="P667"/>
      <c r="Q667">
        <v>0</v>
      </c>
      <c r="R667"/>
      <c r="S667"/>
      <c r="T667">
        <v>0</v>
      </c>
      <c r="U667">
        <v>0</v>
      </c>
      <c r="V667" t="s">
        <v>3</v>
      </c>
      <c r="W667" t="s">
        <v>3</v>
      </c>
      <c r="X667" t="s">
        <v>3</v>
      </c>
      <c r="Y667">
        <v>0</v>
      </c>
      <c r="Z667">
        <v>0</v>
      </c>
      <c r="AA667"/>
      <c r="AB667" t="s">
        <v>324</v>
      </c>
      <c r="AC667" t="s">
        <v>3</v>
      </c>
      <c r="AD667" t="s">
        <v>3</v>
      </c>
    </row>
    <row r="668" spans="1:30" ht="15" x14ac:dyDescent="0.25">
      <c r="A668">
        <v>664</v>
      </c>
      <c r="B668" t="s">
        <v>1153</v>
      </c>
      <c r="C668">
        <v>664</v>
      </c>
      <c r="D668" t="s">
        <v>322</v>
      </c>
      <c r="E668" t="s">
        <v>817</v>
      </c>
      <c r="F668" t="s">
        <v>1126</v>
      </c>
      <c r="G668"/>
      <c r="H668" t="s">
        <v>3</v>
      </c>
      <c r="I668">
        <v>0</v>
      </c>
      <c r="J668">
        <v>0</v>
      </c>
      <c r="K668">
        <v>0</v>
      </c>
      <c r="L668">
        <v>0</v>
      </c>
      <c r="M668">
        <v>1</v>
      </c>
      <c r="N668" t="s">
        <v>3</v>
      </c>
      <c r="O668">
        <v>0</v>
      </c>
      <c r="P668"/>
      <c r="Q668">
        <v>0</v>
      </c>
      <c r="R668"/>
      <c r="S668"/>
      <c r="T668">
        <v>0</v>
      </c>
      <c r="U668">
        <v>0</v>
      </c>
      <c r="V668" t="s">
        <v>3</v>
      </c>
      <c r="W668" t="s">
        <v>3</v>
      </c>
      <c r="X668" t="s">
        <v>3</v>
      </c>
      <c r="Y668">
        <v>0</v>
      </c>
      <c r="Z668">
        <v>0</v>
      </c>
      <c r="AA668"/>
      <c r="AB668" t="s">
        <v>324</v>
      </c>
      <c r="AC668" t="s">
        <v>3</v>
      </c>
      <c r="AD668" t="s">
        <v>3</v>
      </c>
    </row>
    <row r="669" spans="1:30" ht="15" x14ac:dyDescent="0.25">
      <c r="A669">
        <v>665</v>
      </c>
      <c r="B669" t="s">
        <v>1154</v>
      </c>
      <c r="C669">
        <v>665</v>
      </c>
      <c r="D669" t="s">
        <v>322</v>
      </c>
      <c r="E669" t="s">
        <v>817</v>
      </c>
      <c r="F669" t="s">
        <v>1126</v>
      </c>
      <c r="G669"/>
      <c r="H669" t="s">
        <v>3</v>
      </c>
      <c r="I669">
        <v>0</v>
      </c>
      <c r="J669">
        <v>0</v>
      </c>
      <c r="K669">
        <v>0</v>
      </c>
      <c r="L669">
        <v>0</v>
      </c>
      <c r="M669" t="s">
        <v>3</v>
      </c>
      <c r="N669" t="s">
        <v>3</v>
      </c>
      <c r="O669">
        <v>0</v>
      </c>
      <c r="P669"/>
      <c r="Q669">
        <v>0</v>
      </c>
      <c r="R669"/>
      <c r="S669"/>
      <c r="T669">
        <v>0</v>
      </c>
      <c r="U669">
        <v>0</v>
      </c>
      <c r="V669" t="s">
        <v>3</v>
      </c>
      <c r="W669" t="s">
        <v>3</v>
      </c>
      <c r="X669" t="s">
        <v>3</v>
      </c>
      <c r="Y669">
        <v>0</v>
      </c>
      <c r="Z669">
        <v>0</v>
      </c>
      <c r="AA669"/>
      <c r="AB669" t="s">
        <v>324</v>
      </c>
      <c r="AC669" t="s">
        <v>3</v>
      </c>
      <c r="AD669" t="s">
        <v>3</v>
      </c>
    </row>
    <row r="670" spans="1:30" ht="15" x14ac:dyDescent="0.25">
      <c r="A670">
        <v>666</v>
      </c>
      <c r="B670" t="s">
        <v>1155</v>
      </c>
      <c r="C670">
        <v>666</v>
      </c>
      <c r="D670" t="s">
        <v>322</v>
      </c>
      <c r="E670" t="s">
        <v>817</v>
      </c>
      <c r="F670" t="s">
        <v>1126</v>
      </c>
      <c r="G670"/>
      <c r="H670" t="s">
        <v>3</v>
      </c>
      <c r="I670" t="s">
        <v>3</v>
      </c>
      <c r="J670" t="s">
        <v>3</v>
      </c>
      <c r="K670" t="s">
        <v>3</v>
      </c>
      <c r="L670" t="s">
        <v>3</v>
      </c>
      <c r="M670" t="s">
        <v>3</v>
      </c>
      <c r="N670" t="s">
        <v>3</v>
      </c>
      <c r="O670" t="s">
        <v>3</v>
      </c>
      <c r="P670"/>
      <c r="Q670">
        <v>0</v>
      </c>
      <c r="R670"/>
      <c r="S670"/>
      <c r="T670" t="s">
        <v>3</v>
      </c>
      <c r="U670" t="s">
        <v>3</v>
      </c>
      <c r="V670" t="s">
        <v>2</v>
      </c>
      <c r="W670" t="s">
        <v>3</v>
      </c>
      <c r="X670" t="s">
        <v>3</v>
      </c>
      <c r="Y670" t="s">
        <v>3</v>
      </c>
      <c r="Z670" t="s">
        <v>3</v>
      </c>
      <c r="AA670"/>
      <c r="AB670" t="s">
        <v>324</v>
      </c>
      <c r="AC670" t="s">
        <v>3</v>
      </c>
      <c r="AD670" t="s">
        <v>3</v>
      </c>
    </row>
    <row r="671" spans="1:30" ht="15" x14ac:dyDescent="0.25">
      <c r="A671">
        <v>667</v>
      </c>
      <c r="B671" t="s">
        <v>1156</v>
      </c>
      <c r="C671">
        <v>667</v>
      </c>
      <c r="D671" t="s">
        <v>322</v>
      </c>
      <c r="E671" t="s">
        <v>817</v>
      </c>
      <c r="F671" t="s">
        <v>1126</v>
      </c>
      <c r="G671"/>
      <c r="H671" t="s">
        <v>3</v>
      </c>
      <c r="I671">
        <v>0</v>
      </c>
      <c r="J671">
        <v>0</v>
      </c>
      <c r="K671">
        <v>0</v>
      </c>
      <c r="L671">
        <v>0</v>
      </c>
      <c r="M671" t="s">
        <v>3</v>
      </c>
      <c r="N671" t="s">
        <v>3</v>
      </c>
      <c r="O671">
        <v>0</v>
      </c>
      <c r="P671"/>
      <c r="Q671">
        <v>0</v>
      </c>
      <c r="R671"/>
      <c r="S671"/>
      <c r="T671">
        <v>0</v>
      </c>
      <c r="U671">
        <v>0</v>
      </c>
      <c r="V671" t="s">
        <v>3</v>
      </c>
      <c r="W671" t="s">
        <v>3</v>
      </c>
      <c r="X671" t="s">
        <v>3</v>
      </c>
      <c r="Y671">
        <v>0</v>
      </c>
      <c r="Z671">
        <v>0</v>
      </c>
      <c r="AA671"/>
      <c r="AB671" t="s">
        <v>324</v>
      </c>
      <c r="AC671" t="s">
        <v>3</v>
      </c>
      <c r="AD671" t="s">
        <v>3</v>
      </c>
    </row>
    <row r="672" spans="1:30" ht="15" x14ac:dyDescent="0.25">
      <c r="A672">
        <v>668</v>
      </c>
      <c r="B672" t="s">
        <v>1157</v>
      </c>
      <c r="C672">
        <v>668</v>
      </c>
      <c r="D672" t="s">
        <v>322</v>
      </c>
      <c r="E672" t="s">
        <v>817</v>
      </c>
      <c r="F672" t="s">
        <v>1126</v>
      </c>
      <c r="G672"/>
      <c r="H672" t="s">
        <v>820</v>
      </c>
      <c r="I672" t="s">
        <v>3</v>
      </c>
      <c r="J672" t="s">
        <v>493</v>
      </c>
      <c r="K672" t="s">
        <v>20</v>
      </c>
      <c r="L672" t="s">
        <v>16</v>
      </c>
      <c r="M672">
        <v>1</v>
      </c>
      <c r="N672" t="s">
        <v>3</v>
      </c>
      <c r="O672" t="s">
        <v>1158</v>
      </c>
      <c r="P672"/>
      <c r="Q672">
        <v>0</v>
      </c>
      <c r="R672"/>
      <c r="S672"/>
      <c r="T672" t="s">
        <v>3</v>
      </c>
      <c r="U672" t="s">
        <v>3</v>
      </c>
      <c r="V672" t="s">
        <v>2</v>
      </c>
      <c r="W672" t="s">
        <v>3</v>
      </c>
      <c r="X672" t="s">
        <v>3</v>
      </c>
      <c r="Y672" t="s">
        <v>3</v>
      </c>
      <c r="Z672" t="s">
        <v>3</v>
      </c>
      <c r="AA672"/>
      <c r="AB672" t="s">
        <v>324</v>
      </c>
      <c r="AC672" t="s">
        <v>3</v>
      </c>
      <c r="AD672" t="s">
        <v>3</v>
      </c>
    </row>
    <row r="673" spans="1:30" ht="15" x14ac:dyDescent="0.25">
      <c r="A673">
        <v>669</v>
      </c>
      <c r="B673" t="s">
        <v>1159</v>
      </c>
      <c r="C673">
        <v>669</v>
      </c>
      <c r="D673" t="s">
        <v>322</v>
      </c>
      <c r="E673" t="s">
        <v>817</v>
      </c>
      <c r="F673" t="s">
        <v>1126</v>
      </c>
      <c r="G673"/>
      <c r="H673" t="s">
        <v>820</v>
      </c>
      <c r="I673" t="s">
        <v>3</v>
      </c>
      <c r="J673" t="s">
        <v>493</v>
      </c>
      <c r="K673" t="s">
        <v>14</v>
      </c>
      <c r="L673" t="s">
        <v>16</v>
      </c>
      <c r="M673">
        <v>1</v>
      </c>
      <c r="N673" t="s">
        <v>3</v>
      </c>
      <c r="O673" t="s">
        <v>431</v>
      </c>
      <c r="P673"/>
      <c r="Q673">
        <v>0</v>
      </c>
      <c r="R673"/>
      <c r="S673"/>
      <c r="T673" t="s">
        <v>3</v>
      </c>
      <c r="U673" t="s">
        <v>3</v>
      </c>
      <c r="V673" t="s">
        <v>2</v>
      </c>
      <c r="W673" t="s">
        <v>3</v>
      </c>
      <c r="X673" t="s">
        <v>3</v>
      </c>
      <c r="Y673" t="s">
        <v>3</v>
      </c>
      <c r="Z673" t="s">
        <v>3</v>
      </c>
      <c r="AA673"/>
      <c r="AB673" t="s">
        <v>324</v>
      </c>
      <c r="AC673" t="s">
        <v>3</v>
      </c>
      <c r="AD673" t="s">
        <v>3</v>
      </c>
    </row>
    <row r="674" spans="1:30" ht="15" x14ac:dyDescent="0.25">
      <c r="A674">
        <v>670</v>
      </c>
      <c r="B674" t="s">
        <v>1160</v>
      </c>
      <c r="C674">
        <v>670</v>
      </c>
      <c r="D674" t="s">
        <v>322</v>
      </c>
      <c r="E674" t="s">
        <v>817</v>
      </c>
      <c r="F674" t="s">
        <v>1126</v>
      </c>
      <c r="G674"/>
      <c r="H674" t="s">
        <v>3</v>
      </c>
      <c r="I674">
        <v>0</v>
      </c>
      <c r="J674">
        <v>0</v>
      </c>
      <c r="K674">
        <v>0</v>
      </c>
      <c r="L674">
        <v>0</v>
      </c>
      <c r="M674" t="s">
        <v>3</v>
      </c>
      <c r="N674" t="s">
        <v>3</v>
      </c>
      <c r="O674">
        <v>0</v>
      </c>
      <c r="P674"/>
      <c r="Q674">
        <v>0</v>
      </c>
      <c r="R674"/>
      <c r="S674"/>
      <c r="T674">
        <v>0</v>
      </c>
      <c r="U674">
        <v>0</v>
      </c>
      <c r="V674" t="s">
        <v>3</v>
      </c>
      <c r="W674" t="s">
        <v>3</v>
      </c>
      <c r="X674" t="s">
        <v>3</v>
      </c>
      <c r="Y674">
        <v>0</v>
      </c>
      <c r="Z674">
        <v>0</v>
      </c>
      <c r="AA674"/>
      <c r="AB674" t="s">
        <v>324</v>
      </c>
      <c r="AC674" t="s">
        <v>3</v>
      </c>
      <c r="AD674" t="s">
        <v>3</v>
      </c>
    </row>
    <row r="675" spans="1:30" ht="15" x14ac:dyDescent="0.25">
      <c r="A675">
        <v>671</v>
      </c>
      <c r="B675" t="s">
        <v>1161</v>
      </c>
      <c r="C675">
        <v>671</v>
      </c>
      <c r="D675" t="s">
        <v>322</v>
      </c>
      <c r="E675" t="s">
        <v>817</v>
      </c>
      <c r="F675" t="s">
        <v>1126</v>
      </c>
      <c r="G675"/>
      <c r="H675" t="s">
        <v>3</v>
      </c>
      <c r="I675" t="s">
        <v>3</v>
      </c>
      <c r="J675" t="s">
        <v>3</v>
      </c>
      <c r="K675" t="s">
        <v>3</v>
      </c>
      <c r="L675" t="s">
        <v>3</v>
      </c>
      <c r="M675" t="s">
        <v>3</v>
      </c>
      <c r="N675" t="s">
        <v>3</v>
      </c>
      <c r="O675" t="s">
        <v>3</v>
      </c>
      <c r="P675"/>
      <c r="Q675">
        <v>0</v>
      </c>
      <c r="R675"/>
      <c r="S675"/>
      <c r="T675" t="s">
        <v>3</v>
      </c>
      <c r="U675" t="s">
        <v>3</v>
      </c>
      <c r="V675" t="s">
        <v>21</v>
      </c>
      <c r="W675" t="s">
        <v>3</v>
      </c>
      <c r="X675" t="s">
        <v>3</v>
      </c>
      <c r="Y675" t="s">
        <v>3</v>
      </c>
      <c r="Z675" t="s">
        <v>3</v>
      </c>
      <c r="AA675"/>
      <c r="AB675" t="s">
        <v>324</v>
      </c>
      <c r="AC675" t="s">
        <v>3</v>
      </c>
      <c r="AD675" t="s">
        <v>3</v>
      </c>
    </row>
    <row r="676" spans="1:30" ht="15" x14ac:dyDescent="0.25">
      <c r="A676">
        <v>672</v>
      </c>
      <c r="B676" t="s">
        <v>1162</v>
      </c>
      <c r="C676">
        <v>672</v>
      </c>
      <c r="D676" t="s">
        <v>322</v>
      </c>
      <c r="E676" t="s">
        <v>817</v>
      </c>
      <c r="F676" t="s">
        <v>1126</v>
      </c>
      <c r="G676"/>
      <c r="H676" t="s">
        <v>820</v>
      </c>
      <c r="I676" t="s">
        <v>3</v>
      </c>
      <c r="J676" t="s">
        <v>493</v>
      </c>
      <c r="K676" t="s">
        <v>20</v>
      </c>
      <c r="L676" t="s">
        <v>16</v>
      </c>
      <c r="M676">
        <v>1</v>
      </c>
      <c r="N676" t="s">
        <v>3</v>
      </c>
      <c r="O676" t="s">
        <v>997</v>
      </c>
      <c r="P676"/>
      <c r="Q676">
        <v>0</v>
      </c>
      <c r="R676"/>
      <c r="S676"/>
      <c r="T676" t="s">
        <v>3</v>
      </c>
      <c r="U676" t="s">
        <v>3</v>
      </c>
      <c r="V676" t="s">
        <v>2</v>
      </c>
      <c r="W676" t="s">
        <v>3</v>
      </c>
      <c r="X676" t="s">
        <v>3</v>
      </c>
      <c r="Y676" t="s">
        <v>3</v>
      </c>
      <c r="Z676" t="s">
        <v>3</v>
      </c>
      <c r="AA676"/>
      <c r="AB676" t="s">
        <v>324</v>
      </c>
      <c r="AC676" t="s">
        <v>3</v>
      </c>
      <c r="AD676" t="s">
        <v>3</v>
      </c>
    </row>
    <row r="677" spans="1:30" ht="15" x14ac:dyDescent="0.25">
      <c r="A677">
        <v>673</v>
      </c>
      <c r="B677" t="s">
        <v>1163</v>
      </c>
      <c r="C677">
        <v>673</v>
      </c>
      <c r="D677" t="s">
        <v>322</v>
      </c>
      <c r="E677" t="s">
        <v>817</v>
      </c>
      <c r="F677" t="s">
        <v>1126</v>
      </c>
      <c r="G677"/>
      <c r="H677" t="s">
        <v>3</v>
      </c>
      <c r="I677" t="s">
        <v>3</v>
      </c>
      <c r="J677" t="s">
        <v>3</v>
      </c>
      <c r="K677" t="s">
        <v>3</v>
      </c>
      <c r="L677" t="s">
        <v>3</v>
      </c>
      <c r="M677" t="s">
        <v>3</v>
      </c>
      <c r="N677" t="s">
        <v>3</v>
      </c>
      <c r="O677" t="s">
        <v>3</v>
      </c>
      <c r="P677"/>
      <c r="Q677">
        <v>0</v>
      </c>
      <c r="R677"/>
      <c r="S677"/>
      <c r="T677" t="s">
        <v>3</v>
      </c>
      <c r="U677" t="s">
        <v>3</v>
      </c>
      <c r="V677" t="s">
        <v>3</v>
      </c>
      <c r="W677" t="s">
        <v>3</v>
      </c>
      <c r="X677" t="s">
        <v>3</v>
      </c>
      <c r="Y677" t="s">
        <v>3</v>
      </c>
      <c r="Z677" t="s">
        <v>3</v>
      </c>
      <c r="AA677"/>
      <c r="AB677" t="s">
        <v>324</v>
      </c>
      <c r="AC677" t="s">
        <v>3</v>
      </c>
      <c r="AD677" t="s">
        <v>3</v>
      </c>
    </row>
    <row r="678" spans="1:30" ht="15" x14ac:dyDescent="0.25">
      <c r="A678">
        <v>674</v>
      </c>
      <c r="B678" t="s">
        <v>1164</v>
      </c>
      <c r="C678">
        <v>674</v>
      </c>
      <c r="D678" t="s">
        <v>322</v>
      </c>
      <c r="E678" t="s">
        <v>817</v>
      </c>
      <c r="F678" t="s">
        <v>1126</v>
      </c>
      <c r="G678"/>
      <c r="H678" t="s">
        <v>820</v>
      </c>
      <c r="I678" t="s">
        <v>3</v>
      </c>
      <c r="J678" t="s">
        <v>493</v>
      </c>
      <c r="K678" t="s">
        <v>20</v>
      </c>
      <c r="L678" t="s">
        <v>16</v>
      </c>
      <c r="M678">
        <v>1</v>
      </c>
      <c r="N678" t="s">
        <v>3</v>
      </c>
      <c r="O678" t="s">
        <v>434</v>
      </c>
      <c r="P678"/>
      <c r="Q678">
        <v>0</v>
      </c>
      <c r="R678"/>
      <c r="S678"/>
      <c r="T678" t="s">
        <v>537</v>
      </c>
      <c r="U678" t="s">
        <v>3</v>
      </c>
      <c r="V678" t="s">
        <v>2</v>
      </c>
      <c r="W678" t="s">
        <v>3</v>
      </c>
      <c r="X678" t="s">
        <v>3</v>
      </c>
      <c r="Y678" t="s">
        <v>3</v>
      </c>
      <c r="Z678" t="s">
        <v>3</v>
      </c>
      <c r="AA678"/>
      <c r="AB678" t="s">
        <v>324</v>
      </c>
      <c r="AC678" t="s">
        <v>3</v>
      </c>
      <c r="AD678" t="s">
        <v>3</v>
      </c>
    </row>
    <row r="679" spans="1:30" ht="15" x14ac:dyDescent="0.25">
      <c r="A679">
        <v>675</v>
      </c>
      <c r="B679" t="s">
        <v>1165</v>
      </c>
      <c r="C679">
        <v>675</v>
      </c>
      <c r="D679" t="s">
        <v>322</v>
      </c>
      <c r="E679" t="s">
        <v>817</v>
      </c>
      <c r="F679" t="s">
        <v>1126</v>
      </c>
      <c r="G679"/>
      <c r="H679" t="s">
        <v>820</v>
      </c>
      <c r="I679" t="s">
        <v>3</v>
      </c>
      <c r="J679" t="s">
        <v>493</v>
      </c>
      <c r="K679" t="s">
        <v>20</v>
      </c>
      <c r="L679" t="s">
        <v>16</v>
      </c>
      <c r="M679">
        <v>1</v>
      </c>
      <c r="N679" t="s">
        <v>3</v>
      </c>
      <c r="O679" t="s">
        <v>1166</v>
      </c>
      <c r="P679"/>
      <c r="Q679">
        <v>0</v>
      </c>
      <c r="R679"/>
      <c r="S679"/>
      <c r="T679" t="s">
        <v>3</v>
      </c>
      <c r="U679" t="s">
        <v>3</v>
      </c>
      <c r="V679" t="s">
        <v>2</v>
      </c>
      <c r="W679" t="s">
        <v>3</v>
      </c>
      <c r="X679" t="s">
        <v>3</v>
      </c>
      <c r="Y679" t="s">
        <v>3</v>
      </c>
      <c r="Z679" t="s">
        <v>3</v>
      </c>
      <c r="AA679"/>
      <c r="AB679" t="s">
        <v>324</v>
      </c>
      <c r="AC679" t="s">
        <v>3</v>
      </c>
      <c r="AD679" t="s">
        <v>3</v>
      </c>
    </row>
    <row r="680" spans="1:30" ht="15" x14ac:dyDescent="0.25">
      <c r="A680">
        <v>676</v>
      </c>
      <c r="B680" t="s">
        <v>1167</v>
      </c>
      <c r="C680">
        <v>676</v>
      </c>
      <c r="D680" t="s">
        <v>322</v>
      </c>
      <c r="E680" t="s">
        <v>817</v>
      </c>
      <c r="F680" t="s">
        <v>1126</v>
      </c>
      <c r="G680"/>
      <c r="H680" t="s">
        <v>3</v>
      </c>
      <c r="I680" t="s">
        <v>3</v>
      </c>
      <c r="J680" t="s">
        <v>3</v>
      </c>
      <c r="K680" t="s">
        <v>3</v>
      </c>
      <c r="L680" t="s">
        <v>3</v>
      </c>
      <c r="M680" t="s">
        <v>3</v>
      </c>
      <c r="N680" t="s">
        <v>3</v>
      </c>
      <c r="O680" t="s">
        <v>3</v>
      </c>
      <c r="P680"/>
      <c r="Q680">
        <v>0</v>
      </c>
      <c r="R680"/>
      <c r="S680"/>
      <c r="T680" t="s">
        <v>3</v>
      </c>
      <c r="U680" t="s">
        <v>3</v>
      </c>
      <c r="V680" t="s">
        <v>2</v>
      </c>
      <c r="W680" t="s">
        <v>3</v>
      </c>
      <c r="X680" t="s">
        <v>3</v>
      </c>
      <c r="Y680" t="s">
        <v>3</v>
      </c>
      <c r="Z680" t="s">
        <v>3</v>
      </c>
      <c r="AA680"/>
      <c r="AB680" t="s">
        <v>324</v>
      </c>
      <c r="AC680" t="s">
        <v>3</v>
      </c>
      <c r="AD680" t="s">
        <v>3</v>
      </c>
    </row>
    <row r="681" spans="1:30" ht="15" x14ac:dyDescent="0.25">
      <c r="A681">
        <v>677</v>
      </c>
      <c r="B681" t="s">
        <v>1168</v>
      </c>
      <c r="C681">
        <v>677</v>
      </c>
      <c r="D681" t="s">
        <v>322</v>
      </c>
      <c r="E681" t="s">
        <v>817</v>
      </c>
      <c r="F681" t="s">
        <v>1126</v>
      </c>
      <c r="G681"/>
      <c r="H681" t="s">
        <v>3</v>
      </c>
      <c r="I681">
        <v>0</v>
      </c>
      <c r="J681">
        <v>0</v>
      </c>
      <c r="K681">
        <v>0</v>
      </c>
      <c r="L681">
        <v>0</v>
      </c>
      <c r="M681" t="s">
        <v>3</v>
      </c>
      <c r="N681" t="s">
        <v>3</v>
      </c>
      <c r="O681">
        <v>0</v>
      </c>
      <c r="P681"/>
      <c r="Q681">
        <v>0</v>
      </c>
      <c r="R681"/>
      <c r="S681"/>
      <c r="T681">
        <v>0</v>
      </c>
      <c r="U681">
        <v>0</v>
      </c>
      <c r="V681" t="s">
        <v>3</v>
      </c>
      <c r="W681" t="s">
        <v>10</v>
      </c>
      <c r="X681" t="s">
        <v>3</v>
      </c>
      <c r="Y681">
        <v>0</v>
      </c>
      <c r="Z681">
        <v>0</v>
      </c>
      <c r="AA681"/>
      <c r="AB681" t="s">
        <v>324</v>
      </c>
      <c r="AC681" t="s">
        <v>3</v>
      </c>
      <c r="AD681" t="s">
        <v>3</v>
      </c>
    </row>
    <row r="682" spans="1:30" ht="15" x14ac:dyDescent="0.25">
      <c r="A682">
        <v>678</v>
      </c>
      <c r="B682" t="s">
        <v>1169</v>
      </c>
      <c r="C682">
        <v>678</v>
      </c>
      <c r="D682" t="s">
        <v>322</v>
      </c>
      <c r="E682" t="s">
        <v>817</v>
      </c>
      <c r="F682" t="s">
        <v>1126</v>
      </c>
      <c r="G682"/>
      <c r="H682" t="s">
        <v>3</v>
      </c>
      <c r="I682">
        <v>0</v>
      </c>
      <c r="J682">
        <v>0</v>
      </c>
      <c r="K682">
        <v>0</v>
      </c>
      <c r="L682">
        <v>0</v>
      </c>
      <c r="M682" t="s">
        <v>3</v>
      </c>
      <c r="N682" t="s">
        <v>3</v>
      </c>
      <c r="O682">
        <v>0</v>
      </c>
      <c r="P682"/>
      <c r="Q682">
        <v>0</v>
      </c>
      <c r="R682"/>
      <c r="S682"/>
      <c r="T682">
        <v>0</v>
      </c>
      <c r="U682">
        <v>0</v>
      </c>
      <c r="V682" t="s">
        <v>3</v>
      </c>
      <c r="W682" t="s">
        <v>3</v>
      </c>
      <c r="X682" t="s">
        <v>3</v>
      </c>
      <c r="Y682">
        <v>0</v>
      </c>
      <c r="Z682">
        <v>0</v>
      </c>
      <c r="AA682"/>
      <c r="AB682" t="s">
        <v>324</v>
      </c>
      <c r="AC682" t="s">
        <v>3</v>
      </c>
      <c r="AD682" t="s">
        <v>3</v>
      </c>
    </row>
    <row r="683" spans="1:30" ht="15" x14ac:dyDescent="0.25">
      <c r="A683">
        <v>679</v>
      </c>
      <c r="B683" t="s">
        <v>1170</v>
      </c>
      <c r="C683">
        <v>679</v>
      </c>
      <c r="D683" t="s">
        <v>322</v>
      </c>
      <c r="E683" t="s">
        <v>817</v>
      </c>
      <c r="F683" t="s">
        <v>1126</v>
      </c>
      <c r="G683"/>
      <c r="H683" t="s">
        <v>3</v>
      </c>
      <c r="I683">
        <v>0</v>
      </c>
      <c r="J683">
        <v>0</v>
      </c>
      <c r="K683">
        <v>0</v>
      </c>
      <c r="L683">
        <v>0</v>
      </c>
      <c r="M683">
        <v>1</v>
      </c>
      <c r="N683" t="s">
        <v>3</v>
      </c>
      <c r="O683">
        <v>0</v>
      </c>
      <c r="P683"/>
      <c r="Q683">
        <v>0</v>
      </c>
      <c r="R683"/>
      <c r="S683"/>
      <c r="T683">
        <v>0</v>
      </c>
      <c r="U683">
        <v>0</v>
      </c>
      <c r="V683" t="s">
        <v>3</v>
      </c>
      <c r="W683" t="s">
        <v>3</v>
      </c>
      <c r="X683" t="s">
        <v>3</v>
      </c>
      <c r="Y683">
        <v>0</v>
      </c>
      <c r="Z683">
        <v>0</v>
      </c>
      <c r="AA683"/>
      <c r="AB683" t="s">
        <v>324</v>
      </c>
      <c r="AC683" t="s">
        <v>3</v>
      </c>
      <c r="AD683" t="s">
        <v>3</v>
      </c>
    </row>
    <row r="684" spans="1:30" ht="15" x14ac:dyDescent="0.25">
      <c r="A684">
        <v>680</v>
      </c>
      <c r="B684" t="s">
        <v>1171</v>
      </c>
      <c r="C684">
        <v>680</v>
      </c>
      <c r="D684" t="s">
        <v>322</v>
      </c>
      <c r="E684" t="s">
        <v>817</v>
      </c>
      <c r="F684" t="s">
        <v>1126</v>
      </c>
      <c r="G684"/>
      <c r="H684" t="s">
        <v>3</v>
      </c>
      <c r="I684">
        <v>0</v>
      </c>
      <c r="J684">
        <v>0</v>
      </c>
      <c r="K684">
        <v>0</v>
      </c>
      <c r="L684">
        <v>0</v>
      </c>
      <c r="M684" t="s">
        <v>3</v>
      </c>
      <c r="N684" t="s">
        <v>3</v>
      </c>
      <c r="O684">
        <v>0</v>
      </c>
      <c r="P684"/>
      <c r="Q684">
        <v>0</v>
      </c>
      <c r="R684"/>
      <c r="S684"/>
      <c r="T684">
        <v>0</v>
      </c>
      <c r="U684">
        <v>0</v>
      </c>
      <c r="V684" t="s">
        <v>3</v>
      </c>
      <c r="W684" t="s">
        <v>3</v>
      </c>
      <c r="X684" t="s">
        <v>3</v>
      </c>
      <c r="Y684">
        <v>0</v>
      </c>
      <c r="Z684">
        <v>0</v>
      </c>
      <c r="AA684"/>
      <c r="AB684" t="s">
        <v>324</v>
      </c>
      <c r="AC684" t="s">
        <v>3</v>
      </c>
      <c r="AD684" t="s">
        <v>3</v>
      </c>
    </row>
    <row r="685" spans="1:30" ht="15" x14ac:dyDescent="0.25">
      <c r="A685">
        <v>681</v>
      </c>
      <c r="B685" t="s">
        <v>1172</v>
      </c>
      <c r="C685">
        <v>681</v>
      </c>
      <c r="D685" t="s">
        <v>322</v>
      </c>
      <c r="E685" t="s">
        <v>817</v>
      </c>
      <c r="F685" t="s">
        <v>1126</v>
      </c>
      <c r="G685"/>
      <c r="H685" t="s">
        <v>3</v>
      </c>
      <c r="I685" t="s">
        <v>3</v>
      </c>
      <c r="J685" t="s">
        <v>3</v>
      </c>
      <c r="K685" t="s">
        <v>3</v>
      </c>
      <c r="L685" t="s">
        <v>3</v>
      </c>
      <c r="M685" t="s">
        <v>3</v>
      </c>
      <c r="N685" t="s">
        <v>3</v>
      </c>
      <c r="O685" t="s">
        <v>3</v>
      </c>
      <c r="P685"/>
      <c r="Q685">
        <v>0</v>
      </c>
      <c r="R685"/>
      <c r="S685"/>
      <c r="T685" t="s">
        <v>3</v>
      </c>
      <c r="U685" t="s">
        <v>3</v>
      </c>
      <c r="V685" t="s">
        <v>2</v>
      </c>
      <c r="W685" t="s">
        <v>3</v>
      </c>
      <c r="X685" t="s">
        <v>3</v>
      </c>
      <c r="Y685" t="s">
        <v>3</v>
      </c>
      <c r="Z685" t="s">
        <v>3</v>
      </c>
      <c r="AA685"/>
      <c r="AB685" t="s">
        <v>324</v>
      </c>
      <c r="AC685" t="s">
        <v>3</v>
      </c>
      <c r="AD685" t="s">
        <v>3</v>
      </c>
    </row>
    <row r="686" spans="1:30" ht="15" x14ac:dyDescent="0.25">
      <c r="A686">
        <v>682</v>
      </c>
      <c r="B686" t="s">
        <v>1173</v>
      </c>
      <c r="C686">
        <v>682</v>
      </c>
      <c r="D686" t="s">
        <v>322</v>
      </c>
      <c r="E686" t="s">
        <v>817</v>
      </c>
      <c r="F686" t="s">
        <v>1126</v>
      </c>
      <c r="G686"/>
      <c r="H686" t="s">
        <v>957</v>
      </c>
      <c r="I686" t="s">
        <v>3</v>
      </c>
      <c r="J686" t="s">
        <v>493</v>
      </c>
      <c r="K686" t="s">
        <v>20</v>
      </c>
      <c r="L686" t="s">
        <v>311</v>
      </c>
      <c r="M686" t="s">
        <v>3</v>
      </c>
      <c r="N686" t="s">
        <v>3</v>
      </c>
      <c r="O686" t="s">
        <v>1174</v>
      </c>
      <c r="P686"/>
      <c r="Q686">
        <v>0</v>
      </c>
      <c r="R686"/>
      <c r="S686"/>
      <c r="T686" t="s">
        <v>3</v>
      </c>
      <c r="U686" t="s">
        <v>3</v>
      </c>
      <c r="V686" t="s">
        <v>2</v>
      </c>
      <c r="W686" t="s">
        <v>3</v>
      </c>
      <c r="X686" t="s">
        <v>3</v>
      </c>
      <c r="Y686" t="s">
        <v>3</v>
      </c>
      <c r="Z686" t="s">
        <v>3</v>
      </c>
      <c r="AA686"/>
      <c r="AB686" t="s">
        <v>324</v>
      </c>
      <c r="AC686" t="s">
        <v>3</v>
      </c>
      <c r="AD686" t="s">
        <v>3</v>
      </c>
    </row>
    <row r="687" spans="1:30" ht="15" x14ac:dyDescent="0.25">
      <c r="A687">
        <v>683</v>
      </c>
      <c r="B687" t="s">
        <v>1175</v>
      </c>
      <c r="C687">
        <v>683</v>
      </c>
      <c r="D687" t="s">
        <v>322</v>
      </c>
      <c r="E687" t="s">
        <v>817</v>
      </c>
      <c r="F687" t="s">
        <v>1126</v>
      </c>
      <c r="G687"/>
      <c r="H687" t="s">
        <v>1176</v>
      </c>
      <c r="I687" t="s">
        <v>3</v>
      </c>
      <c r="J687" t="s">
        <v>493</v>
      </c>
      <c r="K687" t="s">
        <v>20</v>
      </c>
      <c r="L687" t="s">
        <v>311</v>
      </c>
      <c r="M687" t="s">
        <v>3</v>
      </c>
      <c r="N687" t="s">
        <v>3</v>
      </c>
      <c r="O687" t="s">
        <v>1177</v>
      </c>
      <c r="P687"/>
      <c r="Q687">
        <v>0</v>
      </c>
      <c r="R687"/>
      <c r="S687"/>
      <c r="T687" t="s">
        <v>3</v>
      </c>
      <c r="U687" t="s">
        <v>3</v>
      </c>
      <c r="V687" t="s">
        <v>2</v>
      </c>
      <c r="W687" t="s">
        <v>3</v>
      </c>
      <c r="X687" t="s">
        <v>3</v>
      </c>
      <c r="Y687" t="s">
        <v>3</v>
      </c>
      <c r="Z687" t="s">
        <v>3</v>
      </c>
      <c r="AA687"/>
      <c r="AB687" t="s">
        <v>324</v>
      </c>
      <c r="AC687" t="s">
        <v>3</v>
      </c>
      <c r="AD687" t="s">
        <v>3</v>
      </c>
    </row>
    <row r="688" spans="1:30" ht="15" x14ac:dyDescent="0.25">
      <c r="A688">
        <v>684</v>
      </c>
      <c r="B688" t="s">
        <v>1178</v>
      </c>
      <c r="C688">
        <v>684</v>
      </c>
      <c r="D688" t="s">
        <v>322</v>
      </c>
      <c r="E688" t="s">
        <v>817</v>
      </c>
      <c r="F688" t="s">
        <v>1126</v>
      </c>
      <c r="G688"/>
      <c r="H688" t="s">
        <v>3</v>
      </c>
      <c r="I688" t="s">
        <v>3</v>
      </c>
      <c r="J688" t="s">
        <v>3</v>
      </c>
      <c r="K688" t="s">
        <v>3</v>
      </c>
      <c r="L688" t="s">
        <v>3</v>
      </c>
      <c r="M688" t="s">
        <v>3</v>
      </c>
      <c r="N688" t="s">
        <v>3</v>
      </c>
      <c r="O688" t="s">
        <v>3</v>
      </c>
      <c r="P688"/>
      <c r="Q688">
        <v>0</v>
      </c>
      <c r="R688"/>
      <c r="S688"/>
      <c r="T688" t="s">
        <v>3</v>
      </c>
      <c r="U688" t="s">
        <v>3</v>
      </c>
      <c r="V688" t="s">
        <v>2</v>
      </c>
      <c r="W688" t="s">
        <v>3</v>
      </c>
      <c r="X688" t="s">
        <v>3</v>
      </c>
      <c r="Y688" t="s">
        <v>3</v>
      </c>
      <c r="Z688" t="s">
        <v>3</v>
      </c>
      <c r="AA688"/>
      <c r="AB688" t="s">
        <v>324</v>
      </c>
      <c r="AC688" t="s">
        <v>3</v>
      </c>
      <c r="AD688" t="s">
        <v>3</v>
      </c>
    </row>
    <row r="689" spans="1:30" ht="15" x14ac:dyDescent="0.25">
      <c r="A689">
        <v>685</v>
      </c>
      <c r="B689" t="s">
        <v>1179</v>
      </c>
      <c r="C689">
        <v>685</v>
      </c>
      <c r="D689" t="s">
        <v>322</v>
      </c>
      <c r="E689" t="s">
        <v>817</v>
      </c>
      <c r="F689" t="s">
        <v>1126</v>
      </c>
      <c r="G689"/>
      <c r="H689" t="s">
        <v>3</v>
      </c>
      <c r="I689">
        <v>0</v>
      </c>
      <c r="J689">
        <v>0</v>
      </c>
      <c r="K689">
        <v>0</v>
      </c>
      <c r="L689">
        <v>0</v>
      </c>
      <c r="M689" t="s">
        <v>3</v>
      </c>
      <c r="N689" t="s">
        <v>3</v>
      </c>
      <c r="O689">
        <v>0</v>
      </c>
      <c r="P689"/>
      <c r="Q689">
        <v>0</v>
      </c>
      <c r="R689"/>
      <c r="S689"/>
      <c r="T689">
        <v>0</v>
      </c>
      <c r="U689">
        <v>0</v>
      </c>
      <c r="V689" t="s">
        <v>3</v>
      </c>
      <c r="W689" t="s">
        <v>3</v>
      </c>
      <c r="X689" t="s">
        <v>3</v>
      </c>
      <c r="Y689">
        <v>0</v>
      </c>
      <c r="Z689">
        <v>0</v>
      </c>
      <c r="AA689"/>
      <c r="AB689" t="s">
        <v>324</v>
      </c>
      <c r="AC689" t="s">
        <v>3</v>
      </c>
      <c r="AD689" t="s">
        <v>3</v>
      </c>
    </row>
    <row r="690" spans="1:30" ht="15" x14ac:dyDescent="0.25">
      <c r="A690">
        <v>686</v>
      </c>
      <c r="B690" t="s">
        <v>1180</v>
      </c>
      <c r="C690">
        <v>686</v>
      </c>
      <c r="D690" t="s">
        <v>322</v>
      </c>
      <c r="E690" t="s">
        <v>817</v>
      </c>
      <c r="F690" t="s">
        <v>1126</v>
      </c>
      <c r="G690"/>
      <c r="H690" t="s">
        <v>3</v>
      </c>
      <c r="I690">
        <v>0</v>
      </c>
      <c r="J690">
        <v>0</v>
      </c>
      <c r="K690">
        <v>0</v>
      </c>
      <c r="L690">
        <v>0</v>
      </c>
      <c r="M690" t="s">
        <v>3</v>
      </c>
      <c r="N690" t="s">
        <v>3</v>
      </c>
      <c r="O690">
        <v>0</v>
      </c>
      <c r="P690"/>
      <c r="Q690">
        <v>0</v>
      </c>
      <c r="R690"/>
      <c r="S690"/>
      <c r="T690">
        <v>0</v>
      </c>
      <c r="U690">
        <v>0</v>
      </c>
      <c r="V690" t="s">
        <v>3</v>
      </c>
      <c r="W690" t="s">
        <v>3</v>
      </c>
      <c r="X690" t="s">
        <v>3</v>
      </c>
      <c r="Y690">
        <v>0</v>
      </c>
      <c r="Z690">
        <v>0</v>
      </c>
      <c r="AA690"/>
      <c r="AB690" t="s">
        <v>324</v>
      </c>
      <c r="AC690" t="s">
        <v>3</v>
      </c>
      <c r="AD690" t="s">
        <v>3</v>
      </c>
    </row>
    <row r="691" spans="1:30" ht="15" x14ac:dyDescent="0.25">
      <c r="A691">
        <v>687</v>
      </c>
      <c r="B691" t="s">
        <v>1181</v>
      </c>
      <c r="C691">
        <v>687</v>
      </c>
      <c r="D691" t="s">
        <v>322</v>
      </c>
      <c r="E691" t="s">
        <v>817</v>
      </c>
      <c r="F691" t="s">
        <v>1126</v>
      </c>
      <c r="G691"/>
      <c r="H691" t="s">
        <v>820</v>
      </c>
      <c r="I691" t="s">
        <v>3</v>
      </c>
      <c r="J691" t="s">
        <v>935</v>
      </c>
      <c r="K691" t="s">
        <v>20</v>
      </c>
      <c r="L691" t="s">
        <v>311</v>
      </c>
      <c r="M691" t="s">
        <v>3</v>
      </c>
      <c r="N691" t="s">
        <v>3</v>
      </c>
      <c r="O691" t="s">
        <v>29</v>
      </c>
      <c r="P691"/>
      <c r="Q691">
        <v>0</v>
      </c>
      <c r="R691"/>
      <c r="S691"/>
      <c r="T691" t="s">
        <v>3</v>
      </c>
      <c r="U691" t="s">
        <v>3</v>
      </c>
      <c r="V691" t="s">
        <v>2</v>
      </c>
      <c r="W691" t="s">
        <v>3</v>
      </c>
      <c r="X691" t="s">
        <v>3</v>
      </c>
      <c r="Y691" t="s">
        <v>3</v>
      </c>
      <c r="Z691" t="s">
        <v>3</v>
      </c>
      <c r="AA691"/>
      <c r="AB691" t="s">
        <v>324</v>
      </c>
      <c r="AC691" t="s">
        <v>3</v>
      </c>
      <c r="AD691" t="s">
        <v>3</v>
      </c>
    </row>
    <row r="692" spans="1:30" ht="15" x14ac:dyDescent="0.25">
      <c r="A692">
        <v>688</v>
      </c>
      <c r="B692" t="s">
        <v>1182</v>
      </c>
      <c r="C692">
        <v>688</v>
      </c>
      <c r="D692" t="s">
        <v>322</v>
      </c>
      <c r="E692" t="s">
        <v>817</v>
      </c>
      <c r="F692" t="s">
        <v>1126</v>
      </c>
      <c r="G692"/>
      <c r="H692" t="s">
        <v>3</v>
      </c>
      <c r="I692" t="s">
        <v>3</v>
      </c>
      <c r="J692" t="s">
        <v>3</v>
      </c>
      <c r="K692" t="s">
        <v>3</v>
      </c>
      <c r="L692" t="s">
        <v>3</v>
      </c>
      <c r="M692" t="s">
        <v>3</v>
      </c>
      <c r="N692" t="s">
        <v>3</v>
      </c>
      <c r="O692" t="s">
        <v>3</v>
      </c>
      <c r="P692"/>
      <c r="Q692">
        <v>0</v>
      </c>
      <c r="R692"/>
      <c r="S692"/>
      <c r="T692" t="s">
        <v>3</v>
      </c>
      <c r="U692" t="s">
        <v>3</v>
      </c>
      <c r="V692" t="s">
        <v>3</v>
      </c>
      <c r="W692" t="s">
        <v>3</v>
      </c>
      <c r="X692" t="s">
        <v>3</v>
      </c>
      <c r="Y692" t="s">
        <v>3</v>
      </c>
      <c r="Z692" t="s">
        <v>3</v>
      </c>
      <c r="AA692"/>
      <c r="AB692" t="s">
        <v>324</v>
      </c>
      <c r="AC692" t="s">
        <v>3</v>
      </c>
      <c r="AD692" t="s">
        <v>3</v>
      </c>
    </row>
    <row r="693" spans="1:30" ht="15" x14ac:dyDescent="0.25">
      <c r="A693">
        <v>689</v>
      </c>
      <c r="B693" t="s">
        <v>1183</v>
      </c>
      <c r="C693">
        <v>689</v>
      </c>
      <c r="D693" t="s">
        <v>322</v>
      </c>
      <c r="E693" t="s">
        <v>817</v>
      </c>
      <c r="F693" t="s">
        <v>1126</v>
      </c>
      <c r="G693"/>
      <c r="H693" t="s">
        <v>820</v>
      </c>
      <c r="I693" t="s">
        <v>3</v>
      </c>
      <c r="J693" t="s">
        <v>493</v>
      </c>
      <c r="K693" t="s">
        <v>14</v>
      </c>
      <c r="L693" t="s">
        <v>16</v>
      </c>
      <c r="M693">
        <v>1</v>
      </c>
      <c r="N693" t="s">
        <v>3</v>
      </c>
      <c r="O693" t="s">
        <v>1184</v>
      </c>
      <c r="P693"/>
      <c r="Q693">
        <v>0</v>
      </c>
      <c r="R693"/>
      <c r="S693"/>
      <c r="T693" t="s">
        <v>3</v>
      </c>
      <c r="U693" t="s">
        <v>3</v>
      </c>
      <c r="V693" t="s">
        <v>2</v>
      </c>
      <c r="W693" t="s">
        <v>3</v>
      </c>
      <c r="X693" t="s">
        <v>3</v>
      </c>
      <c r="Y693" t="s">
        <v>3</v>
      </c>
      <c r="Z693" t="s">
        <v>3</v>
      </c>
      <c r="AA693"/>
      <c r="AB693" t="s">
        <v>324</v>
      </c>
      <c r="AC693" t="s">
        <v>3</v>
      </c>
      <c r="AD693" t="s">
        <v>3</v>
      </c>
    </row>
    <row r="694" spans="1:30" ht="15" x14ac:dyDescent="0.25">
      <c r="A694">
        <v>690</v>
      </c>
      <c r="B694" t="s">
        <v>1185</v>
      </c>
      <c r="C694">
        <v>690</v>
      </c>
      <c r="D694" t="s">
        <v>322</v>
      </c>
      <c r="E694" t="s">
        <v>817</v>
      </c>
      <c r="F694" t="s">
        <v>1126</v>
      </c>
      <c r="G694"/>
      <c r="H694" t="s">
        <v>3</v>
      </c>
      <c r="I694">
        <v>0</v>
      </c>
      <c r="J694">
        <v>0</v>
      </c>
      <c r="K694">
        <v>0</v>
      </c>
      <c r="L694">
        <v>0</v>
      </c>
      <c r="M694">
        <v>1</v>
      </c>
      <c r="N694" t="s">
        <v>3</v>
      </c>
      <c r="O694">
        <v>0</v>
      </c>
      <c r="P694"/>
      <c r="Q694">
        <v>0</v>
      </c>
      <c r="R694"/>
      <c r="S694"/>
      <c r="T694">
        <v>0</v>
      </c>
      <c r="U694">
        <v>0</v>
      </c>
      <c r="V694" t="s">
        <v>3</v>
      </c>
      <c r="W694" t="s">
        <v>3</v>
      </c>
      <c r="X694" t="s">
        <v>3</v>
      </c>
      <c r="Y694">
        <v>0</v>
      </c>
      <c r="Z694">
        <v>0</v>
      </c>
      <c r="AA694"/>
      <c r="AB694" t="s">
        <v>324</v>
      </c>
      <c r="AC694" t="s">
        <v>3</v>
      </c>
      <c r="AD694" t="s">
        <v>3</v>
      </c>
    </row>
    <row r="695" spans="1:30" ht="15" x14ac:dyDescent="0.25">
      <c r="A695">
        <v>691</v>
      </c>
      <c r="B695" t="s">
        <v>1186</v>
      </c>
      <c r="C695">
        <v>691</v>
      </c>
      <c r="D695" t="s">
        <v>322</v>
      </c>
      <c r="E695" t="s">
        <v>817</v>
      </c>
      <c r="F695" t="s">
        <v>1126</v>
      </c>
      <c r="G695"/>
      <c r="H695" t="s">
        <v>3</v>
      </c>
      <c r="I695">
        <v>0</v>
      </c>
      <c r="J695">
        <v>0</v>
      </c>
      <c r="K695">
        <v>0</v>
      </c>
      <c r="L695">
        <v>0</v>
      </c>
      <c r="M695">
        <v>1</v>
      </c>
      <c r="N695" t="s">
        <v>3</v>
      </c>
      <c r="O695">
        <v>0</v>
      </c>
      <c r="P695"/>
      <c r="Q695">
        <v>0</v>
      </c>
      <c r="R695"/>
      <c r="S695"/>
      <c r="T695">
        <v>0</v>
      </c>
      <c r="U695">
        <v>0</v>
      </c>
      <c r="V695" t="s">
        <v>3</v>
      </c>
      <c r="W695" t="s">
        <v>3</v>
      </c>
      <c r="X695" t="s">
        <v>3</v>
      </c>
      <c r="Y695">
        <v>0</v>
      </c>
      <c r="Z695">
        <v>0</v>
      </c>
      <c r="AA695"/>
      <c r="AB695" t="s">
        <v>324</v>
      </c>
      <c r="AC695" t="s">
        <v>3</v>
      </c>
      <c r="AD695" t="s">
        <v>3</v>
      </c>
    </row>
    <row r="696" spans="1:30" ht="15" x14ac:dyDescent="0.25">
      <c r="A696">
        <v>692</v>
      </c>
      <c r="B696" t="s">
        <v>1187</v>
      </c>
      <c r="C696">
        <v>692</v>
      </c>
      <c r="D696" t="s">
        <v>322</v>
      </c>
      <c r="E696" t="s">
        <v>817</v>
      </c>
      <c r="F696" t="s">
        <v>1126</v>
      </c>
      <c r="G696"/>
      <c r="H696" t="s">
        <v>3</v>
      </c>
      <c r="I696">
        <v>0</v>
      </c>
      <c r="J696">
        <v>0</v>
      </c>
      <c r="K696">
        <v>0</v>
      </c>
      <c r="L696">
        <v>0</v>
      </c>
      <c r="M696">
        <v>1</v>
      </c>
      <c r="N696" t="s">
        <v>3</v>
      </c>
      <c r="O696">
        <v>0</v>
      </c>
      <c r="P696"/>
      <c r="Q696">
        <v>0</v>
      </c>
      <c r="R696"/>
      <c r="S696"/>
      <c r="T696">
        <v>0</v>
      </c>
      <c r="U696">
        <v>0</v>
      </c>
      <c r="V696" t="s">
        <v>3</v>
      </c>
      <c r="W696" t="s">
        <v>3</v>
      </c>
      <c r="X696" t="s">
        <v>3</v>
      </c>
      <c r="Y696">
        <v>0</v>
      </c>
      <c r="Z696">
        <v>0</v>
      </c>
      <c r="AA696"/>
      <c r="AB696" t="s">
        <v>324</v>
      </c>
      <c r="AC696" t="s">
        <v>3</v>
      </c>
      <c r="AD696" t="s">
        <v>3</v>
      </c>
    </row>
    <row r="697" spans="1:30" ht="15" x14ac:dyDescent="0.25">
      <c r="A697">
        <v>693</v>
      </c>
      <c r="B697" t="s">
        <v>1188</v>
      </c>
      <c r="C697">
        <v>693</v>
      </c>
      <c r="D697" t="s">
        <v>322</v>
      </c>
      <c r="E697" t="s">
        <v>817</v>
      </c>
      <c r="F697" t="s">
        <v>1126</v>
      </c>
      <c r="G697"/>
      <c r="H697" t="s">
        <v>3</v>
      </c>
      <c r="I697">
        <v>0</v>
      </c>
      <c r="J697">
        <v>0</v>
      </c>
      <c r="K697">
        <v>0</v>
      </c>
      <c r="L697">
        <v>0</v>
      </c>
      <c r="M697" t="s">
        <v>3</v>
      </c>
      <c r="N697" t="s">
        <v>3</v>
      </c>
      <c r="O697">
        <v>0</v>
      </c>
      <c r="P697"/>
      <c r="Q697">
        <v>0</v>
      </c>
      <c r="R697"/>
      <c r="S697"/>
      <c r="T697">
        <v>0</v>
      </c>
      <c r="U697">
        <v>0</v>
      </c>
      <c r="V697" t="s">
        <v>2</v>
      </c>
      <c r="W697" t="s">
        <v>3</v>
      </c>
      <c r="X697" t="s">
        <v>3</v>
      </c>
      <c r="Y697">
        <v>0</v>
      </c>
      <c r="Z697">
        <v>0</v>
      </c>
      <c r="AA697"/>
      <c r="AB697" t="s">
        <v>324</v>
      </c>
      <c r="AC697" t="s">
        <v>3</v>
      </c>
      <c r="AD697" t="s">
        <v>3</v>
      </c>
    </row>
    <row r="698" spans="1:30" ht="15" x14ac:dyDescent="0.25">
      <c r="A698">
        <v>694</v>
      </c>
      <c r="B698" t="s">
        <v>1189</v>
      </c>
      <c r="C698">
        <v>694</v>
      </c>
      <c r="D698" t="s">
        <v>322</v>
      </c>
      <c r="E698" t="s">
        <v>817</v>
      </c>
      <c r="F698" t="s">
        <v>1126</v>
      </c>
      <c r="G698"/>
      <c r="H698" t="s">
        <v>820</v>
      </c>
      <c r="I698" t="s">
        <v>3</v>
      </c>
      <c r="J698" t="s">
        <v>493</v>
      </c>
      <c r="K698" t="s">
        <v>20</v>
      </c>
      <c r="L698" t="s">
        <v>16</v>
      </c>
      <c r="M698">
        <v>1</v>
      </c>
      <c r="N698" t="s">
        <v>3</v>
      </c>
      <c r="O698" t="s">
        <v>719</v>
      </c>
      <c r="P698"/>
      <c r="Q698">
        <v>0</v>
      </c>
      <c r="R698"/>
      <c r="S698"/>
      <c r="T698" t="s">
        <v>3</v>
      </c>
      <c r="U698" t="s">
        <v>3</v>
      </c>
      <c r="V698" t="s">
        <v>3</v>
      </c>
      <c r="W698" t="s">
        <v>3</v>
      </c>
      <c r="X698" t="s">
        <v>3</v>
      </c>
      <c r="Y698" t="s">
        <v>3</v>
      </c>
      <c r="Z698" t="s">
        <v>3</v>
      </c>
      <c r="AA698"/>
      <c r="AB698" t="s">
        <v>324</v>
      </c>
      <c r="AC698" t="s">
        <v>3</v>
      </c>
      <c r="AD698" t="s">
        <v>3</v>
      </c>
    </row>
    <row r="699" spans="1:30" ht="15" x14ac:dyDescent="0.25">
      <c r="A699">
        <v>695</v>
      </c>
      <c r="B699" t="s">
        <v>1190</v>
      </c>
      <c r="C699">
        <v>695</v>
      </c>
      <c r="D699" t="s">
        <v>322</v>
      </c>
      <c r="E699" t="s">
        <v>817</v>
      </c>
      <c r="F699" t="s">
        <v>1126</v>
      </c>
      <c r="G699"/>
      <c r="H699" t="s">
        <v>3</v>
      </c>
      <c r="I699">
        <v>0</v>
      </c>
      <c r="J699">
        <v>0</v>
      </c>
      <c r="K699">
        <v>0</v>
      </c>
      <c r="L699">
        <v>0</v>
      </c>
      <c r="M699">
        <v>1</v>
      </c>
      <c r="N699" t="s">
        <v>3</v>
      </c>
      <c r="O699">
        <v>0</v>
      </c>
      <c r="P699"/>
      <c r="Q699">
        <v>0</v>
      </c>
      <c r="R699"/>
      <c r="S699"/>
      <c r="T699">
        <v>0</v>
      </c>
      <c r="U699">
        <v>0</v>
      </c>
      <c r="V699" t="s">
        <v>3</v>
      </c>
      <c r="W699" t="s">
        <v>3</v>
      </c>
      <c r="X699" t="s">
        <v>3</v>
      </c>
      <c r="Y699">
        <v>0</v>
      </c>
      <c r="Z699">
        <v>0</v>
      </c>
      <c r="AA699"/>
      <c r="AB699" t="s">
        <v>324</v>
      </c>
      <c r="AC699" t="s">
        <v>3</v>
      </c>
      <c r="AD699" t="s">
        <v>3</v>
      </c>
    </row>
    <row r="700" spans="1:30" ht="15" x14ac:dyDescent="0.25">
      <c r="A700">
        <v>696</v>
      </c>
      <c r="B700" t="s">
        <v>1191</v>
      </c>
      <c r="C700">
        <v>696</v>
      </c>
      <c r="D700" t="s">
        <v>322</v>
      </c>
      <c r="E700" t="s">
        <v>817</v>
      </c>
      <c r="F700" t="s">
        <v>1126</v>
      </c>
      <c r="G700"/>
      <c r="H700" t="s">
        <v>3</v>
      </c>
      <c r="I700" t="s">
        <v>3</v>
      </c>
      <c r="J700" t="s">
        <v>3</v>
      </c>
      <c r="K700" t="s">
        <v>3</v>
      </c>
      <c r="L700" t="s">
        <v>3</v>
      </c>
      <c r="M700" t="s">
        <v>3</v>
      </c>
      <c r="N700" t="s">
        <v>3</v>
      </c>
      <c r="O700" t="s">
        <v>3</v>
      </c>
      <c r="P700"/>
      <c r="Q700">
        <v>0</v>
      </c>
      <c r="R700"/>
      <c r="S700"/>
      <c r="T700" t="s">
        <v>3</v>
      </c>
      <c r="U700" t="s">
        <v>3</v>
      </c>
      <c r="V700" t="s">
        <v>2</v>
      </c>
      <c r="W700" t="s">
        <v>3</v>
      </c>
      <c r="X700" t="s">
        <v>3</v>
      </c>
      <c r="Y700" t="s">
        <v>3</v>
      </c>
      <c r="Z700" t="s">
        <v>3</v>
      </c>
      <c r="AA700"/>
      <c r="AB700" t="s">
        <v>324</v>
      </c>
      <c r="AC700" t="s">
        <v>3</v>
      </c>
      <c r="AD700" t="s">
        <v>3</v>
      </c>
    </row>
    <row r="701" spans="1:30" ht="15" x14ac:dyDescent="0.25">
      <c r="A701">
        <v>697</v>
      </c>
      <c r="B701" t="s">
        <v>1192</v>
      </c>
      <c r="C701">
        <v>697</v>
      </c>
      <c r="D701" t="s">
        <v>322</v>
      </c>
      <c r="E701" t="s">
        <v>817</v>
      </c>
      <c r="F701" t="s">
        <v>1126</v>
      </c>
      <c r="G701"/>
      <c r="H701" t="s">
        <v>820</v>
      </c>
      <c r="I701" t="s">
        <v>3</v>
      </c>
      <c r="J701" t="s">
        <v>493</v>
      </c>
      <c r="K701" t="s">
        <v>14</v>
      </c>
      <c r="L701" t="s">
        <v>16</v>
      </c>
      <c r="M701">
        <v>1</v>
      </c>
      <c r="N701" t="s">
        <v>3</v>
      </c>
      <c r="O701" t="s">
        <v>508</v>
      </c>
      <c r="P701"/>
      <c r="Q701">
        <v>0</v>
      </c>
      <c r="R701"/>
      <c r="S701"/>
      <c r="T701" t="s">
        <v>3</v>
      </c>
      <c r="U701" t="s">
        <v>3</v>
      </c>
      <c r="V701" t="s">
        <v>3</v>
      </c>
      <c r="W701" t="s">
        <v>3</v>
      </c>
      <c r="X701" t="s">
        <v>3</v>
      </c>
      <c r="Y701" t="s">
        <v>3</v>
      </c>
      <c r="Z701" t="s">
        <v>3</v>
      </c>
      <c r="AA701"/>
      <c r="AB701" t="s">
        <v>324</v>
      </c>
      <c r="AC701" t="s">
        <v>3</v>
      </c>
      <c r="AD701" t="s">
        <v>3</v>
      </c>
    </row>
    <row r="702" spans="1:30" ht="15" x14ac:dyDescent="0.25">
      <c r="A702">
        <v>698</v>
      </c>
      <c r="B702" t="s">
        <v>1193</v>
      </c>
      <c r="C702">
        <v>698</v>
      </c>
      <c r="D702" t="s">
        <v>322</v>
      </c>
      <c r="E702" t="s">
        <v>817</v>
      </c>
      <c r="F702" t="s">
        <v>1126</v>
      </c>
      <c r="G702"/>
      <c r="H702" t="s">
        <v>3</v>
      </c>
      <c r="I702">
        <v>0</v>
      </c>
      <c r="J702">
        <v>0</v>
      </c>
      <c r="K702">
        <v>0</v>
      </c>
      <c r="L702">
        <v>0</v>
      </c>
      <c r="M702">
        <v>1</v>
      </c>
      <c r="N702" t="s">
        <v>3</v>
      </c>
      <c r="O702">
        <v>0</v>
      </c>
      <c r="P702"/>
      <c r="Q702">
        <v>0</v>
      </c>
      <c r="R702"/>
      <c r="S702"/>
      <c r="T702">
        <v>0</v>
      </c>
      <c r="U702">
        <v>0</v>
      </c>
      <c r="V702" t="s">
        <v>3</v>
      </c>
      <c r="W702" t="s">
        <v>3</v>
      </c>
      <c r="X702" t="s">
        <v>3</v>
      </c>
      <c r="Y702">
        <v>0</v>
      </c>
      <c r="Z702">
        <v>0</v>
      </c>
      <c r="AA702"/>
      <c r="AB702" t="s">
        <v>324</v>
      </c>
      <c r="AC702" t="s">
        <v>3</v>
      </c>
      <c r="AD702" t="s">
        <v>3</v>
      </c>
    </row>
    <row r="703" spans="1:30" ht="15" x14ac:dyDescent="0.25">
      <c r="A703">
        <v>699</v>
      </c>
      <c r="B703" t="s">
        <v>1194</v>
      </c>
      <c r="C703">
        <v>699</v>
      </c>
      <c r="D703" t="s">
        <v>322</v>
      </c>
      <c r="E703" t="s">
        <v>817</v>
      </c>
      <c r="F703" t="s">
        <v>1126</v>
      </c>
      <c r="G703"/>
      <c r="H703" t="s">
        <v>3</v>
      </c>
      <c r="I703">
        <v>0</v>
      </c>
      <c r="J703">
        <v>0</v>
      </c>
      <c r="K703">
        <v>0</v>
      </c>
      <c r="L703">
        <v>0</v>
      </c>
      <c r="M703">
        <v>1</v>
      </c>
      <c r="N703" t="s">
        <v>3</v>
      </c>
      <c r="O703">
        <v>0</v>
      </c>
      <c r="P703"/>
      <c r="Q703">
        <v>0</v>
      </c>
      <c r="R703"/>
      <c r="S703"/>
      <c r="T703">
        <v>0</v>
      </c>
      <c r="U703">
        <v>0</v>
      </c>
      <c r="V703" t="s">
        <v>3</v>
      </c>
      <c r="W703" t="s">
        <v>3</v>
      </c>
      <c r="X703" t="s">
        <v>3</v>
      </c>
      <c r="Y703">
        <v>0</v>
      </c>
      <c r="Z703">
        <v>0</v>
      </c>
      <c r="AA703"/>
      <c r="AB703" t="s">
        <v>324</v>
      </c>
      <c r="AC703" t="s">
        <v>3</v>
      </c>
      <c r="AD703" t="s">
        <v>3</v>
      </c>
    </row>
    <row r="704" spans="1:30" ht="15" x14ac:dyDescent="0.25">
      <c r="A704">
        <v>700</v>
      </c>
      <c r="B704" t="s">
        <v>1195</v>
      </c>
      <c r="C704">
        <v>700</v>
      </c>
      <c r="D704" t="s">
        <v>322</v>
      </c>
      <c r="E704" t="s">
        <v>817</v>
      </c>
      <c r="F704" t="s">
        <v>1126</v>
      </c>
      <c r="G704"/>
      <c r="H704" t="s">
        <v>3</v>
      </c>
      <c r="I704" t="s">
        <v>3</v>
      </c>
      <c r="J704" t="s">
        <v>3</v>
      </c>
      <c r="K704" t="s">
        <v>3</v>
      </c>
      <c r="L704" t="s">
        <v>3</v>
      </c>
      <c r="M704" t="s">
        <v>3</v>
      </c>
      <c r="N704" t="s">
        <v>3</v>
      </c>
      <c r="O704" t="s">
        <v>3</v>
      </c>
      <c r="P704"/>
      <c r="Q704">
        <v>0</v>
      </c>
      <c r="R704"/>
      <c r="S704"/>
      <c r="T704" t="s">
        <v>3</v>
      </c>
      <c r="U704" t="s">
        <v>3</v>
      </c>
      <c r="V704" t="s">
        <v>2</v>
      </c>
      <c r="W704" t="s">
        <v>3</v>
      </c>
      <c r="X704" t="s">
        <v>3</v>
      </c>
      <c r="Y704" t="s">
        <v>3</v>
      </c>
      <c r="Z704" t="s">
        <v>3</v>
      </c>
      <c r="AA704"/>
      <c r="AB704" t="s">
        <v>324</v>
      </c>
      <c r="AC704" t="s">
        <v>3</v>
      </c>
      <c r="AD704" t="s">
        <v>3</v>
      </c>
    </row>
    <row r="705" spans="1:30" ht="15" x14ac:dyDescent="0.25">
      <c r="A705">
        <v>701</v>
      </c>
      <c r="B705" t="s">
        <v>1196</v>
      </c>
      <c r="C705">
        <v>701</v>
      </c>
      <c r="D705" t="s">
        <v>322</v>
      </c>
      <c r="E705" t="s">
        <v>817</v>
      </c>
      <c r="F705" t="s">
        <v>1126</v>
      </c>
      <c r="G705"/>
      <c r="H705" t="s">
        <v>3</v>
      </c>
      <c r="I705">
        <v>0</v>
      </c>
      <c r="J705">
        <v>0</v>
      </c>
      <c r="K705">
        <v>0</v>
      </c>
      <c r="L705">
        <v>0</v>
      </c>
      <c r="M705">
        <v>1</v>
      </c>
      <c r="N705" t="s">
        <v>3</v>
      </c>
      <c r="O705">
        <v>0</v>
      </c>
      <c r="P705"/>
      <c r="Q705">
        <v>0</v>
      </c>
      <c r="R705"/>
      <c r="S705"/>
      <c r="T705">
        <v>0</v>
      </c>
      <c r="U705">
        <v>0</v>
      </c>
      <c r="V705" t="s">
        <v>3</v>
      </c>
      <c r="W705" t="s">
        <v>3</v>
      </c>
      <c r="X705" t="s">
        <v>3</v>
      </c>
      <c r="Y705">
        <v>0</v>
      </c>
      <c r="Z705">
        <v>0</v>
      </c>
      <c r="AA705"/>
      <c r="AB705" t="s">
        <v>324</v>
      </c>
      <c r="AC705" t="s">
        <v>3</v>
      </c>
      <c r="AD705" t="s">
        <v>3</v>
      </c>
    </row>
    <row r="706" spans="1:30" ht="15" x14ac:dyDescent="0.25">
      <c r="A706">
        <v>702</v>
      </c>
      <c r="B706" t="s">
        <v>1197</v>
      </c>
      <c r="C706">
        <v>702</v>
      </c>
      <c r="D706" t="s">
        <v>322</v>
      </c>
      <c r="E706" t="s">
        <v>817</v>
      </c>
      <c r="F706" t="s">
        <v>1126</v>
      </c>
      <c r="G706"/>
      <c r="H706" t="s">
        <v>3</v>
      </c>
      <c r="I706">
        <v>0</v>
      </c>
      <c r="J706">
        <v>0</v>
      </c>
      <c r="K706">
        <v>0</v>
      </c>
      <c r="L706">
        <v>0</v>
      </c>
      <c r="M706" t="s">
        <v>3</v>
      </c>
      <c r="N706" t="s">
        <v>3</v>
      </c>
      <c r="O706">
        <v>0</v>
      </c>
      <c r="P706"/>
      <c r="Q706">
        <v>0</v>
      </c>
      <c r="R706"/>
      <c r="S706"/>
      <c r="T706">
        <v>0</v>
      </c>
      <c r="U706">
        <v>0</v>
      </c>
      <c r="V706" t="s">
        <v>3</v>
      </c>
      <c r="W706" t="s">
        <v>3</v>
      </c>
      <c r="X706" t="s">
        <v>3</v>
      </c>
      <c r="Y706">
        <v>0</v>
      </c>
      <c r="Z706">
        <v>0</v>
      </c>
      <c r="AA706"/>
      <c r="AB706" t="s">
        <v>324</v>
      </c>
      <c r="AC706" t="s">
        <v>3</v>
      </c>
      <c r="AD706" t="s">
        <v>3</v>
      </c>
    </row>
    <row r="707" spans="1:30" ht="15" x14ac:dyDescent="0.25">
      <c r="A707">
        <v>703</v>
      </c>
      <c r="B707" t="s">
        <v>1198</v>
      </c>
      <c r="C707">
        <v>703</v>
      </c>
      <c r="D707" t="s">
        <v>322</v>
      </c>
      <c r="E707" t="s">
        <v>817</v>
      </c>
      <c r="F707" t="s">
        <v>1126</v>
      </c>
      <c r="G707"/>
      <c r="H707" t="s">
        <v>3</v>
      </c>
      <c r="I707">
        <v>0</v>
      </c>
      <c r="J707">
        <v>0</v>
      </c>
      <c r="K707">
        <v>0</v>
      </c>
      <c r="L707">
        <v>0</v>
      </c>
      <c r="M707">
        <v>1</v>
      </c>
      <c r="N707" t="s">
        <v>3</v>
      </c>
      <c r="O707">
        <v>0</v>
      </c>
      <c r="P707"/>
      <c r="Q707">
        <v>0</v>
      </c>
      <c r="R707"/>
      <c r="S707"/>
      <c r="T707">
        <v>0</v>
      </c>
      <c r="U707">
        <v>0</v>
      </c>
      <c r="V707" t="s">
        <v>3</v>
      </c>
      <c r="W707" t="s">
        <v>3</v>
      </c>
      <c r="X707" t="s">
        <v>3</v>
      </c>
      <c r="Y707">
        <v>0</v>
      </c>
      <c r="Z707">
        <v>0</v>
      </c>
      <c r="AA707"/>
      <c r="AB707" t="s">
        <v>324</v>
      </c>
      <c r="AC707" t="s">
        <v>3</v>
      </c>
      <c r="AD707" t="s">
        <v>3</v>
      </c>
    </row>
    <row r="708" spans="1:30" ht="15" x14ac:dyDescent="0.25">
      <c r="A708">
        <v>704</v>
      </c>
      <c r="B708" t="s">
        <v>1199</v>
      </c>
      <c r="C708">
        <v>704</v>
      </c>
      <c r="D708" t="s">
        <v>322</v>
      </c>
      <c r="E708" t="s">
        <v>817</v>
      </c>
      <c r="F708" t="s">
        <v>1126</v>
      </c>
      <c r="G708"/>
      <c r="H708" t="s">
        <v>3</v>
      </c>
      <c r="I708">
        <v>0</v>
      </c>
      <c r="J708">
        <v>0</v>
      </c>
      <c r="K708">
        <v>0</v>
      </c>
      <c r="L708">
        <v>0</v>
      </c>
      <c r="M708">
        <v>1</v>
      </c>
      <c r="N708" t="s">
        <v>3</v>
      </c>
      <c r="O708">
        <v>0</v>
      </c>
      <c r="P708"/>
      <c r="Q708">
        <v>0</v>
      </c>
      <c r="R708"/>
      <c r="S708"/>
      <c r="T708">
        <v>0</v>
      </c>
      <c r="U708">
        <v>0</v>
      </c>
      <c r="V708" t="s">
        <v>3</v>
      </c>
      <c r="W708" t="s">
        <v>3</v>
      </c>
      <c r="X708" t="s">
        <v>3</v>
      </c>
      <c r="Y708">
        <v>0</v>
      </c>
      <c r="Z708">
        <v>0</v>
      </c>
      <c r="AA708"/>
      <c r="AB708" t="s">
        <v>324</v>
      </c>
      <c r="AC708" t="s">
        <v>3</v>
      </c>
      <c r="AD708" t="s">
        <v>3</v>
      </c>
    </row>
    <row r="709" spans="1:30" ht="15" x14ac:dyDescent="0.25">
      <c r="A709">
        <v>705</v>
      </c>
      <c r="B709" t="s">
        <v>1200</v>
      </c>
      <c r="C709">
        <v>705</v>
      </c>
      <c r="D709" t="s">
        <v>322</v>
      </c>
      <c r="E709" t="s">
        <v>817</v>
      </c>
      <c r="F709" t="s">
        <v>1126</v>
      </c>
      <c r="G709"/>
      <c r="H709" t="s">
        <v>3</v>
      </c>
      <c r="I709">
        <v>0</v>
      </c>
      <c r="J709">
        <v>0</v>
      </c>
      <c r="K709">
        <v>0</v>
      </c>
      <c r="L709">
        <v>0</v>
      </c>
      <c r="M709">
        <v>1</v>
      </c>
      <c r="N709" t="s">
        <v>3</v>
      </c>
      <c r="O709">
        <v>0</v>
      </c>
      <c r="P709"/>
      <c r="Q709">
        <v>0</v>
      </c>
      <c r="R709"/>
      <c r="S709"/>
      <c r="T709">
        <v>0</v>
      </c>
      <c r="U709">
        <v>0</v>
      </c>
      <c r="V709" t="s">
        <v>3</v>
      </c>
      <c r="W709" t="s">
        <v>3</v>
      </c>
      <c r="X709" t="s">
        <v>3</v>
      </c>
      <c r="Y709">
        <v>0</v>
      </c>
      <c r="Z709">
        <v>0</v>
      </c>
      <c r="AA709"/>
      <c r="AB709" t="s">
        <v>324</v>
      </c>
      <c r="AC709" t="s">
        <v>3</v>
      </c>
      <c r="AD709" t="s">
        <v>3</v>
      </c>
    </row>
    <row r="710" spans="1:30" ht="15" x14ac:dyDescent="0.25">
      <c r="A710">
        <v>706</v>
      </c>
      <c r="B710" t="s">
        <v>1201</v>
      </c>
      <c r="C710">
        <v>706</v>
      </c>
      <c r="D710" t="s">
        <v>322</v>
      </c>
      <c r="E710" t="s">
        <v>817</v>
      </c>
      <c r="F710" t="s">
        <v>1126</v>
      </c>
      <c r="G710"/>
      <c r="H710" t="s">
        <v>3</v>
      </c>
      <c r="I710" t="s">
        <v>3</v>
      </c>
      <c r="J710" t="s">
        <v>3</v>
      </c>
      <c r="K710" t="s">
        <v>3</v>
      </c>
      <c r="L710" t="s">
        <v>3</v>
      </c>
      <c r="M710" t="s">
        <v>3</v>
      </c>
      <c r="N710" t="s">
        <v>3</v>
      </c>
      <c r="O710" t="s">
        <v>3</v>
      </c>
      <c r="P710"/>
      <c r="Q710">
        <v>0</v>
      </c>
      <c r="R710"/>
      <c r="S710"/>
      <c r="T710" t="s">
        <v>3</v>
      </c>
      <c r="U710" t="s">
        <v>3</v>
      </c>
      <c r="V710" t="s">
        <v>3</v>
      </c>
      <c r="W710" t="s">
        <v>3</v>
      </c>
      <c r="X710" t="s">
        <v>3</v>
      </c>
      <c r="Y710" t="s">
        <v>3</v>
      </c>
      <c r="Z710" t="s">
        <v>3</v>
      </c>
      <c r="AA710"/>
      <c r="AB710" t="s">
        <v>324</v>
      </c>
      <c r="AC710" t="s">
        <v>3</v>
      </c>
      <c r="AD710" t="s">
        <v>3</v>
      </c>
    </row>
    <row r="711" spans="1:30" ht="15" x14ac:dyDescent="0.25">
      <c r="A711">
        <v>707</v>
      </c>
      <c r="B711" t="s">
        <v>1202</v>
      </c>
      <c r="C711">
        <v>707</v>
      </c>
      <c r="D711" t="s">
        <v>322</v>
      </c>
      <c r="E711" t="s">
        <v>817</v>
      </c>
      <c r="F711" t="s">
        <v>1126</v>
      </c>
      <c r="G711"/>
      <c r="H711" t="s">
        <v>3</v>
      </c>
      <c r="I711" t="s">
        <v>3</v>
      </c>
      <c r="J711" t="s">
        <v>3</v>
      </c>
      <c r="K711" t="s">
        <v>3</v>
      </c>
      <c r="L711" t="s">
        <v>3</v>
      </c>
      <c r="M711" t="s">
        <v>3</v>
      </c>
      <c r="N711" t="s">
        <v>3</v>
      </c>
      <c r="O711" t="s">
        <v>3</v>
      </c>
      <c r="P711"/>
      <c r="Q711">
        <v>0</v>
      </c>
      <c r="R711"/>
      <c r="S711"/>
      <c r="T711" t="s">
        <v>3</v>
      </c>
      <c r="U711" t="s">
        <v>3</v>
      </c>
      <c r="V711" t="s">
        <v>21</v>
      </c>
      <c r="W711" t="s">
        <v>3</v>
      </c>
      <c r="X711" t="s">
        <v>3</v>
      </c>
      <c r="Y711" t="s">
        <v>3</v>
      </c>
      <c r="Z711" t="s">
        <v>3</v>
      </c>
      <c r="AA711"/>
      <c r="AB711" t="s">
        <v>324</v>
      </c>
      <c r="AC711" t="s">
        <v>3</v>
      </c>
      <c r="AD711" t="s">
        <v>3</v>
      </c>
    </row>
    <row r="712" spans="1:30" ht="15" x14ac:dyDescent="0.25">
      <c r="A712">
        <v>708</v>
      </c>
      <c r="B712" t="s">
        <v>1203</v>
      </c>
      <c r="C712">
        <v>708</v>
      </c>
      <c r="D712" t="s">
        <v>322</v>
      </c>
      <c r="E712" t="s">
        <v>817</v>
      </c>
      <c r="F712" t="s">
        <v>1126</v>
      </c>
      <c r="G712"/>
      <c r="H712" t="s">
        <v>3</v>
      </c>
      <c r="I712" t="s">
        <v>3</v>
      </c>
      <c r="J712" t="s">
        <v>3</v>
      </c>
      <c r="K712" t="s">
        <v>3</v>
      </c>
      <c r="L712" t="s">
        <v>3</v>
      </c>
      <c r="M712">
        <v>1</v>
      </c>
      <c r="N712" t="s">
        <v>3</v>
      </c>
      <c r="O712" t="s">
        <v>3</v>
      </c>
      <c r="P712"/>
      <c r="Q712">
        <v>0</v>
      </c>
      <c r="R712"/>
      <c r="S712"/>
      <c r="T712" t="s">
        <v>3</v>
      </c>
      <c r="U712" t="s">
        <v>3</v>
      </c>
      <c r="V712" t="s">
        <v>3</v>
      </c>
      <c r="W712" t="s">
        <v>3</v>
      </c>
      <c r="X712" t="s">
        <v>3</v>
      </c>
      <c r="Y712" t="s">
        <v>3</v>
      </c>
      <c r="Z712" t="s">
        <v>3</v>
      </c>
      <c r="AA712"/>
      <c r="AB712" t="s">
        <v>324</v>
      </c>
      <c r="AC712" t="s">
        <v>3</v>
      </c>
      <c r="AD712" t="s">
        <v>3</v>
      </c>
    </row>
    <row r="713" spans="1:30" ht="15" x14ac:dyDescent="0.25">
      <c r="A713">
        <v>709</v>
      </c>
      <c r="B713" t="s">
        <v>1204</v>
      </c>
      <c r="C713">
        <v>709</v>
      </c>
      <c r="D713" t="s">
        <v>322</v>
      </c>
      <c r="E713" t="s">
        <v>817</v>
      </c>
      <c r="F713" t="s">
        <v>1126</v>
      </c>
      <c r="G713"/>
      <c r="H713" t="s">
        <v>3</v>
      </c>
      <c r="I713">
        <v>0</v>
      </c>
      <c r="J713">
        <v>0</v>
      </c>
      <c r="K713">
        <v>0</v>
      </c>
      <c r="L713">
        <v>0</v>
      </c>
      <c r="M713">
        <v>1</v>
      </c>
      <c r="N713" t="s">
        <v>3</v>
      </c>
      <c r="O713">
        <v>0</v>
      </c>
      <c r="P713"/>
      <c r="Q713">
        <v>0</v>
      </c>
      <c r="R713"/>
      <c r="S713"/>
      <c r="T713">
        <v>0</v>
      </c>
      <c r="U713">
        <v>0</v>
      </c>
      <c r="V713" t="s">
        <v>3</v>
      </c>
      <c r="W713" t="s">
        <v>3</v>
      </c>
      <c r="X713" t="s">
        <v>3</v>
      </c>
      <c r="Y713">
        <v>0</v>
      </c>
      <c r="Z713">
        <v>0</v>
      </c>
      <c r="AA713"/>
      <c r="AB713" t="s">
        <v>324</v>
      </c>
      <c r="AC713" t="s">
        <v>3</v>
      </c>
      <c r="AD713" t="s">
        <v>3</v>
      </c>
    </row>
    <row r="714" spans="1:30" ht="15" x14ac:dyDescent="0.25">
      <c r="A714">
        <v>710</v>
      </c>
      <c r="B714" t="s">
        <v>1205</v>
      </c>
      <c r="C714">
        <v>710</v>
      </c>
      <c r="D714" t="s">
        <v>322</v>
      </c>
      <c r="E714" t="s">
        <v>817</v>
      </c>
      <c r="F714" t="s">
        <v>1126</v>
      </c>
      <c r="G714"/>
      <c r="H714" t="s">
        <v>3</v>
      </c>
      <c r="I714" t="s">
        <v>3</v>
      </c>
      <c r="J714" t="s">
        <v>3</v>
      </c>
      <c r="K714" t="s">
        <v>3</v>
      </c>
      <c r="L714" t="s">
        <v>3</v>
      </c>
      <c r="M714" t="s">
        <v>3</v>
      </c>
      <c r="N714" t="s">
        <v>3</v>
      </c>
      <c r="O714" t="s">
        <v>3</v>
      </c>
      <c r="P714"/>
      <c r="Q714">
        <v>0</v>
      </c>
      <c r="R714"/>
      <c r="S714"/>
      <c r="T714" t="s">
        <v>3</v>
      </c>
      <c r="U714" t="s">
        <v>3</v>
      </c>
      <c r="V714" t="s">
        <v>3</v>
      </c>
      <c r="W714" t="s">
        <v>3</v>
      </c>
      <c r="X714" t="s">
        <v>3</v>
      </c>
      <c r="Y714" t="s">
        <v>3</v>
      </c>
      <c r="Z714" t="s">
        <v>3</v>
      </c>
      <c r="AA714"/>
      <c r="AB714" t="s">
        <v>324</v>
      </c>
      <c r="AC714" t="s">
        <v>3</v>
      </c>
      <c r="AD714" t="s">
        <v>3</v>
      </c>
    </row>
    <row r="715" spans="1:30" ht="15" x14ac:dyDescent="0.25">
      <c r="A715">
        <v>711</v>
      </c>
      <c r="B715" t="s">
        <v>1206</v>
      </c>
      <c r="C715">
        <v>711</v>
      </c>
      <c r="D715" t="s">
        <v>322</v>
      </c>
      <c r="E715" t="s">
        <v>817</v>
      </c>
      <c r="F715" t="s">
        <v>1126</v>
      </c>
      <c r="G715"/>
      <c r="H715" t="s">
        <v>3</v>
      </c>
      <c r="I715">
        <v>0</v>
      </c>
      <c r="J715">
        <v>0</v>
      </c>
      <c r="K715">
        <v>0</v>
      </c>
      <c r="L715">
        <v>0</v>
      </c>
      <c r="M715">
        <v>1</v>
      </c>
      <c r="N715" t="s">
        <v>3</v>
      </c>
      <c r="O715">
        <v>0</v>
      </c>
      <c r="P715"/>
      <c r="Q715">
        <v>0</v>
      </c>
      <c r="R715"/>
      <c r="S715"/>
      <c r="T715">
        <v>0</v>
      </c>
      <c r="U715">
        <v>0</v>
      </c>
      <c r="V715" t="s">
        <v>3</v>
      </c>
      <c r="W715" t="s">
        <v>9</v>
      </c>
      <c r="X715" t="s">
        <v>3</v>
      </c>
      <c r="Y715">
        <v>0</v>
      </c>
      <c r="Z715">
        <v>0</v>
      </c>
      <c r="AA715"/>
      <c r="AB715" t="s">
        <v>324</v>
      </c>
      <c r="AC715" t="s">
        <v>3</v>
      </c>
      <c r="AD715" t="s">
        <v>3</v>
      </c>
    </row>
    <row r="716" spans="1:30" ht="15" x14ac:dyDescent="0.25">
      <c r="A716">
        <v>712</v>
      </c>
      <c r="B716" t="s">
        <v>1207</v>
      </c>
      <c r="C716">
        <v>712</v>
      </c>
      <c r="D716" t="s">
        <v>322</v>
      </c>
      <c r="E716" t="s">
        <v>817</v>
      </c>
      <c r="F716" t="s">
        <v>1126</v>
      </c>
      <c r="G716"/>
      <c r="H716" t="s">
        <v>3</v>
      </c>
      <c r="I716" t="s">
        <v>3</v>
      </c>
      <c r="J716" t="s">
        <v>3</v>
      </c>
      <c r="K716" t="s">
        <v>3</v>
      </c>
      <c r="L716" t="s">
        <v>3</v>
      </c>
      <c r="M716" t="s">
        <v>3</v>
      </c>
      <c r="N716" t="s">
        <v>3</v>
      </c>
      <c r="O716" t="s">
        <v>3</v>
      </c>
      <c r="P716"/>
      <c r="Q716">
        <v>0</v>
      </c>
      <c r="R716"/>
      <c r="S716"/>
      <c r="T716" t="s">
        <v>3</v>
      </c>
      <c r="U716" t="s">
        <v>3</v>
      </c>
      <c r="V716" t="s">
        <v>2</v>
      </c>
      <c r="W716" t="s">
        <v>3</v>
      </c>
      <c r="X716" t="s">
        <v>3</v>
      </c>
      <c r="Y716" t="s">
        <v>3</v>
      </c>
      <c r="Z716" t="s">
        <v>3</v>
      </c>
      <c r="AA716"/>
      <c r="AB716" t="s">
        <v>324</v>
      </c>
      <c r="AC716" t="s">
        <v>3</v>
      </c>
      <c r="AD716" t="s">
        <v>3</v>
      </c>
    </row>
    <row r="717" spans="1:30" ht="15" x14ac:dyDescent="0.25">
      <c r="A717">
        <v>713</v>
      </c>
      <c r="B717" t="s">
        <v>1208</v>
      </c>
      <c r="C717">
        <v>713</v>
      </c>
      <c r="D717" t="s">
        <v>322</v>
      </c>
      <c r="E717" t="s">
        <v>817</v>
      </c>
      <c r="F717" t="s">
        <v>1126</v>
      </c>
      <c r="G717"/>
      <c r="H717" t="s">
        <v>820</v>
      </c>
      <c r="I717" t="s">
        <v>3</v>
      </c>
      <c r="J717" t="s">
        <v>493</v>
      </c>
      <c r="K717" t="s">
        <v>20</v>
      </c>
      <c r="L717" t="s">
        <v>311</v>
      </c>
      <c r="M717" t="s">
        <v>3</v>
      </c>
      <c r="N717" t="s">
        <v>3</v>
      </c>
      <c r="O717" t="s">
        <v>1209</v>
      </c>
      <c r="P717"/>
      <c r="Q717">
        <v>0</v>
      </c>
      <c r="R717"/>
      <c r="S717"/>
      <c r="T717" t="s">
        <v>3</v>
      </c>
      <c r="U717" t="s">
        <v>3</v>
      </c>
      <c r="V717" t="s">
        <v>2</v>
      </c>
      <c r="W717" t="s">
        <v>3</v>
      </c>
      <c r="X717" t="s">
        <v>3</v>
      </c>
      <c r="Y717" t="s">
        <v>3</v>
      </c>
      <c r="Z717" t="s">
        <v>3</v>
      </c>
      <c r="AA717"/>
      <c r="AB717" t="s">
        <v>324</v>
      </c>
      <c r="AC717" t="s">
        <v>3</v>
      </c>
      <c r="AD717" t="s">
        <v>3</v>
      </c>
    </row>
    <row r="718" spans="1:30" ht="15" x14ac:dyDescent="0.25">
      <c r="A718">
        <v>714</v>
      </c>
      <c r="B718" t="s">
        <v>1210</v>
      </c>
      <c r="C718">
        <v>714</v>
      </c>
      <c r="D718" t="s">
        <v>322</v>
      </c>
      <c r="E718" t="s">
        <v>817</v>
      </c>
      <c r="F718" t="s">
        <v>1126</v>
      </c>
      <c r="G718"/>
      <c r="H718" t="s">
        <v>3</v>
      </c>
      <c r="I718">
        <v>0</v>
      </c>
      <c r="J718">
        <v>0</v>
      </c>
      <c r="K718">
        <v>0</v>
      </c>
      <c r="L718">
        <v>0</v>
      </c>
      <c r="M718">
        <v>1</v>
      </c>
      <c r="N718" t="s">
        <v>3</v>
      </c>
      <c r="O718">
        <v>0</v>
      </c>
      <c r="P718"/>
      <c r="Q718">
        <v>0</v>
      </c>
      <c r="R718"/>
      <c r="S718"/>
      <c r="T718">
        <v>0</v>
      </c>
      <c r="U718">
        <v>0</v>
      </c>
      <c r="V718" t="s">
        <v>3</v>
      </c>
      <c r="W718" t="s">
        <v>3</v>
      </c>
      <c r="X718" t="s">
        <v>3</v>
      </c>
      <c r="Y718">
        <v>0</v>
      </c>
      <c r="Z718">
        <v>0</v>
      </c>
      <c r="AA718"/>
      <c r="AB718" t="s">
        <v>324</v>
      </c>
      <c r="AC718" t="s">
        <v>3</v>
      </c>
      <c r="AD718" t="s">
        <v>3</v>
      </c>
    </row>
    <row r="719" spans="1:30" ht="15" x14ac:dyDescent="0.25">
      <c r="A719">
        <v>715</v>
      </c>
      <c r="B719" t="s">
        <v>1211</v>
      </c>
      <c r="C719">
        <v>715</v>
      </c>
      <c r="D719" t="s">
        <v>322</v>
      </c>
      <c r="E719" t="s">
        <v>817</v>
      </c>
      <c r="F719" t="s">
        <v>1126</v>
      </c>
      <c r="G719"/>
      <c r="H719" t="s">
        <v>3</v>
      </c>
      <c r="I719" t="s">
        <v>3</v>
      </c>
      <c r="J719" t="s">
        <v>3</v>
      </c>
      <c r="K719" t="s">
        <v>3</v>
      </c>
      <c r="L719" t="s">
        <v>3</v>
      </c>
      <c r="M719" t="s">
        <v>3</v>
      </c>
      <c r="N719" t="s">
        <v>3</v>
      </c>
      <c r="O719" t="s">
        <v>1212</v>
      </c>
      <c r="P719"/>
      <c r="Q719">
        <v>0</v>
      </c>
      <c r="R719"/>
      <c r="S719"/>
      <c r="T719" t="s">
        <v>3</v>
      </c>
      <c r="U719" t="s">
        <v>3</v>
      </c>
      <c r="V719" t="s">
        <v>3</v>
      </c>
      <c r="W719" t="s">
        <v>3</v>
      </c>
      <c r="X719" t="s">
        <v>3</v>
      </c>
      <c r="Y719" t="s">
        <v>3</v>
      </c>
      <c r="Z719" t="s">
        <v>3</v>
      </c>
      <c r="AA719"/>
      <c r="AB719" t="s">
        <v>324</v>
      </c>
      <c r="AC719" t="s">
        <v>3</v>
      </c>
      <c r="AD719" t="s">
        <v>3</v>
      </c>
    </row>
    <row r="720" spans="1:30" ht="15" x14ac:dyDescent="0.25">
      <c r="A720">
        <v>716</v>
      </c>
      <c r="B720" t="s">
        <v>1213</v>
      </c>
      <c r="C720">
        <v>716</v>
      </c>
      <c r="D720" t="s">
        <v>322</v>
      </c>
      <c r="E720" t="s">
        <v>817</v>
      </c>
      <c r="F720" t="s">
        <v>1126</v>
      </c>
      <c r="G720"/>
      <c r="H720" t="s">
        <v>820</v>
      </c>
      <c r="I720" t="s">
        <v>3</v>
      </c>
      <c r="J720" t="s">
        <v>493</v>
      </c>
      <c r="K720" t="s">
        <v>20</v>
      </c>
      <c r="L720" t="s">
        <v>16</v>
      </c>
      <c r="M720" t="s">
        <v>3</v>
      </c>
      <c r="N720" t="s">
        <v>3</v>
      </c>
      <c r="O720" t="s">
        <v>1214</v>
      </c>
      <c r="P720"/>
      <c r="Q720">
        <v>0</v>
      </c>
      <c r="R720"/>
      <c r="S720"/>
      <c r="T720" t="s">
        <v>3</v>
      </c>
      <c r="U720" t="s">
        <v>3</v>
      </c>
      <c r="V720" t="s">
        <v>2</v>
      </c>
      <c r="W720" t="s">
        <v>3</v>
      </c>
      <c r="X720" t="s">
        <v>3</v>
      </c>
      <c r="Y720" t="s">
        <v>3</v>
      </c>
      <c r="Z720" t="s">
        <v>3</v>
      </c>
      <c r="AA720"/>
      <c r="AB720" t="s">
        <v>324</v>
      </c>
      <c r="AC720" t="s">
        <v>3</v>
      </c>
      <c r="AD720" t="s">
        <v>3</v>
      </c>
    </row>
    <row r="721" spans="1:30" ht="15" x14ac:dyDescent="0.25">
      <c r="A721">
        <v>717</v>
      </c>
      <c r="B721" t="s">
        <v>1215</v>
      </c>
      <c r="C721">
        <v>717</v>
      </c>
      <c r="D721" t="s">
        <v>322</v>
      </c>
      <c r="E721" t="s">
        <v>817</v>
      </c>
      <c r="F721" t="s">
        <v>1126</v>
      </c>
      <c r="G721"/>
      <c r="H721" t="s">
        <v>3</v>
      </c>
      <c r="I721" t="s">
        <v>3</v>
      </c>
      <c r="J721" t="s">
        <v>3</v>
      </c>
      <c r="K721" t="s">
        <v>3</v>
      </c>
      <c r="L721" t="s">
        <v>3</v>
      </c>
      <c r="M721" t="s">
        <v>3</v>
      </c>
      <c r="N721" t="s">
        <v>3</v>
      </c>
      <c r="O721" t="s">
        <v>3</v>
      </c>
      <c r="P721"/>
      <c r="Q721">
        <v>0</v>
      </c>
      <c r="R721"/>
      <c r="S721"/>
      <c r="T721" t="s">
        <v>3</v>
      </c>
      <c r="U721" t="s">
        <v>3</v>
      </c>
      <c r="V721" t="s">
        <v>2</v>
      </c>
      <c r="W721" t="s">
        <v>3</v>
      </c>
      <c r="X721" t="s">
        <v>3</v>
      </c>
      <c r="Y721" t="s">
        <v>3</v>
      </c>
      <c r="Z721" t="s">
        <v>3</v>
      </c>
      <c r="AA721"/>
      <c r="AB721" t="s">
        <v>324</v>
      </c>
      <c r="AC721" t="s">
        <v>3</v>
      </c>
      <c r="AD721" t="s">
        <v>3</v>
      </c>
    </row>
    <row r="722" spans="1:30" ht="15" x14ac:dyDescent="0.25">
      <c r="A722">
        <v>718</v>
      </c>
      <c r="B722" t="s">
        <v>1216</v>
      </c>
      <c r="C722">
        <v>718</v>
      </c>
      <c r="D722" t="s">
        <v>322</v>
      </c>
      <c r="E722" t="s">
        <v>817</v>
      </c>
      <c r="F722" t="s">
        <v>1126</v>
      </c>
      <c r="G722"/>
      <c r="H722" t="s">
        <v>3</v>
      </c>
      <c r="I722">
        <v>0</v>
      </c>
      <c r="J722">
        <v>0</v>
      </c>
      <c r="K722">
        <v>0</v>
      </c>
      <c r="L722">
        <v>0</v>
      </c>
      <c r="M722" t="s">
        <v>3</v>
      </c>
      <c r="N722" t="s">
        <v>3</v>
      </c>
      <c r="O722">
        <v>0</v>
      </c>
      <c r="P722"/>
      <c r="Q722">
        <v>0</v>
      </c>
      <c r="R722"/>
      <c r="S722"/>
      <c r="T722">
        <v>0</v>
      </c>
      <c r="U722">
        <v>0</v>
      </c>
      <c r="V722" t="s">
        <v>3</v>
      </c>
      <c r="W722" t="s">
        <v>90</v>
      </c>
      <c r="X722" t="s">
        <v>3</v>
      </c>
      <c r="Y722">
        <v>0</v>
      </c>
      <c r="Z722">
        <v>0</v>
      </c>
      <c r="AA722"/>
      <c r="AB722" t="s">
        <v>324</v>
      </c>
      <c r="AC722" t="s">
        <v>3</v>
      </c>
      <c r="AD722" t="s">
        <v>3</v>
      </c>
    </row>
    <row r="723" spans="1:30" ht="15" x14ac:dyDescent="0.25">
      <c r="A723">
        <v>719</v>
      </c>
      <c r="B723" t="s">
        <v>1217</v>
      </c>
      <c r="C723">
        <v>719</v>
      </c>
      <c r="D723" t="s">
        <v>322</v>
      </c>
      <c r="E723" t="s">
        <v>817</v>
      </c>
      <c r="F723" t="s">
        <v>1126</v>
      </c>
      <c r="G723"/>
      <c r="H723" t="s">
        <v>1218</v>
      </c>
      <c r="I723" t="s">
        <v>3</v>
      </c>
      <c r="J723" t="s">
        <v>493</v>
      </c>
      <c r="K723" t="s">
        <v>331</v>
      </c>
      <c r="L723" t="s">
        <v>16</v>
      </c>
      <c r="M723" t="s">
        <v>3</v>
      </c>
      <c r="N723" t="s">
        <v>3</v>
      </c>
      <c r="O723" t="s">
        <v>25</v>
      </c>
      <c r="P723"/>
      <c r="Q723">
        <v>0</v>
      </c>
      <c r="R723"/>
      <c r="S723"/>
      <c r="T723" t="s">
        <v>3</v>
      </c>
      <c r="U723" t="s">
        <v>3</v>
      </c>
      <c r="V723" t="s">
        <v>2</v>
      </c>
      <c r="W723" t="s">
        <v>3</v>
      </c>
      <c r="X723" t="s">
        <v>3</v>
      </c>
      <c r="Y723" t="s">
        <v>3</v>
      </c>
      <c r="Z723" t="s">
        <v>3</v>
      </c>
      <c r="AA723"/>
      <c r="AB723" t="s">
        <v>324</v>
      </c>
      <c r="AC723" t="s">
        <v>3</v>
      </c>
      <c r="AD723" t="s">
        <v>3</v>
      </c>
    </row>
    <row r="724" spans="1:30" ht="15" x14ac:dyDescent="0.25">
      <c r="A724">
        <v>720</v>
      </c>
      <c r="B724" t="s">
        <v>1219</v>
      </c>
      <c r="C724">
        <v>720</v>
      </c>
      <c r="D724" t="s">
        <v>322</v>
      </c>
      <c r="E724" t="s">
        <v>817</v>
      </c>
      <c r="F724" t="s">
        <v>1126</v>
      </c>
      <c r="G724"/>
      <c r="H724" t="s">
        <v>3</v>
      </c>
      <c r="I724">
        <v>0</v>
      </c>
      <c r="J724">
        <v>0</v>
      </c>
      <c r="K724">
        <v>0</v>
      </c>
      <c r="L724">
        <v>0</v>
      </c>
      <c r="M724">
        <v>1</v>
      </c>
      <c r="N724" t="s">
        <v>3</v>
      </c>
      <c r="O724">
        <v>0</v>
      </c>
      <c r="P724"/>
      <c r="Q724">
        <v>0</v>
      </c>
      <c r="R724"/>
      <c r="S724"/>
      <c r="T724">
        <v>0</v>
      </c>
      <c r="U724">
        <v>0</v>
      </c>
      <c r="V724" t="s">
        <v>3</v>
      </c>
      <c r="W724" t="s">
        <v>3</v>
      </c>
      <c r="X724" t="s">
        <v>3</v>
      </c>
      <c r="Y724">
        <v>0</v>
      </c>
      <c r="Z724">
        <v>0</v>
      </c>
      <c r="AA724"/>
      <c r="AB724" t="s">
        <v>324</v>
      </c>
      <c r="AC724" t="s">
        <v>3</v>
      </c>
      <c r="AD724" t="s">
        <v>3</v>
      </c>
    </row>
    <row r="725" spans="1:30" ht="15" x14ac:dyDescent="0.25">
      <c r="A725">
        <v>721</v>
      </c>
      <c r="B725" t="s">
        <v>1220</v>
      </c>
      <c r="C725">
        <v>721</v>
      </c>
      <c r="D725" t="s">
        <v>322</v>
      </c>
      <c r="E725" t="s">
        <v>817</v>
      </c>
      <c r="F725" t="s">
        <v>1126</v>
      </c>
      <c r="G725"/>
      <c r="H725" t="s">
        <v>3</v>
      </c>
      <c r="I725">
        <v>0</v>
      </c>
      <c r="J725">
        <v>0</v>
      </c>
      <c r="K725">
        <v>0</v>
      </c>
      <c r="L725">
        <v>0</v>
      </c>
      <c r="M725" t="s">
        <v>3</v>
      </c>
      <c r="N725" t="s">
        <v>3</v>
      </c>
      <c r="O725">
        <v>0</v>
      </c>
      <c r="P725"/>
      <c r="Q725">
        <v>0</v>
      </c>
      <c r="R725"/>
      <c r="S725"/>
      <c r="T725">
        <v>0</v>
      </c>
      <c r="U725">
        <v>0</v>
      </c>
      <c r="V725" t="s">
        <v>2</v>
      </c>
      <c r="W725" t="s">
        <v>10</v>
      </c>
      <c r="X725" t="s">
        <v>3</v>
      </c>
      <c r="Y725">
        <v>0</v>
      </c>
      <c r="Z725">
        <v>0</v>
      </c>
      <c r="AA725"/>
      <c r="AB725" t="s">
        <v>324</v>
      </c>
      <c r="AC725" t="s">
        <v>3</v>
      </c>
      <c r="AD725" t="s">
        <v>3</v>
      </c>
    </row>
    <row r="726" spans="1:30" ht="15" x14ac:dyDescent="0.25">
      <c r="A726">
        <v>722</v>
      </c>
      <c r="B726" t="s">
        <v>1221</v>
      </c>
      <c r="C726">
        <v>722</v>
      </c>
      <c r="D726" t="s">
        <v>322</v>
      </c>
      <c r="E726" t="s">
        <v>817</v>
      </c>
      <c r="F726" t="s">
        <v>1126</v>
      </c>
      <c r="G726"/>
      <c r="H726" t="s">
        <v>3</v>
      </c>
      <c r="I726">
        <v>0</v>
      </c>
      <c r="J726">
        <v>0</v>
      </c>
      <c r="K726">
        <v>0</v>
      </c>
      <c r="L726">
        <v>0</v>
      </c>
      <c r="M726">
        <v>1</v>
      </c>
      <c r="N726" t="s">
        <v>3</v>
      </c>
      <c r="O726">
        <v>0</v>
      </c>
      <c r="P726"/>
      <c r="Q726">
        <v>0</v>
      </c>
      <c r="R726"/>
      <c r="S726"/>
      <c r="T726">
        <v>0</v>
      </c>
      <c r="U726">
        <v>0</v>
      </c>
      <c r="V726" t="s">
        <v>3</v>
      </c>
      <c r="W726" t="s">
        <v>3</v>
      </c>
      <c r="X726" t="s">
        <v>3</v>
      </c>
      <c r="Y726">
        <v>0</v>
      </c>
      <c r="Z726">
        <v>0</v>
      </c>
      <c r="AA726"/>
      <c r="AB726" t="s">
        <v>324</v>
      </c>
      <c r="AC726" t="s">
        <v>3</v>
      </c>
      <c r="AD726" t="s">
        <v>3</v>
      </c>
    </row>
    <row r="727" spans="1:30" ht="15" x14ac:dyDescent="0.25">
      <c r="A727">
        <v>723</v>
      </c>
      <c r="B727" t="s">
        <v>1222</v>
      </c>
      <c r="C727">
        <v>723</v>
      </c>
      <c r="D727" t="s">
        <v>322</v>
      </c>
      <c r="E727" t="s">
        <v>817</v>
      </c>
      <c r="F727" t="s">
        <v>1126</v>
      </c>
      <c r="G727"/>
      <c r="H727" t="s">
        <v>3</v>
      </c>
      <c r="I727" t="s">
        <v>3</v>
      </c>
      <c r="J727" t="s">
        <v>3</v>
      </c>
      <c r="K727" t="s">
        <v>3</v>
      </c>
      <c r="L727" t="s">
        <v>3</v>
      </c>
      <c r="M727" t="s">
        <v>3</v>
      </c>
      <c r="N727" t="s">
        <v>3</v>
      </c>
      <c r="O727" t="s">
        <v>3</v>
      </c>
      <c r="P727"/>
      <c r="Q727">
        <v>0</v>
      </c>
      <c r="R727"/>
      <c r="S727"/>
      <c r="T727" t="s">
        <v>3</v>
      </c>
      <c r="U727" t="s">
        <v>3</v>
      </c>
      <c r="V727" t="s">
        <v>2</v>
      </c>
      <c r="W727" t="s">
        <v>3</v>
      </c>
      <c r="X727" t="s">
        <v>3</v>
      </c>
      <c r="Y727" t="s">
        <v>3</v>
      </c>
      <c r="Z727" t="s">
        <v>3</v>
      </c>
      <c r="AA727"/>
      <c r="AB727" t="s">
        <v>324</v>
      </c>
      <c r="AC727" t="s">
        <v>3</v>
      </c>
      <c r="AD727" t="s">
        <v>3</v>
      </c>
    </row>
    <row r="728" spans="1:30" ht="15" x14ac:dyDescent="0.25">
      <c r="A728">
        <v>724</v>
      </c>
      <c r="B728" t="s">
        <v>1223</v>
      </c>
      <c r="C728">
        <v>724</v>
      </c>
      <c r="D728" t="s">
        <v>322</v>
      </c>
      <c r="E728" t="s">
        <v>817</v>
      </c>
      <c r="F728" t="s">
        <v>1126</v>
      </c>
      <c r="G728"/>
      <c r="H728" t="s">
        <v>3</v>
      </c>
      <c r="I728">
        <v>0</v>
      </c>
      <c r="J728">
        <v>0</v>
      </c>
      <c r="K728">
        <v>0</v>
      </c>
      <c r="L728">
        <v>0</v>
      </c>
      <c r="M728">
        <v>1</v>
      </c>
      <c r="N728" t="s">
        <v>3</v>
      </c>
      <c r="O728">
        <v>0</v>
      </c>
      <c r="P728"/>
      <c r="Q728">
        <v>0</v>
      </c>
      <c r="R728"/>
      <c r="S728"/>
      <c r="T728">
        <v>0</v>
      </c>
      <c r="U728">
        <v>0</v>
      </c>
      <c r="V728" t="s">
        <v>3</v>
      </c>
      <c r="W728" t="s">
        <v>3</v>
      </c>
      <c r="X728" t="s">
        <v>3</v>
      </c>
      <c r="Y728">
        <v>0</v>
      </c>
      <c r="Z728">
        <v>0</v>
      </c>
      <c r="AA728"/>
      <c r="AB728" t="s">
        <v>324</v>
      </c>
      <c r="AC728" t="s">
        <v>3</v>
      </c>
      <c r="AD728" t="s">
        <v>3</v>
      </c>
    </row>
    <row r="729" spans="1:30" ht="15" x14ac:dyDescent="0.25">
      <c r="A729">
        <v>725</v>
      </c>
      <c r="B729" t="s">
        <v>1224</v>
      </c>
      <c r="C729">
        <v>725</v>
      </c>
      <c r="D729" t="s">
        <v>322</v>
      </c>
      <c r="E729" t="s">
        <v>817</v>
      </c>
      <c r="F729" t="s">
        <v>1126</v>
      </c>
      <c r="G729"/>
      <c r="H729" t="s">
        <v>3</v>
      </c>
      <c r="I729">
        <v>0</v>
      </c>
      <c r="J729">
        <v>0</v>
      </c>
      <c r="K729">
        <v>0</v>
      </c>
      <c r="L729">
        <v>0</v>
      </c>
      <c r="M729" t="s">
        <v>3</v>
      </c>
      <c r="N729" t="s">
        <v>3</v>
      </c>
      <c r="O729">
        <v>0</v>
      </c>
      <c r="P729"/>
      <c r="Q729">
        <v>0</v>
      </c>
      <c r="R729"/>
      <c r="S729"/>
      <c r="T729">
        <v>0</v>
      </c>
      <c r="U729">
        <v>0</v>
      </c>
      <c r="V729" t="s">
        <v>3</v>
      </c>
      <c r="W729" t="s">
        <v>3</v>
      </c>
      <c r="X729" t="s">
        <v>3</v>
      </c>
      <c r="Y729">
        <v>0</v>
      </c>
      <c r="Z729">
        <v>0</v>
      </c>
      <c r="AA729"/>
      <c r="AB729" t="s">
        <v>324</v>
      </c>
      <c r="AC729" t="s">
        <v>3</v>
      </c>
      <c r="AD729" t="s">
        <v>3</v>
      </c>
    </row>
    <row r="730" spans="1:30" ht="15" x14ac:dyDescent="0.25">
      <c r="A730">
        <v>726</v>
      </c>
      <c r="B730" t="s">
        <v>1225</v>
      </c>
      <c r="C730">
        <v>726</v>
      </c>
      <c r="D730" t="s">
        <v>322</v>
      </c>
      <c r="E730" t="s">
        <v>817</v>
      </c>
      <c r="F730" t="s">
        <v>1126</v>
      </c>
      <c r="G730"/>
      <c r="H730" t="s">
        <v>3</v>
      </c>
      <c r="I730" t="s">
        <v>3</v>
      </c>
      <c r="J730" t="s">
        <v>3</v>
      </c>
      <c r="K730" t="s">
        <v>3</v>
      </c>
      <c r="L730" t="s">
        <v>3</v>
      </c>
      <c r="M730" t="s">
        <v>3</v>
      </c>
      <c r="N730" t="s">
        <v>3</v>
      </c>
      <c r="O730" t="s">
        <v>3</v>
      </c>
      <c r="P730"/>
      <c r="Q730">
        <v>0</v>
      </c>
      <c r="R730"/>
      <c r="S730"/>
      <c r="T730" t="s">
        <v>3</v>
      </c>
      <c r="U730" t="s">
        <v>3</v>
      </c>
      <c r="V730" t="s">
        <v>3</v>
      </c>
      <c r="W730" t="s">
        <v>3</v>
      </c>
      <c r="X730" t="s">
        <v>3</v>
      </c>
      <c r="Y730" t="s">
        <v>3</v>
      </c>
      <c r="Z730" t="s">
        <v>3</v>
      </c>
      <c r="AA730"/>
      <c r="AB730" t="s">
        <v>324</v>
      </c>
      <c r="AC730" t="s">
        <v>3</v>
      </c>
      <c r="AD730" t="s">
        <v>3</v>
      </c>
    </row>
    <row r="731" spans="1:30" ht="15" x14ac:dyDescent="0.25">
      <c r="A731">
        <v>727</v>
      </c>
      <c r="B731" t="s">
        <v>1226</v>
      </c>
      <c r="C731">
        <v>727</v>
      </c>
      <c r="D731" t="s">
        <v>322</v>
      </c>
      <c r="E731" t="s">
        <v>817</v>
      </c>
      <c r="F731" t="s">
        <v>1126</v>
      </c>
      <c r="G731"/>
      <c r="H731" t="s">
        <v>3</v>
      </c>
      <c r="I731" t="s">
        <v>3</v>
      </c>
      <c r="J731" t="s">
        <v>3</v>
      </c>
      <c r="K731" t="s">
        <v>3</v>
      </c>
      <c r="L731" t="s">
        <v>3</v>
      </c>
      <c r="M731" t="s">
        <v>3</v>
      </c>
      <c r="N731" t="s">
        <v>3</v>
      </c>
      <c r="O731" t="s">
        <v>1227</v>
      </c>
      <c r="P731"/>
      <c r="Q731">
        <v>0</v>
      </c>
      <c r="R731"/>
      <c r="S731"/>
      <c r="T731" t="s">
        <v>3</v>
      </c>
      <c r="U731" t="s">
        <v>3</v>
      </c>
      <c r="V731" t="s">
        <v>3</v>
      </c>
      <c r="W731" t="s">
        <v>3</v>
      </c>
      <c r="X731" t="s">
        <v>3</v>
      </c>
      <c r="Y731" t="s">
        <v>3</v>
      </c>
      <c r="Z731" t="s">
        <v>3</v>
      </c>
      <c r="AA731"/>
      <c r="AB731" t="s">
        <v>324</v>
      </c>
      <c r="AC731" t="s">
        <v>3</v>
      </c>
      <c r="AD731" t="s">
        <v>3</v>
      </c>
    </row>
    <row r="732" spans="1:30" ht="15" x14ac:dyDescent="0.25">
      <c r="A732">
        <v>728</v>
      </c>
      <c r="B732" t="s">
        <v>1228</v>
      </c>
      <c r="C732">
        <v>728</v>
      </c>
      <c r="D732" t="s">
        <v>322</v>
      </c>
      <c r="E732" t="s">
        <v>817</v>
      </c>
      <c r="F732" t="s">
        <v>1126</v>
      </c>
      <c r="G732"/>
      <c r="H732" t="s">
        <v>3</v>
      </c>
      <c r="I732" t="s">
        <v>3</v>
      </c>
      <c r="J732" t="s">
        <v>3</v>
      </c>
      <c r="K732" t="s">
        <v>3</v>
      </c>
      <c r="L732" t="s">
        <v>3</v>
      </c>
      <c r="M732" t="s">
        <v>3</v>
      </c>
      <c r="N732" t="s">
        <v>3</v>
      </c>
      <c r="O732" t="s">
        <v>3</v>
      </c>
      <c r="P732"/>
      <c r="Q732">
        <v>0</v>
      </c>
      <c r="R732"/>
      <c r="S732"/>
      <c r="T732" t="s">
        <v>3</v>
      </c>
      <c r="U732" t="s">
        <v>3</v>
      </c>
      <c r="V732" t="s">
        <v>2</v>
      </c>
      <c r="W732" t="s">
        <v>3</v>
      </c>
      <c r="X732" t="s">
        <v>3</v>
      </c>
      <c r="Y732" t="s">
        <v>3</v>
      </c>
      <c r="Z732" t="s">
        <v>3</v>
      </c>
      <c r="AA732"/>
      <c r="AB732" t="s">
        <v>324</v>
      </c>
      <c r="AC732" t="s">
        <v>3</v>
      </c>
      <c r="AD732" t="s">
        <v>3</v>
      </c>
    </row>
    <row r="733" spans="1:30" ht="15" x14ac:dyDescent="0.25">
      <c r="A733">
        <v>729</v>
      </c>
      <c r="B733" t="s">
        <v>1229</v>
      </c>
      <c r="C733">
        <v>729</v>
      </c>
      <c r="D733" t="s">
        <v>322</v>
      </c>
      <c r="E733" t="s">
        <v>817</v>
      </c>
      <c r="F733" t="s">
        <v>1126</v>
      </c>
      <c r="G733"/>
      <c r="H733" t="s">
        <v>3</v>
      </c>
      <c r="I733" t="s">
        <v>3</v>
      </c>
      <c r="J733" t="s">
        <v>3</v>
      </c>
      <c r="K733" t="s">
        <v>3</v>
      </c>
      <c r="L733" t="s">
        <v>3</v>
      </c>
      <c r="M733" t="s">
        <v>3</v>
      </c>
      <c r="N733" t="s">
        <v>3</v>
      </c>
      <c r="O733" t="s">
        <v>3</v>
      </c>
      <c r="P733"/>
      <c r="Q733">
        <v>0</v>
      </c>
      <c r="R733"/>
      <c r="S733"/>
      <c r="T733" t="s">
        <v>3</v>
      </c>
      <c r="U733" t="s">
        <v>3</v>
      </c>
      <c r="V733" t="s">
        <v>2</v>
      </c>
      <c r="W733" t="s">
        <v>3</v>
      </c>
      <c r="X733" t="s">
        <v>3</v>
      </c>
      <c r="Y733" t="s">
        <v>3</v>
      </c>
      <c r="Z733" t="s">
        <v>3</v>
      </c>
      <c r="AA733"/>
      <c r="AB733" t="s">
        <v>324</v>
      </c>
      <c r="AC733" t="s">
        <v>3</v>
      </c>
      <c r="AD733" t="s">
        <v>3</v>
      </c>
    </row>
    <row r="734" spans="1:30" ht="15" x14ac:dyDescent="0.25">
      <c r="A734">
        <v>730</v>
      </c>
      <c r="B734" t="s">
        <v>1230</v>
      </c>
      <c r="C734">
        <v>730</v>
      </c>
      <c r="D734" t="s">
        <v>322</v>
      </c>
      <c r="E734" t="s">
        <v>817</v>
      </c>
      <c r="F734" t="s">
        <v>1126</v>
      </c>
      <c r="G734"/>
      <c r="H734" t="s">
        <v>3</v>
      </c>
      <c r="I734" t="s">
        <v>3</v>
      </c>
      <c r="J734" t="s">
        <v>3</v>
      </c>
      <c r="K734" t="s">
        <v>3</v>
      </c>
      <c r="L734" t="s">
        <v>3</v>
      </c>
      <c r="M734" t="s">
        <v>3</v>
      </c>
      <c r="N734" t="s">
        <v>3</v>
      </c>
      <c r="O734" t="s">
        <v>1231</v>
      </c>
      <c r="P734"/>
      <c r="Q734">
        <v>0</v>
      </c>
      <c r="R734"/>
      <c r="S734"/>
      <c r="T734" t="s">
        <v>3</v>
      </c>
      <c r="U734" t="s">
        <v>3</v>
      </c>
      <c r="V734" t="s">
        <v>3</v>
      </c>
      <c r="W734" t="s">
        <v>3</v>
      </c>
      <c r="X734" t="s">
        <v>3</v>
      </c>
      <c r="Y734" t="s">
        <v>3</v>
      </c>
      <c r="Z734" t="s">
        <v>3</v>
      </c>
      <c r="AA734"/>
      <c r="AB734" t="s">
        <v>324</v>
      </c>
      <c r="AC734" t="s">
        <v>3</v>
      </c>
      <c r="AD734" t="s">
        <v>3</v>
      </c>
    </row>
    <row r="735" spans="1:30" ht="15" x14ac:dyDescent="0.25">
      <c r="A735">
        <v>731</v>
      </c>
      <c r="B735" t="s">
        <v>1232</v>
      </c>
      <c r="C735">
        <v>731</v>
      </c>
      <c r="D735" t="s">
        <v>322</v>
      </c>
      <c r="E735" t="s">
        <v>817</v>
      </c>
      <c r="F735" t="s">
        <v>1126</v>
      </c>
      <c r="G735"/>
      <c r="H735" t="s">
        <v>3</v>
      </c>
      <c r="I735" t="s">
        <v>3</v>
      </c>
      <c r="J735" t="s">
        <v>3</v>
      </c>
      <c r="K735" t="s">
        <v>3</v>
      </c>
      <c r="L735" t="s">
        <v>3</v>
      </c>
      <c r="M735" t="s">
        <v>3</v>
      </c>
      <c r="N735" t="s">
        <v>3</v>
      </c>
      <c r="O735" t="s">
        <v>3</v>
      </c>
      <c r="P735"/>
      <c r="Q735">
        <v>0</v>
      </c>
      <c r="R735"/>
      <c r="S735"/>
      <c r="T735" t="s">
        <v>3</v>
      </c>
      <c r="U735" t="s">
        <v>3</v>
      </c>
      <c r="V735" t="s">
        <v>3</v>
      </c>
      <c r="W735" t="s">
        <v>3</v>
      </c>
      <c r="X735" t="s">
        <v>3</v>
      </c>
      <c r="Y735" t="s">
        <v>3</v>
      </c>
      <c r="Z735" t="s">
        <v>3</v>
      </c>
      <c r="AA735"/>
      <c r="AB735" t="s">
        <v>324</v>
      </c>
      <c r="AC735" t="s">
        <v>3</v>
      </c>
      <c r="AD735" t="s">
        <v>3</v>
      </c>
    </row>
    <row r="736" spans="1:30" ht="15" x14ac:dyDescent="0.25">
      <c r="A736">
        <v>732</v>
      </c>
      <c r="B736" t="s">
        <v>1233</v>
      </c>
      <c r="C736">
        <v>732</v>
      </c>
      <c r="D736" t="s">
        <v>322</v>
      </c>
      <c r="E736" t="s">
        <v>817</v>
      </c>
      <c r="F736" t="s">
        <v>1126</v>
      </c>
      <c r="G736"/>
      <c r="H736" t="s">
        <v>3</v>
      </c>
      <c r="I736">
        <v>0</v>
      </c>
      <c r="J736">
        <v>0</v>
      </c>
      <c r="K736">
        <v>0</v>
      </c>
      <c r="L736">
        <v>0</v>
      </c>
      <c r="M736" t="s">
        <v>3</v>
      </c>
      <c r="N736" t="s">
        <v>3</v>
      </c>
      <c r="O736">
        <v>0</v>
      </c>
      <c r="P736"/>
      <c r="Q736">
        <v>0</v>
      </c>
      <c r="R736"/>
      <c r="S736"/>
      <c r="T736">
        <v>0</v>
      </c>
      <c r="U736">
        <v>0</v>
      </c>
      <c r="V736" t="s">
        <v>3</v>
      </c>
      <c r="W736" t="s">
        <v>3</v>
      </c>
      <c r="X736" t="s">
        <v>3</v>
      </c>
      <c r="Y736">
        <v>0</v>
      </c>
      <c r="Z736">
        <v>0</v>
      </c>
      <c r="AA736"/>
      <c r="AB736" t="s">
        <v>324</v>
      </c>
      <c r="AC736" t="s">
        <v>3</v>
      </c>
      <c r="AD736" t="s">
        <v>3</v>
      </c>
    </row>
    <row r="737" spans="1:30" ht="15" x14ac:dyDescent="0.25">
      <c r="A737">
        <v>733</v>
      </c>
      <c r="B737" t="s">
        <v>1234</v>
      </c>
      <c r="C737">
        <v>733</v>
      </c>
      <c r="D737" t="s">
        <v>322</v>
      </c>
      <c r="E737" t="s">
        <v>817</v>
      </c>
      <c r="F737" t="s">
        <v>1126</v>
      </c>
      <c r="G737"/>
      <c r="H737" t="s">
        <v>1176</v>
      </c>
      <c r="I737" t="s">
        <v>3</v>
      </c>
      <c r="J737" t="s">
        <v>493</v>
      </c>
      <c r="K737" t="s">
        <v>20</v>
      </c>
      <c r="L737" t="s">
        <v>311</v>
      </c>
      <c r="M737">
        <v>1</v>
      </c>
      <c r="N737" t="s">
        <v>3</v>
      </c>
      <c r="O737" t="s">
        <v>997</v>
      </c>
      <c r="P737"/>
      <c r="Q737">
        <v>0</v>
      </c>
      <c r="R737"/>
      <c r="S737"/>
      <c r="T737" t="s">
        <v>3</v>
      </c>
      <c r="U737" t="s">
        <v>3</v>
      </c>
      <c r="V737" t="s">
        <v>2</v>
      </c>
      <c r="W737" t="s">
        <v>3</v>
      </c>
      <c r="X737" t="s">
        <v>3</v>
      </c>
      <c r="Y737" t="s">
        <v>3</v>
      </c>
      <c r="Z737" t="s">
        <v>3</v>
      </c>
      <c r="AA737"/>
      <c r="AB737" t="s">
        <v>324</v>
      </c>
      <c r="AC737" t="s">
        <v>3</v>
      </c>
      <c r="AD737" t="s">
        <v>3</v>
      </c>
    </row>
    <row r="738" spans="1:30" ht="15" x14ac:dyDescent="0.25">
      <c r="A738">
        <v>734</v>
      </c>
      <c r="B738" t="s">
        <v>1235</v>
      </c>
      <c r="C738">
        <v>734</v>
      </c>
      <c r="D738" t="s">
        <v>322</v>
      </c>
      <c r="E738" t="s">
        <v>817</v>
      </c>
      <c r="F738" t="s">
        <v>1126</v>
      </c>
      <c r="G738"/>
      <c r="H738" t="s">
        <v>3</v>
      </c>
      <c r="I738">
        <v>0</v>
      </c>
      <c r="J738">
        <v>0</v>
      </c>
      <c r="K738">
        <v>0</v>
      </c>
      <c r="L738">
        <v>0</v>
      </c>
      <c r="M738" t="s">
        <v>3</v>
      </c>
      <c r="N738" t="s">
        <v>3</v>
      </c>
      <c r="O738">
        <v>0</v>
      </c>
      <c r="P738"/>
      <c r="Q738">
        <v>0</v>
      </c>
      <c r="R738"/>
      <c r="S738"/>
      <c r="T738">
        <v>0</v>
      </c>
      <c r="U738">
        <v>0</v>
      </c>
      <c r="V738" t="s">
        <v>3</v>
      </c>
      <c r="W738" t="s">
        <v>3</v>
      </c>
      <c r="X738" t="s">
        <v>3</v>
      </c>
      <c r="Y738">
        <v>0</v>
      </c>
      <c r="Z738">
        <v>0</v>
      </c>
      <c r="AA738"/>
      <c r="AB738" t="s">
        <v>324</v>
      </c>
      <c r="AC738" t="s">
        <v>3</v>
      </c>
      <c r="AD738" t="s">
        <v>3</v>
      </c>
    </row>
    <row r="739" spans="1:30" ht="15" x14ac:dyDescent="0.25">
      <c r="A739">
        <v>735</v>
      </c>
      <c r="B739" t="s">
        <v>1236</v>
      </c>
      <c r="C739">
        <v>735</v>
      </c>
      <c r="D739" t="s">
        <v>322</v>
      </c>
      <c r="E739" t="s">
        <v>817</v>
      </c>
      <c r="F739" t="s">
        <v>1126</v>
      </c>
      <c r="G739"/>
      <c r="H739" t="s">
        <v>3</v>
      </c>
      <c r="I739">
        <v>0</v>
      </c>
      <c r="J739">
        <v>0</v>
      </c>
      <c r="K739">
        <v>0</v>
      </c>
      <c r="L739">
        <v>0</v>
      </c>
      <c r="M739">
        <v>1</v>
      </c>
      <c r="N739" t="s">
        <v>3</v>
      </c>
      <c r="O739">
        <v>0</v>
      </c>
      <c r="P739"/>
      <c r="Q739">
        <v>0</v>
      </c>
      <c r="R739"/>
      <c r="S739"/>
      <c r="T739">
        <v>0</v>
      </c>
      <c r="U739">
        <v>0</v>
      </c>
      <c r="V739" t="s">
        <v>3</v>
      </c>
      <c r="W739" t="s">
        <v>3</v>
      </c>
      <c r="X739" t="s">
        <v>3</v>
      </c>
      <c r="Y739">
        <v>0</v>
      </c>
      <c r="Z739">
        <v>0</v>
      </c>
      <c r="AA739"/>
      <c r="AB739" t="s">
        <v>324</v>
      </c>
      <c r="AC739" t="s">
        <v>3</v>
      </c>
      <c r="AD739" t="s">
        <v>3</v>
      </c>
    </row>
    <row r="740" spans="1:30" ht="15" x14ac:dyDescent="0.25">
      <c r="A740">
        <v>736</v>
      </c>
      <c r="B740" t="s">
        <v>1237</v>
      </c>
      <c r="C740">
        <v>736</v>
      </c>
      <c r="D740" t="s">
        <v>322</v>
      </c>
      <c r="E740" t="s">
        <v>817</v>
      </c>
      <c r="F740" t="s">
        <v>1126</v>
      </c>
      <c r="G740"/>
      <c r="H740" t="s">
        <v>1238</v>
      </c>
      <c r="I740" t="s">
        <v>3</v>
      </c>
      <c r="J740" t="s">
        <v>493</v>
      </c>
      <c r="K740" t="s">
        <v>20</v>
      </c>
      <c r="L740" t="s">
        <v>311</v>
      </c>
      <c r="M740" t="s">
        <v>3</v>
      </c>
      <c r="N740" t="s">
        <v>3</v>
      </c>
      <c r="O740" t="s">
        <v>571</v>
      </c>
      <c r="P740"/>
      <c r="Q740">
        <v>0</v>
      </c>
      <c r="R740"/>
      <c r="S740"/>
      <c r="T740" t="s">
        <v>3</v>
      </c>
      <c r="U740" t="s">
        <v>3</v>
      </c>
      <c r="V740" t="s">
        <v>2</v>
      </c>
      <c r="W740" t="s">
        <v>3</v>
      </c>
      <c r="X740" t="s">
        <v>3</v>
      </c>
      <c r="Y740" t="s">
        <v>3</v>
      </c>
      <c r="Z740" t="s">
        <v>3</v>
      </c>
      <c r="AA740"/>
      <c r="AB740" t="s">
        <v>324</v>
      </c>
      <c r="AC740" t="s">
        <v>3</v>
      </c>
      <c r="AD740" t="s">
        <v>3</v>
      </c>
    </row>
    <row r="741" spans="1:30" ht="15" x14ac:dyDescent="0.25">
      <c r="A741">
        <v>737</v>
      </c>
      <c r="B741" t="s">
        <v>1239</v>
      </c>
      <c r="C741">
        <v>737</v>
      </c>
      <c r="D741" t="s">
        <v>322</v>
      </c>
      <c r="E741" t="s">
        <v>817</v>
      </c>
      <c r="F741" t="s">
        <v>1126</v>
      </c>
      <c r="G741"/>
      <c r="H741" t="s">
        <v>3</v>
      </c>
      <c r="I741">
        <v>0</v>
      </c>
      <c r="J741">
        <v>0</v>
      </c>
      <c r="K741">
        <v>0</v>
      </c>
      <c r="L741">
        <v>0</v>
      </c>
      <c r="M741">
        <v>1</v>
      </c>
      <c r="N741" t="s">
        <v>3</v>
      </c>
      <c r="O741">
        <v>0</v>
      </c>
      <c r="P741"/>
      <c r="Q741">
        <v>0</v>
      </c>
      <c r="R741"/>
      <c r="S741"/>
      <c r="T741">
        <v>0</v>
      </c>
      <c r="U741">
        <v>0</v>
      </c>
      <c r="V741" t="s">
        <v>3</v>
      </c>
      <c r="W741" t="s">
        <v>3</v>
      </c>
      <c r="X741" t="s">
        <v>3</v>
      </c>
      <c r="Y741">
        <v>0</v>
      </c>
      <c r="Z741">
        <v>0</v>
      </c>
      <c r="AA741"/>
      <c r="AB741" t="s">
        <v>324</v>
      </c>
      <c r="AC741" t="s">
        <v>3</v>
      </c>
      <c r="AD741" t="s">
        <v>3</v>
      </c>
    </row>
    <row r="742" spans="1:30" ht="15" x14ac:dyDescent="0.25">
      <c r="A742">
        <v>738</v>
      </c>
      <c r="B742" t="s">
        <v>1240</v>
      </c>
      <c r="C742">
        <v>738</v>
      </c>
      <c r="D742" t="s">
        <v>322</v>
      </c>
      <c r="E742" t="s">
        <v>817</v>
      </c>
      <c r="F742" t="s">
        <v>1126</v>
      </c>
      <c r="G742"/>
      <c r="H742" t="s">
        <v>3</v>
      </c>
      <c r="I742" t="s">
        <v>3</v>
      </c>
      <c r="J742" t="s">
        <v>3</v>
      </c>
      <c r="K742" t="s">
        <v>3</v>
      </c>
      <c r="L742" t="s">
        <v>3</v>
      </c>
      <c r="M742" t="s">
        <v>3</v>
      </c>
      <c r="N742" t="s">
        <v>3</v>
      </c>
      <c r="O742" t="s">
        <v>15</v>
      </c>
      <c r="P742"/>
      <c r="Q742">
        <v>0</v>
      </c>
      <c r="R742"/>
      <c r="S742"/>
      <c r="T742" t="s">
        <v>3</v>
      </c>
      <c r="U742" t="s">
        <v>3</v>
      </c>
      <c r="V742" t="s">
        <v>3</v>
      </c>
      <c r="W742" t="s">
        <v>3</v>
      </c>
      <c r="X742" t="s">
        <v>3</v>
      </c>
      <c r="Y742" t="s">
        <v>3</v>
      </c>
      <c r="Z742" t="s">
        <v>3</v>
      </c>
      <c r="AA742"/>
      <c r="AB742" t="s">
        <v>324</v>
      </c>
      <c r="AC742" t="s">
        <v>3</v>
      </c>
      <c r="AD742" t="s">
        <v>3</v>
      </c>
    </row>
    <row r="743" spans="1:30" ht="15" x14ac:dyDescent="0.25">
      <c r="A743">
        <v>739</v>
      </c>
      <c r="B743" t="s">
        <v>1241</v>
      </c>
      <c r="C743">
        <v>739</v>
      </c>
      <c r="D743" t="s">
        <v>322</v>
      </c>
      <c r="E743" t="s">
        <v>817</v>
      </c>
      <c r="F743" t="s">
        <v>1126</v>
      </c>
      <c r="G743"/>
      <c r="H743" t="s">
        <v>3</v>
      </c>
      <c r="I743" t="s">
        <v>3</v>
      </c>
      <c r="J743" t="s">
        <v>3</v>
      </c>
      <c r="K743" t="s">
        <v>3</v>
      </c>
      <c r="L743" t="s">
        <v>3</v>
      </c>
      <c r="M743" t="s">
        <v>3</v>
      </c>
      <c r="N743" t="s">
        <v>3</v>
      </c>
      <c r="O743" t="s">
        <v>3</v>
      </c>
      <c r="P743"/>
      <c r="Q743">
        <v>0</v>
      </c>
      <c r="R743"/>
      <c r="S743"/>
      <c r="T743" t="s">
        <v>3</v>
      </c>
      <c r="U743" t="s">
        <v>3</v>
      </c>
      <c r="V743" t="s">
        <v>2</v>
      </c>
      <c r="W743" t="s">
        <v>3</v>
      </c>
      <c r="X743" t="s">
        <v>3</v>
      </c>
      <c r="Y743" t="s">
        <v>3</v>
      </c>
      <c r="Z743" t="s">
        <v>3</v>
      </c>
      <c r="AA743"/>
      <c r="AB743" t="s">
        <v>324</v>
      </c>
      <c r="AC743" t="s">
        <v>3</v>
      </c>
      <c r="AD743" t="s">
        <v>3</v>
      </c>
    </row>
    <row r="744" spans="1:30" ht="15" x14ac:dyDescent="0.25">
      <c r="A744">
        <v>740</v>
      </c>
      <c r="B744" t="s">
        <v>1242</v>
      </c>
      <c r="C744">
        <v>740</v>
      </c>
      <c r="D744" t="s">
        <v>322</v>
      </c>
      <c r="E744" t="s">
        <v>817</v>
      </c>
      <c r="F744" t="s">
        <v>1126</v>
      </c>
      <c r="G744"/>
      <c r="H744" t="s">
        <v>820</v>
      </c>
      <c r="I744" t="s">
        <v>3</v>
      </c>
      <c r="J744" t="s">
        <v>493</v>
      </c>
      <c r="K744" t="s">
        <v>14</v>
      </c>
      <c r="L744" t="s">
        <v>16</v>
      </c>
      <c r="M744">
        <v>1</v>
      </c>
      <c r="N744" t="s">
        <v>3</v>
      </c>
      <c r="O744" t="s">
        <v>431</v>
      </c>
      <c r="P744"/>
      <c r="Q744">
        <v>0</v>
      </c>
      <c r="R744"/>
      <c r="S744"/>
      <c r="T744" t="s">
        <v>3</v>
      </c>
      <c r="U744" t="s">
        <v>3</v>
      </c>
      <c r="V744" t="s">
        <v>3</v>
      </c>
      <c r="W744" t="s">
        <v>3</v>
      </c>
      <c r="X744" t="s">
        <v>3</v>
      </c>
      <c r="Y744" t="s">
        <v>3</v>
      </c>
      <c r="Z744" t="s">
        <v>3</v>
      </c>
      <c r="AA744"/>
      <c r="AB744" t="s">
        <v>324</v>
      </c>
      <c r="AC744" t="s">
        <v>3</v>
      </c>
      <c r="AD744" t="s">
        <v>3</v>
      </c>
    </row>
    <row r="745" spans="1:30" ht="15" x14ac:dyDescent="0.25">
      <c r="A745">
        <v>741</v>
      </c>
      <c r="B745" t="s">
        <v>1243</v>
      </c>
      <c r="C745">
        <v>741</v>
      </c>
      <c r="D745" t="s">
        <v>322</v>
      </c>
      <c r="E745" t="s">
        <v>817</v>
      </c>
      <c r="F745" t="s">
        <v>1126</v>
      </c>
      <c r="G745"/>
      <c r="H745" t="s">
        <v>3</v>
      </c>
      <c r="I745">
        <v>0</v>
      </c>
      <c r="J745">
        <v>0</v>
      </c>
      <c r="K745">
        <v>0</v>
      </c>
      <c r="L745">
        <v>0</v>
      </c>
      <c r="M745" t="s">
        <v>3</v>
      </c>
      <c r="N745" t="s">
        <v>3</v>
      </c>
      <c r="O745">
        <v>0</v>
      </c>
      <c r="P745"/>
      <c r="Q745">
        <v>0</v>
      </c>
      <c r="R745"/>
      <c r="S745"/>
      <c r="T745">
        <v>0</v>
      </c>
      <c r="U745">
        <v>0</v>
      </c>
      <c r="V745" t="s">
        <v>3</v>
      </c>
      <c r="W745" t="s">
        <v>3</v>
      </c>
      <c r="X745" t="s">
        <v>3</v>
      </c>
      <c r="Y745">
        <v>0</v>
      </c>
      <c r="Z745">
        <v>0</v>
      </c>
      <c r="AA745"/>
      <c r="AB745" t="s">
        <v>324</v>
      </c>
      <c r="AC745" t="s">
        <v>3</v>
      </c>
      <c r="AD745" t="s">
        <v>3</v>
      </c>
    </row>
    <row r="746" spans="1:30" ht="15" x14ac:dyDescent="0.25">
      <c r="A746">
        <v>742</v>
      </c>
      <c r="B746" t="s">
        <v>1244</v>
      </c>
      <c r="C746">
        <v>742</v>
      </c>
      <c r="D746" t="s">
        <v>322</v>
      </c>
      <c r="E746" t="s">
        <v>817</v>
      </c>
      <c r="F746" t="s">
        <v>1126</v>
      </c>
      <c r="G746"/>
      <c r="H746" t="s">
        <v>820</v>
      </c>
      <c r="I746" t="s">
        <v>3</v>
      </c>
      <c r="J746" t="s">
        <v>493</v>
      </c>
      <c r="K746" t="s">
        <v>20</v>
      </c>
      <c r="L746" t="s">
        <v>16</v>
      </c>
      <c r="M746">
        <v>1</v>
      </c>
      <c r="N746" t="s">
        <v>3</v>
      </c>
      <c r="O746" t="s">
        <v>26</v>
      </c>
      <c r="P746"/>
      <c r="Q746">
        <v>0</v>
      </c>
      <c r="R746"/>
      <c r="S746"/>
      <c r="T746" t="s">
        <v>3</v>
      </c>
      <c r="U746" t="s">
        <v>3</v>
      </c>
      <c r="V746" t="s">
        <v>3</v>
      </c>
      <c r="W746" t="s">
        <v>3</v>
      </c>
      <c r="X746" t="s">
        <v>3</v>
      </c>
      <c r="Y746" t="s">
        <v>3</v>
      </c>
      <c r="Z746" t="s">
        <v>3</v>
      </c>
      <c r="AA746"/>
      <c r="AB746" t="s">
        <v>324</v>
      </c>
      <c r="AC746" t="s">
        <v>3</v>
      </c>
      <c r="AD746" t="s">
        <v>3</v>
      </c>
    </row>
    <row r="747" spans="1:30" ht="15" x14ac:dyDescent="0.25">
      <c r="A747">
        <v>743</v>
      </c>
      <c r="B747" t="s">
        <v>1245</v>
      </c>
      <c r="C747">
        <v>743</v>
      </c>
      <c r="D747" t="s">
        <v>322</v>
      </c>
      <c r="E747" t="s">
        <v>817</v>
      </c>
      <c r="F747" t="s">
        <v>1126</v>
      </c>
      <c r="G747"/>
      <c r="H747" t="s">
        <v>3</v>
      </c>
      <c r="I747">
        <v>0</v>
      </c>
      <c r="J747">
        <v>0</v>
      </c>
      <c r="K747">
        <v>0</v>
      </c>
      <c r="L747">
        <v>0</v>
      </c>
      <c r="M747" t="s">
        <v>3</v>
      </c>
      <c r="N747" t="s">
        <v>3</v>
      </c>
      <c r="O747">
        <v>0</v>
      </c>
      <c r="P747"/>
      <c r="Q747">
        <v>0</v>
      </c>
      <c r="R747"/>
      <c r="S747"/>
      <c r="T747">
        <v>0</v>
      </c>
      <c r="U747">
        <v>0</v>
      </c>
      <c r="V747" t="s">
        <v>3</v>
      </c>
      <c r="W747" t="s">
        <v>3</v>
      </c>
      <c r="X747" t="s">
        <v>3</v>
      </c>
      <c r="Y747">
        <v>0</v>
      </c>
      <c r="Z747">
        <v>0</v>
      </c>
      <c r="AA747"/>
      <c r="AB747" t="s">
        <v>324</v>
      </c>
      <c r="AC747" t="s">
        <v>3</v>
      </c>
      <c r="AD747" t="s">
        <v>3</v>
      </c>
    </row>
    <row r="748" spans="1:30" ht="15" x14ac:dyDescent="0.25">
      <c r="A748">
        <v>744</v>
      </c>
      <c r="B748" t="s">
        <v>1246</v>
      </c>
      <c r="C748">
        <v>744</v>
      </c>
      <c r="D748" t="s">
        <v>322</v>
      </c>
      <c r="E748" t="s">
        <v>817</v>
      </c>
      <c r="F748" t="s">
        <v>1126</v>
      </c>
      <c r="G748"/>
      <c r="H748" t="s">
        <v>3</v>
      </c>
      <c r="I748">
        <v>0</v>
      </c>
      <c r="J748">
        <v>0</v>
      </c>
      <c r="K748">
        <v>0</v>
      </c>
      <c r="L748">
        <v>0</v>
      </c>
      <c r="M748" t="s">
        <v>3</v>
      </c>
      <c r="N748" t="s">
        <v>3</v>
      </c>
      <c r="O748">
        <v>0</v>
      </c>
      <c r="P748"/>
      <c r="Q748">
        <v>0</v>
      </c>
      <c r="R748"/>
      <c r="S748"/>
      <c r="T748">
        <v>0</v>
      </c>
      <c r="U748">
        <v>0</v>
      </c>
      <c r="V748" t="s">
        <v>3</v>
      </c>
      <c r="W748" t="s">
        <v>3</v>
      </c>
      <c r="X748" t="s">
        <v>3</v>
      </c>
      <c r="Y748">
        <v>0</v>
      </c>
      <c r="Z748">
        <v>0</v>
      </c>
      <c r="AA748"/>
      <c r="AB748" t="s">
        <v>324</v>
      </c>
      <c r="AC748" t="s">
        <v>3</v>
      </c>
      <c r="AD748" t="s">
        <v>3</v>
      </c>
    </row>
    <row r="749" spans="1:30" ht="15" x14ac:dyDescent="0.25">
      <c r="A749">
        <v>745</v>
      </c>
      <c r="B749" t="s">
        <v>1247</v>
      </c>
      <c r="C749">
        <v>745</v>
      </c>
      <c r="D749" t="s">
        <v>322</v>
      </c>
      <c r="E749" t="s">
        <v>817</v>
      </c>
      <c r="F749" t="s">
        <v>1126</v>
      </c>
      <c r="G749"/>
      <c r="H749" t="s">
        <v>3</v>
      </c>
      <c r="I749">
        <v>0</v>
      </c>
      <c r="J749">
        <v>0</v>
      </c>
      <c r="K749">
        <v>0</v>
      </c>
      <c r="L749">
        <v>0</v>
      </c>
      <c r="M749" t="s">
        <v>3</v>
      </c>
      <c r="N749" t="s">
        <v>3</v>
      </c>
      <c r="O749">
        <v>0</v>
      </c>
      <c r="P749"/>
      <c r="Q749">
        <v>0</v>
      </c>
      <c r="R749"/>
      <c r="S749"/>
      <c r="T749">
        <v>0</v>
      </c>
      <c r="U749">
        <v>0</v>
      </c>
      <c r="V749" t="s">
        <v>2</v>
      </c>
      <c r="W749" t="s">
        <v>3</v>
      </c>
      <c r="X749" t="s">
        <v>3</v>
      </c>
      <c r="Y749">
        <v>0</v>
      </c>
      <c r="Z749">
        <v>0</v>
      </c>
      <c r="AA749"/>
      <c r="AB749" t="s">
        <v>324</v>
      </c>
      <c r="AC749" t="s">
        <v>3</v>
      </c>
      <c r="AD749" t="s">
        <v>3</v>
      </c>
    </row>
    <row r="750" spans="1:30" ht="15" x14ac:dyDescent="0.25">
      <c r="A750">
        <v>746</v>
      </c>
      <c r="B750" t="s">
        <v>1248</v>
      </c>
      <c r="C750">
        <v>746</v>
      </c>
      <c r="D750" t="s">
        <v>322</v>
      </c>
      <c r="E750" t="s">
        <v>817</v>
      </c>
      <c r="F750" t="s">
        <v>1126</v>
      </c>
      <c r="G750"/>
      <c r="H750" t="s">
        <v>3</v>
      </c>
      <c r="I750">
        <v>0</v>
      </c>
      <c r="J750">
        <v>0</v>
      </c>
      <c r="K750">
        <v>0</v>
      </c>
      <c r="L750">
        <v>0</v>
      </c>
      <c r="M750">
        <v>1</v>
      </c>
      <c r="N750" t="s">
        <v>3</v>
      </c>
      <c r="O750">
        <v>0</v>
      </c>
      <c r="P750"/>
      <c r="Q750">
        <v>0</v>
      </c>
      <c r="R750"/>
      <c r="S750"/>
      <c r="T750">
        <v>0</v>
      </c>
      <c r="U750">
        <v>0</v>
      </c>
      <c r="V750" t="s">
        <v>3</v>
      </c>
      <c r="W750" t="s">
        <v>3</v>
      </c>
      <c r="X750" t="s">
        <v>3</v>
      </c>
      <c r="Y750">
        <v>0</v>
      </c>
      <c r="Z750">
        <v>0</v>
      </c>
      <c r="AA750"/>
      <c r="AB750" t="s">
        <v>324</v>
      </c>
      <c r="AC750" t="s">
        <v>3</v>
      </c>
      <c r="AD750" t="s">
        <v>3</v>
      </c>
    </row>
    <row r="751" spans="1:30" ht="15" x14ac:dyDescent="0.25">
      <c r="A751">
        <v>747</v>
      </c>
      <c r="B751" t="s">
        <v>1249</v>
      </c>
      <c r="C751">
        <v>747</v>
      </c>
      <c r="D751" t="s">
        <v>322</v>
      </c>
      <c r="E751" t="s">
        <v>817</v>
      </c>
      <c r="F751" t="s">
        <v>1126</v>
      </c>
      <c r="G751"/>
      <c r="H751" t="s">
        <v>3</v>
      </c>
      <c r="I751" t="s">
        <v>3</v>
      </c>
      <c r="J751" t="s">
        <v>3</v>
      </c>
      <c r="K751" t="s">
        <v>3</v>
      </c>
      <c r="L751" t="s">
        <v>3</v>
      </c>
      <c r="M751" t="s">
        <v>3</v>
      </c>
      <c r="N751" t="s">
        <v>3</v>
      </c>
      <c r="O751" t="s">
        <v>3</v>
      </c>
      <c r="P751"/>
      <c r="Q751">
        <v>0</v>
      </c>
      <c r="R751"/>
      <c r="S751"/>
      <c r="T751" t="s">
        <v>3</v>
      </c>
      <c r="U751" t="s">
        <v>3</v>
      </c>
      <c r="V751" t="s">
        <v>3</v>
      </c>
      <c r="W751" t="s">
        <v>3</v>
      </c>
      <c r="X751" t="s">
        <v>3</v>
      </c>
      <c r="Y751" t="s">
        <v>3</v>
      </c>
      <c r="Z751" t="s">
        <v>3</v>
      </c>
      <c r="AA751"/>
      <c r="AB751" t="s">
        <v>324</v>
      </c>
      <c r="AC751" t="s">
        <v>3</v>
      </c>
      <c r="AD751" t="s">
        <v>3</v>
      </c>
    </row>
    <row r="752" spans="1:30" ht="15" x14ac:dyDescent="0.25">
      <c r="A752">
        <v>748</v>
      </c>
      <c r="B752" t="s">
        <v>1250</v>
      </c>
      <c r="C752">
        <v>748</v>
      </c>
      <c r="D752" t="s">
        <v>322</v>
      </c>
      <c r="E752" t="s">
        <v>817</v>
      </c>
      <c r="F752" t="s">
        <v>1126</v>
      </c>
      <c r="G752"/>
      <c r="H752" t="s">
        <v>1176</v>
      </c>
      <c r="I752" t="s">
        <v>3</v>
      </c>
      <c r="J752" t="s">
        <v>493</v>
      </c>
      <c r="K752" t="s">
        <v>20</v>
      </c>
      <c r="L752" t="s">
        <v>311</v>
      </c>
      <c r="M752" t="s">
        <v>3</v>
      </c>
      <c r="N752" t="s">
        <v>3</v>
      </c>
      <c r="O752" t="s">
        <v>1251</v>
      </c>
      <c r="P752"/>
      <c r="Q752">
        <v>0</v>
      </c>
      <c r="R752"/>
      <c r="S752"/>
      <c r="T752" t="s">
        <v>3</v>
      </c>
      <c r="U752" t="s">
        <v>3</v>
      </c>
      <c r="V752" t="s">
        <v>2</v>
      </c>
      <c r="W752" t="s">
        <v>3</v>
      </c>
      <c r="X752" t="s">
        <v>3</v>
      </c>
      <c r="Y752" t="s">
        <v>3</v>
      </c>
      <c r="Z752" t="s">
        <v>21</v>
      </c>
      <c r="AA752"/>
      <c r="AB752" t="s">
        <v>324</v>
      </c>
      <c r="AC752" t="s">
        <v>3</v>
      </c>
      <c r="AD752" t="s">
        <v>3</v>
      </c>
    </row>
    <row r="753" spans="1:30" ht="15" x14ac:dyDescent="0.25">
      <c r="A753">
        <v>749</v>
      </c>
      <c r="B753" t="s">
        <v>1252</v>
      </c>
      <c r="C753">
        <v>749</v>
      </c>
      <c r="D753" t="s">
        <v>322</v>
      </c>
      <c r="E753" t="s">
        <v>817</v>
      </c>
      <c r="F753" t="s">
        <v>1126</v>
      </c>
      <c r="G753"/>
      <c r="H753" t="s">
        <v>1253</v>
      </c>
      <c r="I753" t="s">
        <v>3</v>
      </c>
      <c r="J753" t="s">
        <v>1254</v>
      </c>
      <c r="K753" t="s">
        <v>20</v>
      </c>
      <c r="L753" t="s">
        <v>16</v>
      </c>
      <c r="M753">
        <v>1</v>
      </c>
      <c r="N753" t="s">
        <v>3</v>
      </c>
      <c r="O753" t="s">
        <v>788</v>
      </c>
      <c r="P753"/>
      <c r="Q753">
        <v>0</v>
      </c>
      <c r="R753"/>
      <c r="S753"/>
      <c r="T753" t="s">
        <v>3</v>
      </c>
      <c r="U753" t="s">
        <v>3</v>
      </c>
      <c r="V753" t="s">
        <v>3</v>
      </c>
      <c r="W753" t="s">
        <v>3</v>
      </c>
      <c r="X753" t="s">
        <v>3</v>
      </c>
      <c r="Y753" t="s">
        <v>3</v>
      </c>
      <c r="Z753" t="s">
        <v>3</v>
      </c>
      <c r="AA753"/>
      <c r="AB753" t="s">
        <v>324</v>
      </c>
      <c r="AC753" t="s">
        <v>3</v>
      </c>
      <c r="AD753" t="s">
        <v>3</v>
      </c>
    </row>
    <row r="754" spans="1:30" ht="15" x14ac:dyDescent="0.25">
      <c r="A754">
        <v>750</v>
      </c>
      <c r="B754" t="s">
        <v>1255</v>
      </c>
      <c r="C754">
        <v>750</v>
      </c>
      <c r="D754" t="s">
        <v>322</v>
      </c>
      <c r="E754" t="s">
        <v>817</v>
      </c>
      <c r="F754" t="s">
        <v>1126</v>
      </c>
      <c r="G754"/>
      <c r="H754" t="s">
        <v>3</v>
      </c>
      <c r="I754" t="s">
        <v>3</v>
      </c>
      <c r="J754" t="s">
        <v>3</v>
      </c>
      <c r="K754" t="s">
        <v>3</v>
      </c>
      <c r="L754" t="s">
        <v>3</v>
      </c>
      <c r="M754">
        <v>1</v>
      </c>
      <c r="N754" t="s">
        <v>3</v>
      </c>
      <c r="O754" t="s">
        <v>3</v>
      </c>
      <c r="P754"/>
      <c r="Q754">
        <v>0</v>
      </c>
      <c r="R754"/>
      <c r="S754"/>
      <c r="T754" t="s">
        <v>3</v>
      </c>
      <c r="U754" t="s">
        <v>3</v>
      </c>
      <c r="V754" t="s">
        <v>21</v>
      </c>
      <c r="W754" t="s">
        <v>13</v>
      </c>
      <c r="X754" t="s">
        <v>3</v>
      </c>
      <c r="Y754" t="s">
        <v>3</v>
      </c>
      <c r="Z754" t="s">
        <v>3</v>
      </c>
      <c r="AA754"/>
      <c r="AB754" t="s">
        <v>324</v>
      </c>
      <c r="AC754" t="s">
        <v>3</v>
      </c>
      <c r="AD754" t="s">
        <v>3</v>
      </c>
    </row>
    <row r="755" spans="1:30" ht="15" x14ac:dyDescent="0.25">
      <c r="A755">
        <v>751</v>
      </c>
      <c r="B755" t="s">
        <v>1256</v>
      </c>
      <c r="C755">
        <v>751</v>
      </c>
      <c r="D755" t="s">
        <v>322</v>
      </c>
      <c r="E755" t="s">
        <v>817</v>
      </c>
      <c r="F755" t="s">
        <v>1126</v>
      </c>
      <c r="G755"/>
      <c r="H755" t="s">
        <v>3</v>
      </c>
      <c r="I755" t="s">
        <v>3</v>
      </c>
      <c r="J755" t="s">
        <v>3</v>
      </c>
      <c r="K755" t="s">
        <v>3</v>
      </c>
      <c r="L755" t="s">
        <v>3</v>
      </c>
      <c r="M755" t="s">
        <v>3</v>
      </c>
      <c r="N755" t="s">
        <v>3</v>
      </c>
      <c r="O755" t="s">
        <v>1033</v>
      </c>
      <c r="P755"/>
      <c r="Q755">
        <v>0</v>
      </c>
      <c r="R755"/>
      <c r="S755"/>
      <c r="T755" t="s">
        <v>3</v>
      </c>
      <c r="U755" t="s">
        <v>3</v>
      </c>
      <c r="V755" t="s">
        <v>3</v>
      </c>
      <c r="W755" t="s">
        <v>9</v>
      </c>
      <c r="X755" t="s">
        <v>3</v>
      </c>
      <c r="Y755" t="s">
        <v>3</v>
      </c>
      <c r="Z755" t="s">
        <v>3</v>
      </c>
      <c r="AA755"/>
      <c r="AB755" t="s">
        <v>324</v>
      </c>
      <c r="AC755" t="s">
        <v>3</v>
      </c>
      <c r="AD755" t="s">
        <v>3</v>
      </c>
    </row>
    <row r="756" spans="1:30" ht="15" x14ac:dyDescent="0.25">
      <c r="A756">
        <v>752</v>
      </c>
      <c r="B756" t="s">
        <v>1257</v>
      </c>
      <c r="C756">
        <v>752</v>
      </c>
      <c r="D756" t="s">
        <v>322</v>
      </c>
      <c r="E756" t="s">
        <v>817</v>
      </c>
      <c r="F756" t="s">
        <v>1126</v>
      </c>
      <c r="G756"/>
      <c r="H756" t="s">
        <v>3</v>
      </c>
      <c r="I756" t="s">
        <v>3</v>
      </c>
      <c r="J756" t="s">
        <v>3</v>
      </c>
      <c r="K756" t="s">
        <v>3</v>
      </c>
      <c r="L756" t="s">
        <v>3</v>
      </c>
      <c r="M756">
        <v>1</v>
      </c>
      <c r="N756" t="s">
        <v>3</v>
      </c>
      <c r="O756" t="s">
        <v>3</v>
      </c>
      <c r="P756"/>
      <c r="Q756">
        <v>0</v>
      </c>
      <c r="R756"/>
      <c r="S756"/>
      <c r="T756" t="s">
        <v>3</v>
      </c>
      <c r="U756" t="s">
        <v>3</v>
      </c>
      <c r="V756" t="s">
        <v>3</v>
      </c>
      <c r="W756" t="s">
        <v>9</v>
      </c>
      <c r="X756" t="s">
        <v>3</v>
      </c>
      <c r="Y756" t="s">
        <v>3</v>
      </c>
      <c r="Z756" t="s">
        <v>3</v>
      </c>
      <c r="AA756"/>
      <c r="AB756" t="s">
        <v>324</v>
      </c>
      <c r="AC756" t="s">
        <v>3</v>
      </c>
      <c r="AD756" t="s">
        <v>3</v>
      </c>
    </row>
    <row r="757" spans="1:30" ht="15" x14ac:dyDescent="0.25">
      <c r="A757">
        <v>753</v>
      </c>
      <c r="B757" t="s">
        <v>1258</v>
      </c>
      <c r="C757">
        <v>753</v>
      </c>
      <c r="D757" t="s">
        <v>322</v>
      </c>
      <c r="E757" t="s">
        <v>817</v>
      </c>
      <c r="F757" t="s">
        <v>1126</v>
      </c>
      <c r="G757"/>
      <c r="H757" t="s">
        <v>1253</v>
      </c>
      <c r="I757" t="s">
        <v>3</v>
      </c>
      <c r="J757" t="s">
        <v>1254</v>
      </c>
      <c r="K757" t="s">
        <v>331</v>
      </c>
      <c r="L757" t="s">
        <v>16</v>
      </c>
      <c r="M757" t="s">
        <v>3</v>
      </c>
      <c r="N757" t="s">
        <v>3</v>
      </c>
      <c r="O757" t="s">
        <v>719</v>
      </c>
      <c r="P757"/>
      <c r="Q757">
        <v>0</v>
      </c>
      <c r="R757"/>
      <c r="S757"/>
      <c r="T757" t="s">
        <v>3</v>
      </c>
      <c r="U757" t="s">
        <v>3</v>
      </c>
      <c r="V757" t="s">
        <v>2</v>
      </c>
      <c r="W757" t="s">
        <v>3</v>
      </c>
      <c r="X757" t="s">
        <v>3</v>
      </c>
      <c r="Y757" t="s">
        <v>3</v>
      </c>
      <c r="Z757" t="s">
        <v>3</v>
      </c>
      <c r="AA757"/>
      <c r="AB757" t="s">
        <v>324</v>
      </c>
      <c r="AC757" t="s">
        <v>3</v>
      </c>
      <c r="AD757" t="s">
        <v>3</v>
      </c>
    </row>
    <row r="758" spans="1:30" ht="15" x14ac:dyDescent="0.25">
      <c r="A758">
        <v>754</v>
      </c>
      <c r="B758" t="s">
        <v>1259</v>
      </c>
      <c r="C758">
        <v>754</v>
      </c>
      <c r="D758" t="s">
        <v>322</v>
      </c>
      <c r="E758" t="s">
        <v>817</v>
      </c>
      <c r="F758" t="s">
        <v>1126</v>
      </c>
      <c r="G758"/>
      <c r="H758" t="s">
        <v>3</v>
      </c>
      <c r="I758" t="s">
        <v>3</v>
      </c>
      <c r="J758" t="s">
        <v>3</v>
      </c>
      <c r="K758" t="s">
        <v>3</v>
      </c>
      <c r="L758" t="s">
        <v>3</v>
      </c>
      <c r="M758" t="s">
        <v>3</v>
      </c>
      <c r="N758" t="s">
        <v>3</v>
      </c>
      <c r="O758" t="s">
        <v>3</v>
      </c>
      <c r="P758"/>
      <c r="Q758">
        <v>0</v>
      </c>
      <c r="R758"/>
      <c r="S758"/>
      <c r="T758" t="s">
        <v>3</v>
      </c>
      <c r="U758" t="s">
        <v>3</v>
      </c>
      <c r="V758" t="s">
        <v>2</v>
      </c>
      <c r="W758" t="s">
        <v>3</v>
      </c>
      <c r="X758" t="s">
        <v>3</v>
      </c>
      <c r="Y758" t="s">
        <v>3</v>
      </c>
      <c r="Z758" t="s">
        <v>3</v>
      </c>
      <c r="AA758"/>
      <c r="AB758" t="s">
        <v>324</v>
      </c>
      <c r="AC758" t="s">
        <v>3</v>
      </c>
      <c r="AD758" t="s">
        <v>3</v>
      </c>
    </row>
    <row r="759" spans="1:30" ht="15" x14ac:dyDescent="0.25">
      <c r="A759">
        <v>755</v>
      </c>
      <c r="B759" t="s">
        <v>1260</v>
      </c>
      <c r="C759">
        <v>755</v>
      </c>
      <c r="D759" t="s">
        <v>322</v>
      </c>
      <c r="E759" t="s">
        <v>817</v>
      </c>
      <c r="F759" t="s">
        <v>1126</v>
      </c>
      <c r="G759"/>
      <c r="H759" t="s">
        <v>3</v>
      </c>
      <c r="I759" t="s">
        <v>3</v>
      </c>
      <c r="J759" t="s">
        <v>3</v>
      </c>
      <c r="K759" t="s">
        <v>3</v>
      </c>
      <c r="L759" t="s">
        <v>3</v>
      </c>
      <c r="M759" t="s">
        <v>3</v>
      </c>
      <c r="N759" t="s">
        <v>3</v>
      </c>
      <c r="O759" t="s">
        <v>3</v>
      </c>
      <c r="P759"/>
      <c r="Q759">
        <v>0</v>
      </c>
      <c r="R759"/>
      <c r="S759"/>
      <c r="T759" t="s">
        <v>3</v>
      </c>
      <c r="U759" t="s">
        <v>3</v>
      </c>
      <c r="V759" t="s">
        <v>2</v>
      </c>
      <c r="W759" t="s">
        <v>3</v>
      </c>
      <c r="X759" t="s">
        <v>3</v>
      </c>
      <c r="Y759" t="s">
        <v>3</v>
      </c>
      <c r="Z759" t="s">
        <v>3</v>
      </c>
      <c r="AA759"/>
      <c r="AB759" t="s">
        <v>324</v>
      </c>
      <c r="AC759" t="s">
        <v>3</v>
      </c>
      <c r="AD759" t="s">
        <v>3</v>
      </c>
    </row>
    <row r="760" spans="1:30" ht="15" x14ac:dyDescent="0.25">
      <c r="A760">
        <v>756</v>
      </c>
      <c r="B760" t="s">
        <v>1261</v>
      </c>
      <c r="C760">
        <v>756</v>
      </c>
      <c r="D760" t="s">
        <v>322</v>
      </c>
      <c r="E760" t="s">
        <v>817</v>
      </c>
      <c r="F760" t="s">
        <v>1126</v>
      </c>
      <c r="G760"/>
      <c r="H760" t="s">
        <v>3</v>
      </c>
      <c r="I760" t="s">
        <v>3</v>
      </c>
      <c r="J760" t="s">
        <v>3</v>
      </c>
      <c r="K760" t="s">
        <v>3</v>
      </c>
      <c r="L760" t="s">
        <v>3</v>
      </c>
      <c r="M760" t="s">
        <v>3</v>
      </c>
      <c r="N760" t="s">
        <v>3</v>
      </c>
      <c r="O760" t="s">
        <v>3</v>
      </c>
      <c r="P760"/>
      <c r="Q760">
        <v>0</v>
      </c>
      <c r="R760"/>
      <c r="S760"/>
      <c r="T760" t="s">
        <v>3</v>
      </c>
      <c r="U760" t="s">
        <v>3</v>
      </c>
      <c r="V760" t="s">
        <v>2</v>
      </c>
      <c r="W760" t="s">
        <v>3</v>
      </c>
      <c r="X760" t="s">
        <v>3</v>
      </c>
      <c r="Y760" t="s">
        <v>3</v>
      </c>
      <c r="Z760" t="s">
        <v>3</v>
      </c>
      <c r="AA760"/>
      <c r="AB760" t="s">
        <v>324</v>
      </c>
      <c r="AC760" t="s">
        <v>3</v>
      </c>
      <c r="AD760" t="s">
        <v>3</v>
      </c>
    </row>
    <row r="761" spans="1:30" ht="15" x14ac:dyDescent="0.25">
      <c r="A761">
        <v>757</v>
      </c>
      <c r="B761" t="s">
        <v>1262</v>
      </c>
      <c r="C761">
        <v>757</v>
      </c>
      <c r="D761" t="s">
        <v>322</v>
      </c>
      <c r="E761" t="s">
        <v>817</v>
      </c>
      <c r="F761" t="s">
        <v>1126</v>
      </c>
      <c r="G761"/>
      <c r="H761" t="s">
        <v>1253</v>
      </c>
      <c r="I761" t="s">
        <v>3</v>
      </c>
      <c r="J761" t="s">
        <v>1254</v>
      </c>
      <c r="K761" t="s">
        <v>20</v>
      </c>
      <c r="L761" t="s">
        <v>16</v>
      </c>
      <c r="M761">
        <v>1</v>
      </c>
      <c r="N761" t="s">
        <v>3</v>
      </c>
      <c r="O761" t="s">
        <v>788</v>
      </c>
      <c r="P761"/>
      <c r="Q761">
        <v>0</v>
      </c>
      <c r="R761"/>
      <c r="S761"/>
      <c r="T761" t="s">
        <v>3</v>
      </c>
      <c r="U761" t="s">
        <v>3</v>
      </c>
      <c r="V761" t="s">
        <v>21</v>
      </c>
      <c r="W761" t="s">
        <v>3</v>
      </c>
      <c r="X761" t="s">
        <v>3</v>
      </c>
      <c r="Y761" t="s">
        <v>3</v>
      </c>
      <c r="Z761" t="s">
        <v>3</v>
      </c>
      <c r="AA761"/>
      <c r="AB761" t="s">
        <v>324</v>
      </c>
      <c r="AC761" t="s">
        <v>3</v>
      </c>
      <c r="AD761" t="s">
        <v>3</v>
      </c>
    </row>
    <row r="762" spans="1:30" ht="15" x14ac:dyDescent="0.25">
      <c r="A762">
        <v>758</v>
      </c>
      <c r="B762" t="s">
        <v>1263</v>
      </c>
      <c r="C762">
        <v>758</v>
      </c>
      <c r="D762" t="s">
        <v>322</v>
      </c>
      <c r="E762" t="s">
        <v>817</v>
      </c>
      <c r="F762" t="s">
        <v>1126</v>
      </c>
      <c r="G762"/>
      <c r="H762" t="s">
        <v>1253</v>
      </c>
      <c r="I762" t="s">
        <v>3</v>
      </c>
      <c r="J762" t="s">
        <v>493</v>
      </c>
      <c r="K762" t="s">
        <v>331</v>
      </c>
      <c r="L762" t="s">
        <v>16</v>
      </c>
      <c r="M762">
        <v>1</v>
      </c>
      <c r="N762" t="s">
        <v>3</v>
      </c>
      <c r="O762" t="s">
        <v>788</v>
      </c>
      <c r="P762"/>
      <c r="Q762">
        <v>0</v>
      </c>
      <c r="R762"/>
      <c r="S762"/>
      <c r="T762" t="s">
        <v>3</v>
      </c>
      <c r="U762" t="s">
        <v>3</v>
      </c>
      <c r="V762" t="s">
        <v>2</v>
      </c>
      <c r="W762" t="s">
        <v>3</v>
      </c>
      <c r="X762" t="s">
        <v>3</v>
      </c>
      <c r="Y762" t="s">
        <v>3</v>
      </c>
      <c r="Z762" t="s">
        <v>3</v>
      </c>
      <c r="AA762"/>
      <c r="AB762" t="s">
        <v>324</v>
      </c>
      <c r="AC762" t="s">
        <v>3</v>
      </c>
      <c r="AD762" t="s">
        <v>3</v>
      </c>
    </row>
    <row r="763" spans="1:30" ht="15" x14ac:dyDescent="0.25">
      <c r="A763">
        <v>759</v>
      </c>
      <c r="B763" t="s">
        <v>1264</v>
      </c>
      <c r="C763">
        <v>759</v>
      </c>
      <c r="D763" t="s">
        <v>322</v>
      </c>
      <c r="E763" t="s">
        <v>817</v>
      </c>
      <c r="F763" t="s">
        <v>1126</v>
      </c>
      <c r="G763"/>
      <c r="H763" t="s">
        <v>1253</v>
      </c>
      <c r="I763" t="s">
        <v>3</v>
      </c>
      <c r="J763" t="s">
        <v>493</v>
      </c>
      <c r="K763" t="s">
        <v>331</v>
      </c>
      <c r="L763" t="s">
        <v>16</v>
      </c>
      <c r="M763" t="s">
        <v>3</v>
      </c>
      <c r="N763" t="s">
        <v>3</v>
      </c>
      <c r="O763" t="s">
        <v>32</v>
      </c>
      <c r="P763"/>
      <c r="Q763">
        <v>0</v>
      </c>
      <c r="R763"/>
      <c r="S763"/>
      <c r="T763" t="s">
        <v>3</v>
      </c>
      <c r="U763" t="s">
        <v>3</v>
      </c>
      <c r="V763" t="s">
        <v>2</v>
      </c>
      <c r="W763" t="s">
        <v>3</v>
      </c>
      <c r="X763" t="s">
        <v>3</v>
      </c>
      <c r="Y763" t="s">
        <v>3</v>
      </c>
      <c r="Z763" t="s">
        <v>3</v>
      </c>
      <c r="AA763"/>
      <c r="AB763" t="s">
        <v>324</v>
      </c>
      <c r="AC763" t="s">
        <v>3</v>
      </c>
      <c r="AD763" t="s">
        <v>3</v>
      </c>
    </row>
    <row r="764" spans="1:30" ht="15" x14ac:dyDescent="0.25">
      <c r="A764">
        <v>760</v>
      </c>
      <c r="B764" t="s">
        <v>1265</v>
      </c>
      <c r="C764">
        <v>760</v>
      </c>
      <c r="D764" t="s">
        <v>322</v>
      </c>
      <c r="E764" t="s">
        <v>817</v>
      </c>
      <c r="F764" t="s">
        <v>1126</v>
      </c>
      <c r="G764"/>
      <c r="H764" t="s">
        <v>3</v>
      </c>
      <c r="I764">
        <v>0</v>
      </c>
      <c r="J764">
        <v>0</v>
      </c>
      <c r="K764">
        <v>0</v>
      </c>
      <c r="L764">
        <v>0</v>
      </c>
      <c r="M764" t="s">
        <v>3</v>
      </c>
      <c r="N764" t="s">
        <v>3</v>
      </c>
      <c r="O764">
        <v>0</v>
      </c>
      <c r="P764"/>
      <c r="Q764">
        <v>0</v>
      </c>
      <c r="R764"/>
      <c r="S764"/>
      <c r="T764">
        <v>0</v>
      </c>
      <c r="U764">
        <v>0</v>
      </c>
      <c r="V764" t="s">
        <v>21</v>
      </c>
      <c r="W764" t="s">
        <v>3</v>
      </c>
      <c r="X764" t="s">
        <v>3</v>
      </c>
      <c r="Y764">
        <v>0</v>
      </c>
      <c r="Z764">
        <v>0</v>
      </c>
      <c r="AA764"/>
      <c r="AB764" t="s">
        <v>324</v>
      </c>
      <c r="AC764" t="s">
        <v>3</v>
      </c>
      <c r="AD764" t="s">
        <v>3</v>
      </c>
    </row>
    <row r="765" spans="1:30" ht="15" x14ac:dyDescent="0.25">
      <c r="A765">
        <v>761</v>
      </c>
      <c r="B765" t="s">
        <v>1266</v>
      </c>
      <c r="C765">
        <v>761</v>
      </c>
      <c r="D765" t="s">
        <v>322</v>
      </c>
      <c r="E765" t="s">
        <v>817</v>
      </c>
      <c r="F765" t="s">
        <v>1126</v>
      </c>
      <c r="G765"/>
      <c r="H765" t="s">
        <v>1253</v>
      </c>
      <c r="I765" t="s">
        <v>3</v>
      </c>
      <c r="J765" t="s">
        <v>493</v>
      </c>
      <c r="K765" t="s">
        <v>331</v>
      </c>
      <c r="L765" t="s">
        <v>16</v>
      </c>
      <c r="M765">
        <v>1</v>
      </c>
      <c r="N765" t="s">
        <v>3</v>
      </c>
      <c r="O765" t="s">
        <v>1267</v>
      </c>
      <c r="P765"/>
      <c r="Q765">
        <v>0</v>
      </c>
      <c r="R765"/>
      <c r="S765"/>
      <c r="T765" t="s">
        <v>3</v>
      </c>
      <c r="U765" t="s">
        <v>3</v>
      </c>
      <c r="V765" t="s">
        <v>2</v>
      </c>
      <c r="W765" t="s">
        <v>3</v>
      </c>
      <c r="X765" t="s">
        <v>3</v>
      </c>
      <c r="Y765" t="s">
        <v>3</v>
      </c>
      <c r="Z765" t="s">
        <v>3</v>
      </c>
      <c r="AA765"/>
      <c r="AB765" t="s">
        <v>324</v>
      </c>
      <c r="AC765" t="s">
        <v>3</v>
      </c>
      <c r="AD765" t="s">
        <v>3</v>
      </c>
    </row>
    <row r="766" spans="1:30" ht="15" x14ac:dyDescent="0.25">
      <c r="A766">
        <v>762</v>
      </c>
      <c r="B766" t="s">
        <v>1268</v>
      </c>
      <c r="C766">
        <v>762</v>
      </c>
      <c r="D766" t="s">
        <v>322</v>
      </c>
      <c r="E766" t="s">
        <v>817</v>
      </c>
      <c r="F766" t="s">
        <v>1126</v>
      </c>
      <c r="G766"/>
      <c r="H766" t="s">
        <v>1253</v>
      </c>
      <c r="I766" t="s">
        <v>3</v>
      </c>
      <c r="J766" t="s">
        <v>1254</v>
      </c>
      <c r="K766" t="s">
        <v>331</v>
      </c>
      <c r="L766" t="s">
        <v>16</v>
      </c>
      <c r="M766" t="s">
        <v>3</v>
      </c>
      <c r="N766" t="s">
        <v>3</v>
      </c>
      <c r="O766" t="s">
        <v>29</v>
      </c>
      <c r="P766"/>
      <c r="Q766">
        <v>0</v>
      </c>
      <c r="R766"/>
      <c r="S766"/>
      <c r="T766" t="s">
        <v>3</v>
      </c>
      <c r="U766" t="s">
        <v>3</v>
      </c>
      <c r="V766" t="s">
        <v>2</v>
      </c>
      <c r="W766" t="s">
        <v>3</v>
      </c>
      <c r="X766" t="s">
        <v>3</v>
      </c>
      <c r="Y766" t="s">
        <v>3</v>
      </c>
      <c r="Z766" t="s">
        <v>3</v>
      </c>
      <c r="AA766"/>
      <c r="AB766" t="s">
        <v>324</v>
      </c>
      <c r="AC766" t="s">
        <v>3</v>
      </c>
      <c r="AD766" t="s">
        <v>3</v>
      </c>
    </row>
    <row r="767" spans="1:30" ht="15" x14ac:dyDescent="0.25">
      <c r="A767">
        <v>763</v>
      </c>
      <c r="B767" t="s">
        <v>1269</v>
      </c>
      <c r="C767">
        <v>763</v>
      </c>
      <c r="D767" t="s">
        <v>322</v>
      </c>
      <c r="E767" t="s">
        <v>1270</v>
      </c>
      <c r="F767"/>
      <c r="G767"/>
      <c r="H767" t="s">
        <v>3</v>
      </c>
      <c r="I767" t="s">
        <v>3</v>
      </c>
      <c r="J767" t="s">
        <v>3</v>
      </c>
      <c r="K767" t="s">
        <v>3</v>
      </c>
      <c r="L767" t="s">
        <v>3</v>
      </c>
      <c r="M767">
        <v>1</v>
      </c>
      <c r="N767" t="s">
        <v>3</v>
      </c>
      <c r="O767" t="s">
        <v>3</v>
      </c>
      <c r="P767"/>
      <c r="Q767">
        <v>0</v>
      </c>
      <c r="R767"/>
      <c r="S767"/>
      <c r="T767" t="s">
        <v>3</v>
      </c>
      <c r="U767" t="s">
        <v>3</v>
      </c>
      <c r="V767" t="s">
        <v>3</v>
      </c>
      <c r="W767" t="s">
        <v>90</v>
      </c>
      <c r="X767" t="s">
        <v>3</v>
      </c>
      <c r="Y767" t="s">
        <v>3</v>
      </c>
      <c r="Z767" t="s">
        <v>3</v>
      </c>
      <c r="AA767"/>
      <c r="AB767" t="s">
        <v>324</v>
      </c>
      <c r="AC767" t="s">
        <v>3</v>
      </c>
      <c r="AD767" t="s">
        <v>3</v>
      </c>
    </row>
    <row r="768" spans="1:30" ht="15" x14ac:dyDescent="0.25">
      <c r="A768">
        <v>764</v>
      </c>
      <c r="B768" t="s">
        <v>1271</v>
      </c>
      <c r="C768">
        <v>764</v>
      </c>
      <c r="D768" t="s">
        <v>322</v>
      </c>
      <c r="E768" t="s">
        <v>1270</v>
      </c>
      <c r="F768"/>
      <c r="G768"/>
      <c r="H768" t="s">
        <v>1272</v>
      </c>
      <c r="I768" t="s">
        <v>3</v>
      </c>
      <c r="J768" t="s">
        <v>357</v>
      </c>
      <c r="K768" t="s">
        <v>14</v>
      </c>
      <c r="L768" t="s">
        <v>16</v>
      </c>
      <c r="M768">
        <v>1</v>
      </c>
      <c r="N768" t="s">
        <v>3</v>
      </c>
      <c r="O768" t="s">
        <v>30</v>
      </c>
      <c r="P768"/>
      <c r="Q768">
        <v>0</v>
      </c>
      <c r="R768"/>
      <c r="S768"/>
      <c r="T768" t="s">
        <v>3</v>
      </c>
      <c r="U768" t="s">
        <v>3</v>
      </c>
      <c r="V768" t="s">
        <v>2</v>
      </c>
      <c r="W768" t="s">
        <v>3</v>
      </c>
      <c r="X768" t="s">
        <v>3</v>
      </c>
      <c r="Y768" t="s">
        <v>3</v>
      </c>
      <c r="Z768" t="s">
        <v>3</v>
      </c>
      <c r="AA768"/>
      <c r="AB768" t="s">
        <v>324</v>
      </c>
      <c r="AC768" t="s">
        <v>3</v>
      </c>
      <c r="AD768" t="s">
        <v>3</v>
      </c>
    </row>
    <row r="769" spans="1:30" ht="15" x14ac:dyDescent="0.25">
      <c r="A769">
        <v>765</v>
      </c>
      <c r="B769" t="s">
        <v>1273</v>
      </c>
      <c r="C769">
        <v>765</v>
      </c>
      <c r="D769" t="s">
        <v>322</v>
      </c>
      <c r="E769" t="s">
        <v>1270</v>
      </c>
      <c r="F769"/>
      <c r="G769"/>
      <c r="H769" t="s">
        <v>3</v>
      </c>
      <c r="I769" t="s">
        <v>3</v>
      </c>
      <c r="J769" t="s">
        <v>3</v>
      </c>
      <c r="K769" t="s">
        <v>3</v>
      </c>
      <c r="L769" t="s">
        <v>3</v>
      </c>
      <c r="M769" t="s">
        <v>3</v>
      </c>
      <c r="N769" t="s">
        <v>3</v>
      </c>
      <c r="O769" t="s">
        <v>3</v>
      </c>
      <c r="P769"/>
      <c r="Q769">
        <v>0</v>
      </c>
      <c r="R769"/>
      <c r="S769"/>
      <c r="T769" t="s">
        <v>3</v>
      </c>
      <c r="U769" t="s">
        <v>3</v>
      </c>
      <c r="V769" t="s">
        <v>21</v>
      </c>
      <c r="W769" t="s">
        <v>3</v>
      </c>
      <c r="X769" t="s">
        <v>3</v>
      </c>
      <c r="Y769" t="s">
        <v>3</v>
      </c>
      <c r="Z769" t="s">
        <v>3</v>
      </c>
      <c r="AA769"/>
      <c r="AB769" t="s">
        <v>324</v>
      </c>
      <c r="AC769" t="s">
        <v>3</v>
      </c>
      <c r="AD769" t="s">
        <v>3</v>
      </c>
    </row>
    <row r="770" spans="1:30" ht="15" x14ac:dyDescent="0.25">
      <c r="A770">
        <v>766</v>
      </c>
      <c r="B770" t="s">
        <v>1274</v>
      </c>
      <c r="C770">
        <v>766</v>
      </c>
      <c r="D770" t="s">
        <v>322</v>
      </c>
      <c r="E770" t="s">
        <v>1270</v>
      </c>
      <c r="F770"/>
      <c r="G770"/>
      <c r="H770" t="s">
        <v>1272</v>
      </c>
      <c r="I770" t="s">
        <v>3</v>
      </c>
      <c r="J770" t="s">
        <v>357</v>
      </c>
      <c r="K770" t="s">
        <v>14</v>
      </c>
      <c r="L770" t="s">
        <v>16</v>
      </c>
      <c r="M770">
        <v>1</v>
      </c>
      <c r="N770" t="s">
        <v>3</v>
      </c>
      <c r="O770" t="s">
        <v>1033</v>
      </c>
      <c r="P770"/>
      <c r="Q770">
        <v>0</v>
      </c>
      <c r="R770"/>
      <c r="S770"/>
      <c r="T770" t="s">
        <v>3</v>
      </c>
      <c r="U770" t="s">
        <v>3</v>
      </c>
      <c r="V770" t="s">
        <v>21</v>
      </c>
      <c r="W770" t="s">
        <v>9</v>
      </c>
      <c r="X770" t="s">
        <v>3</v>
      </c>
      <c r="Y770" t="s">
        <v>3</v>
      </c>
      <c r="Z770" t="s">
        <v>3</v>
      </c>
      <c r="AA770"/>
      <c r="AB770" t="s">
        <v>324</v>
      </c>
      <c r="AC770" t="s">
        <v>3</v>
      </c>
      <c r="AD770" t="s">
        <v>3</v>
      </c>
    </row>
    <row r="771" spans="1:30" ht="15" x14ac:dyDescent="0.25">
      <c r="A771">
        <v>767</v>
      </c>
      <c r="B771" t="s">
        <v>1275</v>
      </c>
      <c r="C771">
        <v>767</v>
      </c>
      <c r="D771" t="s">
        <v>322</v>
      </c>
      <c r="E771" t="s">
        <v>1270</v>
      </c>
      <c r="F771"/>
      <c r="G771"/>
      <c r="H771" t="s">
        <v>1276</v>
      </c>
      <c r="I771" t="s">
        <v>3</v>
      </c>
      <c r="J771" t="s">
        <v>357</v>
      </c>
      <c r="K771" t="s">
        <v>14</v>
      </c>
      <c r="L771" t="s">
        <v>16</v>
      </c>
      <c r="M771">
        <v>1</v>
      </c>
      <c r="N771" t="s">
        <v>3</v>
      </c>
      <c r="O771" t="s">
        <v>896</v>
      </c>
      <c r="P771"/>
      <c r="Q771">
        <v>0</v>
      </c>
      <c r="R771"/>
      <c r="S771"/>
      <c r="T771" t="s">
        <v>3</v>
      </c>
      <c r="U771" t="s">
        <v>3</v>
      </c>
      <c r="V771" t="s">
        <v>21</v>
      </c>
      <c r="W771" t="s">
        <v>90</v>
      </c>
      <c r="X771" t="s">
        <v>3</v>
      </c>
      <c r="Y771" t="s">
        <v>3</v>
      </c>
      <c r="Z771" t="s">
        <v>10</v>
      </c>
      <c r="AA771"/>
      <c r="AB771" t="s">
        <v>324</v>
      </c>
      <c r="AC771" t="s">
        <v>3</v>
      </c>
      <c r="AD771" t="s">
        <v>3</v>
      </c>
    </row>
    <row r="772" spans="1:30" ht="15" x14ac:dyDescent="0.25">
      <c r="A772">
        <v>768</v>
      </c>
      <c r="B772" t="s">
        <v>1277</v>
      </c>
      <c r="C772">
        <v>768</v>
      </c>
      <c r="D772" t="s">
        <v>322</v>
      </c>
      <c r="E772" t="s">
        <v>1270</v>
      </c>
      <c r="F772"/>
      <c r="G772"/>
      <c r="H772" t="s">
        <v>3</v>
      </c>
      <c r="I772">
        <v>0</v>
      </c>
      <c r="J772">
        <v>0</v>
      </c>
      <c r="K772">
        <v>0</v>
      </c>
      <c r="L772">
        <v>0</v>
      </c>
      <c r="M772" t="s">
        <v>3</v>
      </c>
      <c r="N772" t="s">
        <v>3</v>
      </c>
      <c r="O772">
        <v>0</v>
      </c>
      <c r="P772"/>
      <c r="Q772">
        <v>0</v>
      </c>
      <c r="R772"/>
      <c r="S772"/>
      <c r="T772">
        <v>0</v>
      </c>
      <c r="U772">
        <v>0</v>
      </c>
      <c r="V772" t="s">
        <v>3</v>
      </c>
      <c r="W772" t="s">
        <v>90</v>
      </c>
      <c r="X772" t="s">
        <v>3</v>
      </c>
      <c r="Y772">
        <v>0</v>
      </c>
      <c r="Z772">
        <v>0</v>
      </c>
      <c r="AA772"/>
      <c r="AB772" t="s">
        <v>324</v>
      </c>
      <c r="AC772" t="s">
        <v>3</v>
      </c>
      <c r="AD772" t="s">
        <v>3</v>
      </c>
    </row>
    <row r="773" spans="1:30" ht="15" x14ac:dyDescent="0.25">
      <c r="A773">
        <v>769</v>
      </c>
      <c r="B773" t="s">
        <v>1278</v>
      </c>
      <c r="C773">
        <v>769</v>
      </c>
      <c r="D773" t="s">
        <v>322</v>
      </c>
      <c r="E773" t="s">
        <v>1270</v>
      </c>
      <c r="F773"/>
      <c r="G773"/>
      <c r="H773" t="s">
        <v>1272</v>
      </c>
      <c r="I773" t="s">
        <v>3</v>
      </c>
      <c r="J773" t="s">
        <v>357</v>
      </c>
      <c r="K773" t="s">
        <v>14</v>
      </c>
      <c r="L773" t="s">
        <v>16</v>
      </c>
      <c r="M773">
        <v>1</v>
      </c>
      <c r="N773" t="s">
        <v>3</v>
      </c>
      <c r="O773" t="s">
        <v>809</v>
      </c>
      <c r="P773"/>
      <c r="Q773">
        <v>0</v>
      </c>
      <c r="R773"/>
      <c r="S773"/>
      <c r="T773" t="s">
        <v>3</v>
      </c>
      <c r="U773" t="s">
        <v>3</v>
      </c>
      <c r="V773" t="s">
        <v>2</v>
      </c>
      <c r="W773" t="s">
        <v>3</v>
      </c>
      <c r="X773" t="s">
        <v>3</v>
      </c>
      <c r="Y773" t="s">
        <v>3</v>
      </c>
      <c r="Z773" t="s">
        <v>21</v>
      </c>
      <c r="AA773"/>
      <c r="AB773" t="s">
        <v>324</v>
      </c>
      <c r="AC773" t="s">
        <v>3</v>
      </c>
      <c r="AD773" t="s">
        <v>3</v>
      </c>
    </row>
    <row r="774" spans="1:30" ht="15" x14ac:dyDescent="0.25">
      <c r="A774">
        <v>770</v>
      </c>
      <c r="B774" t="s">
        <v>1279</v>
      </c>
      <c r="C774">
        <v>770</v>
      </c>
      <c r="D774" t="s">
        <v>322</v>
      </c>
      <c r="E774" t="s">
        <v>1270</v>
      </c>
      <c r="F774"/>
      <c r="G774"/>
      <c r="H774" t="s">
        <v>1272</v>
      </c>
      <c r="I774" t="s">
        <v>3</v>
      </c>
      <c r="J774" t="s">
        <v>357</v>
      </c>
      <c r="K774" t="s">
        <v>14</v>
      </c>
      <c r="L774" t="s">
        <v>16</v>
      </c>
      <c r="M774">
        <v>1</v>
      </c>
      <c r="N774" t="s">
        <v>3</v>
      </c>
      <c r="O774" t="s">
        <v>358</v>
      </c>
      <c r="P774"/>
      <c r="Q774">
        <v>0</v>
      </c>
      <c r="R774"/>
      <c r="S774"/>
      <c r="T774" t="s">
        <v>3</v>
      </c>
      <c r="U774" t="s">
        <v>3</v>
      </c>
      <c r="V774" t="s">
        <v>21</v>
      </c>
      <c r="W774" t="s">
        <v>3</v>
      </c>
      <c r="X774" t="s">
        <v>3</v>
      </c>
      <c r="Y774" t="s">
        <v>3</v>
      </c>
      <c r="Z774" t="s">
        <v>21</v>
      </c>
      <c r="AA774"/>
      <c r="AB774" t="s">
        <v>324</v>
      </c>
      <c r="AC774" t="s">
        <v>3</v>
      </c>
      <c r="AD774" t="s">
        <v>3</v>
      </c>
    </row>
    <row r="775" spans="1:30" ht="15" x14ac:dyDescent="0.25">
      <c r="A775">
        <v>771</v>
      </c>
      <c r="B775" t="s">
        <v>1280</v>
      </c>
      <c r="C775">
        <v>771</v>
      </c>
      <c r="D775" t="s">
        <v>322</v>
      </c>
      <c r="E775" t="s">
        <v>1270</v>
      </c>
      <c r="F775"/>
      <c r="G775"/>
      <c r="H775" t="s">
        <v>3</v>
      </c>
      <c r="I775" t="s">
        <v>3</v>
      </c>
      <c r="J775" t="s">
        <v>3</v>
      </c>
      <c r="K775" t="s">
        <v>3</v>
      </c>
      <c r="L775" t="s">
        <v>3</v>
      </c>
      <c r="M775">
        <v>1</v>
      </c>
      <c r="N775" t="s">
        <v>3</v>
      </c>
      <c r="O775" t="s">
        <v>3</v>
      </c>
      <c r="P775"/>
      <c r="Q775">
        <v>0</v>
      </c>
      <c r="R775"/>
      <c r="S775"/>
      <c r="T775" t="s">
        <v>3</v>
      </c>
      <c r="U775" t="s">
        <v>3</v>
      </c>
      <c r="V775" t="s">
        <v>21</v>
      </c>
      <c r="W775" t="s">
        <v>3</v>
      </c>
      <c r="X775" t="s">
        <v>3</v>
      </c>
      <c r="Y775" t="s">
        <v>3</v>
      </c>
      <c r="Z775" t="s">
        <v>3</v>
      </c>
      <c r="AA775"/>
      <c r="AB775" t="s">
        <v>324</v>
      </c>
      <c r="AC775" t="s">
        <v>3</v>
      </c>
      <c r="AD775" t="s">
        <v>3</v>
      </c>
    </row>
    <row r="776" spans="1:30" ht="15" x14ac:dyDescent="0.25">
      <c r="A776">
        <v>772</v>
      </c>
      <c r="B776" t="s">
        <v>1281</v>
      </c>
      <c r="C776">
        <v>772</v>
      </c>
      <c r="D776" t="s">
        <v>322</v>
      </c>
      <c r="E776" t="s">
        <v>1270</v>
      </c>
      <c r="F776"/>
      <c r="G776"/>
      <c r="H776" t="s">
        <v>1272</v>
      </c>
      <c r="I776" t="s">
        <v>3</v>
      </c>
      <c r="J776" t="s">
        <v>357</v>
      </c>
      <c r="K776" t="s">
        <v>14</v>
      </c>
      <c r="L776" t="s">
        <v>16</v>
      </c>
      <c r="M776">
        <v>1</v>
      </c>
      <c r="N776" t="s">
        <v>3</v>
      </c>
      <c r="O776" t="s">
        <v>29</v>
      </c>
      <c r="P776"/>
      <c r="Q776">
        <v>0</v>
      </c>
      <c r="R776"/>
      <c r="S776"/>
      <c r="T776" t="s">
        <v>3</v>
      </c>
      <c r="U776" t="s">
        <v>3</v>
      </c>
      <c r="V776" t="s">
        <v>8</v>
      </c>
      <c r="W776" t="s">
        <v>3</v>
      </c>
      <c r="X776" t="s">
        <v>3</v>
      </c>
      <c r="Y776" t="s">
        <v>9</v>
      </c>
      <c r="Z776" t="s">
        <v>3</v>
      </c>
      <c r="AA776"/>
      <c r="AB776" t="s">
        <v>324</v>
      </c>
      <c r="AC776" t="s">
        <v>3</v>
      </c>
      <c r="AD776" t="s">
        <v>3</v>
      </c>
    </row>
    <row r="777" spans="1:30" ht="15" x14ac:dyDescent="0.25">
      <c r="A777">
        <v>773</v>
      </c>
      <c r="B777" t="s">
        <v>1282</v>
      </c>
      <c r="C777">
        <v>773</v>
      </c>
      <c r="D777" t="s">
        <v>322</v>
      </c>
      <c r="E777" t="s">
        <v>1270</v>
      </c>
      <c r="F777"/>
      <c r="G777"/>
      <c r="H777" t="s">
        <v>3</v>
      </c>
      <c r="I777" t="s">
        <v>3</v>
      </c>
      <c r="J777" t="s">
        <v>3</v>
      </c>
      <c r="K777" t="s">
        <v>3</v>
      </c>
      <c r="L777" t="s">
        <v>3</v>
      </c>
      <c r="M777">
        <v>1</v>
      </c>
      <c r="N777" t="s">
        <v>3</v>
      </c>
      <c r="O777" t="s">
        <v>3</v>
      </c>
      <c r="P777"/>
      <c r="Q777">
        <v>0</v>
      </c>
      <c r="R777"/>
      <c r="S777"/>
      <c r="T777" t="s">
        <v>3</v>
      </c>
      <c r="U777" t="s">
        <v>3</v>
      </c>
      <c r="V777" t="s">
        <v>3</v>
      </c>
      <c r="W777" t="s">
        <v>3</v>
      </c>
      <c r="X777" t="s">
        <v>3</v>
      </c>
      <c r="Y777" t="s">
        <v>3</v>
      </c>
      <c r="Z777" t="s">
        <v>3</v>
      </c>
      <c r="AA777"/>
      <c r="AB777" t="s">
        <v>324</v>
      </c>
      <c r="AC777" t="s">
        <v>3</v>
      </c>
      <c r="AD777" t="s">
        <v>3</v>
      </c>
    </row>
    <row r="778" spans="1:30" ht="15" x14ac:dyDescent="0.25">
      <c r="A778">
        <v>774</v>
      </c>
      <c r="B778" t="s">
        <v>1283</v>
      </c>
      <c r="C778">
        <v>774</v>
      </c>
      <c r="D778" t="s">
        <v>322</v>
      </c>
      <c r="E778" t="s">
        <v>1270</v>
      </c>
      <c r="F778"/>
      <c r="G778"/>
      <c r="H778" t="s">
        <v>1272</v>
      </c>
      <c r="I778" t="s">
        <v>3</v>
      </c>
      <c r="J778" t="s">
        <v>357</v>
      </c>
      <c r="K778" t="s">
        <v>14</v>
      </c>
      <c r="L778" t="s">
        <v>16</v>
      </c>
      <c r="M778" t="s">
        <v>3</v>
      </c>
      <c r="N778" t="s">
        <v>3</v>
      </c>
      <c r="O778" t="s">
        <v>434</v>
      </c>
      <c r="P778"/>
      <c r="Q778">
        <v>0</v>
      </c>
      <c r="R778"/>
      <c r="S778"/>
      <c r="T778" t="s">
        <v>3</v>
      </c>
      <c r="U778" t="s">
        <v>3</v>
      </c>
      <c r="V778" t="s">
        <v>21</v>
      </c>
      <c r="W778" t="s">
        <v>3</v>
      </c>
      <c r="X778" t="s">
        <v>3</v>
      </c>
      <c r="Y778" t="s">
        <v>3</v>
      </c>
      <c r="Z778" t="s">
        <v>3</v>
      </c>
      <c r="AA778"/>
      <c r="AB778" t="s">
        <v>324</v>
      </c>
      <c r="AC778" t="s">
        <v>3</v>
      </c>
      <c r="AD778" t="s">
        <v>3</v>
      </c>
    </row>
    <row r="779" spans="1:30" ht="15" x14ac:dyDescent="0.25">
      <c r="A779">
        <v>775</v>
      </c>
      <c r="B779" t="s">
        <v>1284</v>
      </c>
      <c r="C779">
        <v>775</v>
      </c>
      <c r="D779" t="s">
        <v>322</v>
      </c>
      <c r="E779" t="s">
        <v>1270</v>
      </c>
      <c r="F779"/>
      <c r="G779"/>
      <c r="H779" t="s">
        <v>3</v>
      </c>
      <c r="I779" t="s">
        <v>3</v>
      </c>
      <c r="J779" t="s">
        <v>3</v>
      </c>
      <c r="K779" t="s">
        <v>3</v>
      </c>
      <c r="L779" t="s">
        <v>3</v>
      </c>
      <c r="M779">
        <v>1</v>
      </c>
      <c r="N779" t="s">
        <v>3</v>
      </c>
      <c r="O779" t="s">
        <v>3</v>
      </c>
      <c r="P779"/>
      <c r="Q779">
        <v>0</v>
      </c>
      <c r="R779"/>
      <c r="S779"/>
      <c r="T779" t="s">
        <v>3</v>
      </c>
      <c r="U779" t="s">
        <v>3</v>
      </c>
      <c r="V779" t="s">
        <v>3</v>
      </c>
      <c r="W779" t="s">
        <v>3</v>
      </c>
      <c r="X779" t="s">
        <v>3</v>
      </c>
      <c r="Y779" t="s">
        <v>3</v>
      </c>
      <c r="Z779" t="s">
        <v>3</v>
      </c>
      <c r="AA779"/>
      <c r="AB779" t="s">
        <v>324</v>
      </c>
      <c r="AC779" t="s">
        <v>3</v>
      </c>
      <c r="AD779" t="s">
        <v>3</v>
      </c>
    </row>
    <row r="780" spans="1:30" ht="15" x14ac:dyDescent="0.25">
      <c r="A780">
        <v>776</v>
      </c>
      <c r="B780" t="s">
        <v>1285</v>
      </c>
      <c r="C780">
        <v>776</v>
      </c>
      <c r="D780" t="s">
        <v>322</v>
      </c>
      <c r="E780" t="s">
        <v>1270</v>
      </c>
      <c r="F780"/>
      <c r="G780"/>
      <c r="H780" t="s">
        <v>1286</v>
      </c>
      <c r="I780" t="s">
        <v>3</v>
      </c>
      <c r="J780" t="s">
        <v>357</v>
      </c>
      <c r="K780" t="s">
        <v>14</v>
      </c>
      <c r="L780" t="s">
        <v>16</v>
      </c>
      <c r="M780">
        <v>1</v>
      </c>
      <c r="N780" t="s">
        <v>3</v>
      </c>
      <c r="O780" t="s">
        <v>434</v>
      </c>
      <c r="P780"/>
      <c r="Q780">
        <v>0</v>
      </c>
      <c r="R780"/>
      <c r="S780"/>
      <c r="T780" t="s">
        <v>3</v>
      </c>
      <c r="U780" t="s">
        <v>3</v>
      </c>
      <c r="V780" t="s">
        <v>21</v>
      </c>
      <c r="W780" t="s">
        <v>3</v>
      </c>
      <c r="X780" t="s">
        <v>3</v>
      </c>
      <c r="Y780" t="s">
        <v>3</v>
      </c>
      <c r="Z780" t="s">
        <v>3</v>
      </c>
      <c r="AA780"/>
      <c r="AB780" t="s">
        <v>324</v>
      </c>
      <c r="AC780" t="s">
        <v>3</v>
      </c>
      <c r="AD780" t="s">
        <v>3</v>
      </c>
    </row>
    <row r="781" spans="1:30" ht="15" x14ac:dyDescent="0.25">
      <c r="A781">
        <v>777</v>
      </c>
      <c r="B781" t="s">
        <v>1287</v>
      </c>
      <c r="C781">
        <v>777</v>
      </c>
      <c r="D781" t="s">
        <v>322</v>
      </c>
      <c r="E781" t="s">
        <v>1270</v>
      </c>
      <c r="F781"/>
      <c r="G781"/>
      <c r="H781" t="s">
        <v>1286</v>
      </c>
      <c r="I781" t="s">
        <v>3</v>
      </c>
      <c r="J781" t="s">
        <v>357</v>
      </c>
      <c r="K781" t="s">
        <v>14</v>
      </c>
      <c r="L781" t="s">
        <v>16</v>
      </c>
      <c r="M781">
        <v>1</v>
      </c>
      <c r="N781" t="s">
        <v>3</v>
      </c>
      <c r="O781" t="s">
        <v>431</v>
      </c>
      <c r="P781"/>
      <c r="Q781">
        <v>0</v>
      </c>
      <c r="R781"/>
      <c r="S781"/>
      <c r="T781" t="s">
        <v>3</v>
      </c>
      <c r="U781" t="s">
        <v>3</v>
      </c>
      <c r="V781" t="s">
        <v>2</v>
      </c>
      <c r="W781" t="s">
        <v>3</v>
      </c>
      <c r="X781" t="s">
        <v>3</v>
      </c>
      <c r="Y781" t="s">
        <v>3</v>
      </c>
      <c r="Z781" t="s">
        <v>3</v>
      </c>
      <c r="AA781"/>
      <c r="AB781" t="s">
        <v>324</v>
      </c>
      <c r="AC781" t="s">
        <v>3</v>
      </c>
      <c r="AD781" t="s">
        <v>3</v>
      </c>
    </row>
    <row r="782" spans="1:30" ht="15" x14ac:dyDescent="0.25">
      <c r="A782">
        <v>778</v>
      </c>
      <c r="B782" t="s">
        <v>1288</v>
      </c>
      <c r="C782">
        <v>778</v>
      </c>
      <c r="D782" t="s">
        <v>322</v>
      </c>
      <c r="E782" t="s">
        <v>1270</v>
      </c>
      <c r="F782"/>
      <c r="G782"/>
      <c r="H782" t="s">
        <v>1286</v>
      </c>
      <c r="I782" t="s">
        <v>3</v>
      </c>
      <c r="J782" t="s">
        <v>357</v>
      </c>
      <c r="K782" t="s">
        <v>14</v>
      </c>
      <c r="L782" t="s">
        <v>16</v>
      </c>
      <c r="M782">
        <v>1</v>
      </c>
      <c r="N782" t="s">
        <v>3</v>
      </c>
      <c r="O782" t="s">
        <v>824</v>
      </c>
      <c r="P782"/>
      <c r="Q782">
        <v>0</v>
      </c>
      <c r="R782"/>
      <c r="S782"/>
      <c r="T782" t="s">
        <v>3</v>
      </c>
      <c r="U782" t="s">
        <v>3</v>
      </c>
      <c r="V782" t="s">
        <v>21</v>
      </c>
      <c r="W782" t="s">
        <v>3</v>
      </c>
      <c r="X782" t="s">
        <v>3</v>
      </c>
      <c r="Y782" t="s">
        <v>3</v>
      </c>
      <c r="Z782" t="s">
        <v>3</v>
      </c>
      <c r="AA782"/>
      <c r="AB782" t="s">
        <v>324</v>
      </c>
      <c r="AC782" t="s">
        <v>3</v>
      </c>
      <c r="AD782" t="s">
        <v>3</v>
      </c>
    </row>
    <row r="783" spans="1:30" ht="15" x14ac:dyDescent="0.25">
      <c r="A783">
        <v>779</v>
      </c>
      <c r="B783" t="s">
        <v>1289</v>
      </c>
      <c r="C783">
        <v>779</v>
      </c>
      <c r="D783" t="s">
        <v>322</v>
      </c>
      <c r="E783" t="s">
        <v>1270</v>
      </c>
      <c r="F783"/>
      <c r="G783"/>
      <c r="H783" t="s">
        <v>3</v>
      </c>
      <c r="I783" t="s">
        <v>3</v>
      </c>
      <c r="J783" t="s">
        <v>3</v>
      </c>
      <c r="K783" t="s">
        <v>3</v>
      </c>
      <c r="L783" t="s">
        <v>3</v>
      </c>
      <c r="M783" t="s">
        <v>3</v>
      </c>
      <c r="N783" t="s">
        <v>3</v>
      </c>
      <c r="O783" t="s">
        <v>224</v>
      </c>
      <c r="P783"/>
      <c r="Q783">
        <v>0</v>
      </c>
      <c r="R783"/>
      <c r="S783"/>
      <c r="T783" t="s">
        <v>3</v>
      </c>
      <c r="U783" t="s">
        <v>3</v>
      </c>
      <c r="V783" t="s">
        <v>3</v>
      </c>
      <c r="W783" t="s">
        <v>3</v>
      </c>
      <c r="X783" t="s">
        <v>3</v>
      </c>
      <c r="Y783" t="s">
        <v>3</v>
      </c>
      <c r="Z783" t="s">
        <v>3</v>
      </c>
      <c r="AA783"/>
      <c r="AB783" t="s">
        <v>324</v>
      </c>
      <c r="AC783" t="s">
        <v>3</v>
      </c>
      <c r="AD783" t="s">
        <v>3</v>
      </c>
    </row>
    <row r="784" spans="1:30" ht="15" x14ac:dyDescent="0.25">
      <c r="A784">
        <v>780</v>
      </c>
      <c r="B784" t="s">
        <v>1290</v>
      </c>
      <c r="C784">
        <v>780</v>
      </c>
      <c r="D784" t="s">
        <v>322</v>
      </c>
      <c r="E784" t="s">
        <v>1270</v>
      </c>
      <c r="F784"/>
      <c r="G784"/>
      <c r="H784" t="s">
        <v>1286</v>
      </c>
      <c r="I784" t="s">
        <v>3</v>
      </c>
      <c r="J784" t="s">
        <v>357</v>
      </c>
      <c r="K784" t="s">
        <v>14</v>
      </c>
      <c r="L784" t="s">
        <v>16</v>
      </c>
      <c r="M784">
        <v>1</v>
      </c>
      <c r="N784" t="s">
        <v>3</v>
      </c>
      <c r="O784" t="s">
        <v>30</v>
      </c>
      <c r="P784"/>
      <c r="Q784">
        <v>0</v>
      </c>
      <c r="R784"/>
      <c r="S784"/>
      <c r="T784" t="s">
        <v>3</v>
      </c>
      <c r="U784" t="s">
        <v>3</v>
      </c>
      <c r="V784" t="s">
        <v>2</v>
      </c>
      <c r="W784" t="s">
        <v>3</v>
      </c>
      <c r="X784" t="s">
        <v>3</v>
      </c>
      <c r="Y784" t="s">
        <v>3</v>
      </c>
      <c r="Z784" t="s">
        <v>3</v>
      </c>
      <c r="AA784"/>
      <c r="AB784" t="s">
        <v>324</v>
      </c>
      <c r="AC784" t="s">
        <v>3</v>
      </c>
      <c r="AD784" t="s">
        <v>3</v>
      </c>
    </row>
    <row r="785" spans="1:30" ht="15" x14ac:dyDescent="0.25">
      <c r="A785">
        <v>781</v>
      </c>
      <c r="B785" t="s">
        <v>1291</v>
      </c>
      <c r="C785">
        <v>781</v>
      </c>
      <c r="D785" t="s">
        <v>322</v>
      </c>
      <c r="E785" t="s">
        <v>1270</v>
      </c>
      <c r="F785"/>
      <c r="G785"/>
      <c r="H785" t="s">
        <v>1286</v>
      </c>
      <c r="I785" t="s">
        <v>3</v>
      </c>
      <c r="J785" t="s">
        <v>357</v>
      </c>
      <c r="K785" t="s">
        <v>14</v>
      </c>
      <c r="L785" t="s">
        <v>16</v>
      </c>
      <c r="M785">
        <v>1</v>
      </c>
      <c r="N785" t="s">
        <v>3</v>
      </c>
      <c r="O785" t="s">
        <v>358</v>
      </c>
      <c r="P785"/>
      <c r="Q785">
        <v>0</v>
      </c>
      <c r="R785"/>
      <c r="S785"/>
      <c r="T785" t="s">
        <v>3</v>
      </c>
      <c r="U785" t="s">
        <v>3</v>
      </c>
      <c r="V785" t="s">
        <v>21</v>
      </c>
      <c r="W785" t="s">
        <v>3</v>
      </c>
      <c r="X785" t="s">
        <v>3</v>
      </c>
      <c r="Y785" t="s">
        <v>3</v>
      </c>
      <c r="Z785" t="s">
        <v>3</v>
      </c>
      <c r="AA785"/>
      <c r="AB785" t="s">
        <v>324</v>
      </c>
      <c r="AC785" t="s">
        <v>3</v>
      </c>
      <c r="AD785" t="s">
        <v>3</v>
      </c>
    </row>
    <row r="786" spans="1:30" ht="15" x14ac:dyDescent="0.25">
      <c r="A786">
        <v>782</v>
      </c>
      <c r="B786" t="s">
        <v>1292</v>
      </c>
      <c r="C786">
        <v>782</v>
      </c>
      <c r="D786" t="s">
        <v>322</v>
      </c>
      <c r="E786" t="s">
        <v>1270</v>
      </c>
      <c r="F786"/>
      <c r="G786"/>
      <c r="H786" t="s">
        <v>1286</v>
      </c>
      <c r="I786" t="s">
        <v>3</v>
      </c>
      <c r="J786" t="s">
        <v>357</v>
      </c>
      <c r="K786" t="s">
        <v>14</v>
      </c>
      <c r="L786" t="s">
        <v>16</v>
      </c>
      <c r="M786">
        <v>1</v>
      </c>
      <c r="N786" t="s">
        <v>3</v>
      </c>
      <c r="O786" t="s">
        <v>224</v>
      </c>
      <c r="P786"/>
      <c r="Q786">
        <v>0</v>
      </c>
      <c r="R786"/>
      <c r="S786"/>
      <c r="T786" t="s">
        <v>3</v>
      </c>
      <c r="U786" t="s">
        <v>3</v>
      </c>
      <c r="V786" t="s">
        <v>21</v>
      </c>
      <c r="W786" t="s">
        <v>3</v>
      </c>
      <c r="X786" t="s">
        <v>3</v>
      </c>
      <c r="Y786" t="s">
        <v>3</v>
      </c>
      <c r="Z786" t="s">
        <v>3</v>
      </c>
      <c r="AA786"/>
      <c r="AB786" t="s">
        <v>324</v>
      </c>
      <c r="AC786" t="s">
        <v>3</v>
      </c>
      <c r="AD786" t="s">
        <v>3</v>
      </c>
    </row>
    <row r="787" spans="1:30" ht="15" x14ac:dyDescent="0.25">
      <c r="A787">
        <v>783</v>
      </c>
      <c r="B787" t="s">
        <v>1293</v>
      </c>
      <c r="C787">
        <v>783</v>
      </c>
      <c r="D787" t="s">
        <v>322</v>
      </c>
      <c r="E787" t="s">
        <v>1270</v>
      </c>
      <c r="F787"/>
      <c r="G787"/>
      <c r="H787" t="s">
        <v>3</v>
      </c>
      <c r="I787" t="s">
        <v>3</v>
      </c>
      <c r="J787" t="s">
        <v>3</v>
      </c>
      <c r="K787" t="s">
        <v>3</v>
      </c>
      <c r="L787" t="s">
        <v>3</v>
      </c>
      <c r="M787">
        <v>1</v>
      </c>
      <c r="N787" t="s">
        <v>3</v>
      </c>
      <c r="O787" t="s">
        <v>3</v>
      </c>
      <c r="P787"/>
      <c r="Q787">
        <v>0</v>
      </c>
      <c r="R787"/>
      <c r="S787"/>
      <c r="T787" t="s">
        <v>3</v>
      </c>
      <c r="U787" t="s">
        <v>3</v>
      </c>
      <c r="V787" t="s">
        <v>21</v>
      </c>
      <c r="W787" t="s">
        <v>3</v>
      </c>
      <c r="X787" t="s">
        <v>3</v>
      </c>
      <c r="Y787" t="s">
        <v>3</v>
      </c>
      <c r="Z787" t="s">
        <v>3</v>
      </c>
      <c r="AA787"/>
      <c r="AB787" t="s">
        <v>324</v>
      </c>
      <c r="AC787" t="s">
        <v>3</v>
      </c>
      <c r="AD787" t="s">
        <v>3</v>
      </c>
    </row>
    <row r="788" spans="1:30" ht="15" x14ac:dyDescent="0.25">
      <c r="A788">
        <v>784</v>
      </c>
      <c r="B788" t="s">
        <v>1294</v>
      </c>
      <c r="C788">
        <v>784</v>
      </c>
      <c r="D788" t="s">
        <v>322</v>
      </c>
      <c r="E788" t="s">
        <v>1270</v>
      </c>
      <c r="F788"/>
      <c r="G788"/>
      <c r="H788" t="s">
        <v>3</v>
      </c>
      <c r="I788" t="s">
        <v>3</v>
      </c>
      <c r="J788" t="s">
        <v>3</v>
      </c>
      <c r="K788" t="s">
        <v>3</v>
      </c>
      <c r="L788" t="s">
        <v>3</v>
      </c>
      <c r="M788">
        <v>1</v>
      </c>
      <c r="N788" t="s">
        <v>3</v>
      </c>
      <c r="O788" t="s">
        <v>3</v>
      </c>
      <c r="P788"/>
      <c r="Q788">
        <v>0</v>
      </c>
      <c r="R788"/>
      <c r="S788"/>
      <c r="T788" t="s">
        <v>3</v>
      </c>
      <c r="U788" t="s">
        <v>3</v>
      </c>
      <c r="V788" t="s">
        <v>21</v>
      </c>
      <c r="W788" t="s">
        <v>90</v>
      </c>
      <c r="X788" t="s">
        <v>3</v>
      </c>
      <c r="Y788" t="s">
        <v>3</v>
      </c>
      <c r="Z788" t="s">
        <v>3</v>
      </c>
      <c r="AA788"/>
      <c r="AB788" t="s">
        <v>324</v>
      </c>
      <c r="AC788" t="s">
        <v>3</v>
      </c>
      <c r="AD788" t="s">
        <v>3</v>
      </c>
    </row>
    <row r="789" spans="1:30" ht="15" x14ac:dyDescent="0.25">
      <c r="A789">
        <v>785</v>
      </c>
      <c r="B789" t="s">
        <v>1295</v>
      </c>
      <c r="C789">
        <v>785</v>
      </c>
      <c r="D789" t="s">
        <v>322</v>
      </c>
      <c r="E789" t="s">
        <v>1270</v>
      </c>
      <c r="F789"/>
      <c r="G789"/>
      <c r="H789" t="s">
        <v>1286</v>
      </c>
      <c r="I789" t="s">
        <v>3</v>
      </c>
      <c r="J789" t="s">
        <v>357</v>
      </c>
      <c r="K789" t="s">
        <v>14</v>
      </c>
      <c r="L789" t="s">
        <v>16</v>
      </c>
      <c r="M789">
        <v>1</v>
      </c>
      <c r="N789" t="s">
        <v>3</v>
      </c>
      <c r="O789" t="s">
        <v>30</v>
      </c>
      <c r="P789"/>
      <c r="Q789">
        <v>0</v>
      </c>
      <c r="R789"/>
      <c r="S789"/>
      <c r="T789" t="s">
        <v>3</v>
      </c>
      <c r="U789" t="s">
        <v>3</v>
      </c>
      <c r="V789" t="s">
        <v>21</v>
      </c>
      <c r="W789" t="s">
        <v>3</v>
      </c>
      <c r="X789" t="s">
        <v>3</v>
      </c>
      <c r="Y789" t="s">
        <v>3</v>
      </c>
      <c r="Z789" t="s">
        <v>3</v>
      </c>
      <c r="AA789"/>
      <c r="AB789" t="s">
        <v>324</v>
      </c>
      <c r="AC789" t="s">
        <v>3</v>
      </c>
      <c r="AD789" t="s">
        <v>3</v>
      </c>
    </row>
    <row r="790" spans="1:30" ht="15" x14ac:dyDescent="0.25">
      <c r="A790">
        <v>786</v>
      </c>
      <c r="B790" t="s">
        <v>1296</v>
      </c>
      <c r="C790">
        <v>786</v>
      </c>
      <c r="D790" t="s">
        <v>322</v>
      </c>
      <c r="E790" t="s">
        <v>1270</v>
      </c>
      <c r="F790"/>
      <c r="G790"/>
      <c r="H790" t="s">
        <v>3</v>
      </c>
      <c r="I790" t="s">
        <v>3</v>
      </c>
      <c r="J790" t="s">
        <v>3</v>
      </c>
      <c r="K790" t="s">
        <v>3</v>
      </c>
      <c r="L790" t="s">
        <v>3</v>
      </c>
      <c r="M790">
        <v>1</v>
      </c>
      <c r="N790" t="s">
        <v>3</v>
      </c>
      <c r="O790" t="s">
        <v>3</v>
      </c>
      <c r="P790"/>
      <c r="Q790">
        <v>0</v>
      </c>
      <c r="R790"/>
      <c r="S790"/>
      <c r="T790" t="s">
        <v>3</v>
      </c>
      <c r="U790" t="s">
        <v>3</v>
      </c>
      <c r="V790" t="s">
        <v>3</v>
      </c>
      <c r="W790" t="s">
        <v>3</v>
      </c>
      <c r="X790" t="s">
        <v>3</v>
      </c>
      <c r="Y790" t="s">
        <v>3</v>
      </c>
      <c r="Z790" t="s">
        <v>3</v>
      </c>
      <c r="AA790"/>
      <c r="AB790" t="s">
        <v>324</v>
      </c>
      <c r="AC790" t="s">
        <v>3</v>
      </c>
      <c r="AD790" t="s">
        <v>3</v>
      </c>
    </row>
    <row r="791" spans="1:30" ht="15" x14ac:dyDescent="0.25">
      <c r="A791">
        <v>787</v>
      </c>
      <c r="B791" t="s">
        <v>1297</v>
      </c>
      <c r="C791">
        <v>787</v>
      </c>
      <c r="D791" t="s">
        <v>322</v>
      </c>
      <c r="E791" t="s">
        <v>1270</v>
      </c>
      <c r="F791"/>
      <c r="G791"/>
      <c r="H791" t="s">
        <v>1286</v>
      </c>
      <c r="I791" t="s">
        <v>3</v>
      </c>
      <c r="J791" t="s">
        <v>357</v>
      </c>
      <c r="K791" t="s">
        <v>14</v>
      </c>
      <c r="L791" t="s">
        <v>16</v>
      </c>
      <c r="M791">
        <v>1</v>
      </c>
      <c r="N791" t="s">
        <v>3</v>
      </c>
      <c r="O791" t="s">
        <v>1298</v>
      </c>
      <c r="P791"/>
      <c r="Q791">
        <v>0</v>
      </c>
      <c r="R791"/>
      <c r="S791"/>
      <c r="T791" t="s">
        <v>3</v>
      </c>
      <c r="U791" t="s">
        <v>3</v>
      </c>
      <c r="V791" t="s">
        <v>2</v>
      </c>
      <c r="W791" t="s">
        <v>3</v>
      </c>
      <c r="X791" t="s">
        <v>3</v>
      </c>
      <c r="Y791" t="s">
        <v>3</v>
      </c>
      <c r="Z791" t="s">
        <v>3</v>
      </c>
      <c r="AA791"/>
      <c r="AB791" t="s">
        <v>324</v>
      </c>
      <c r="AC791" t="s">
        <v>3</v>
      </c>
      <c r="AD791" t="s">
        <v>3</v>
      </c>
    </row>
    <row r="792" spans="1:30" ht="15" x14ac:dyDescent="0.25">
      <c r="A792">
        <v>788</v>
      </c>
      <c r="B792" t="s">
        <v>1299</v>
      </c>
      <c r="C792">
        <v>788</v>
      </c>
      <c r="D792" t="s">
        <v>322</v>
      </c>
      <c r="E792" t="s">
        <v>1270</v>
      </c>
      <c r="F792"/>
      <c r="G792"/>
      <c r="H792" t="s">
        <v>1286</v>
      </c>
      <c r="I792" t="s">
        <v>3</v>
      </c>
      <c r="J792" t="s">
        <v>357</v>
      </c>
      <c r="K792" t="s">
        <v>14</v>
      </c>
      <c r="L792" t="s">
        <v>16</v>
      </c>
      <c r="M792">
        <v>1</v>
      </c>
      <c r="N792" t="s">
        <v>3</v>
      </c>
      <c r="O792" t="s">
        <v>224</v>
      </c>
      <c r="P792"/>
      <c r="Q792">
        <v>0</v>
      </c>
      <c r="R792"/>
      <c r="S792"/>
      <c r="T792" t="s">
        <v>3</v>
      </c>
      <c r="U792" t="s">
        <v>3</v>
      </c>
      <c r="V792" t="s">
        <v>21</v>
      </c>
      <c r="W792" t="s">
        <v>10</v>
      </c>
      <c r="X792" t="s">
        <v>3</v>
      </c>
      <c r="Y792" t="s">
        <v>3</v>
      </c>
      <c r="Z792" t="s">
        <v>3</v>
      </c>
      <c r="AA792"/>
      <c r="AB792" t="s">
        <v>324</v>
      </c>
      <c r="AC792" t="s">
        <v>3</v>
      </c>
      <c r="AD792" t="s">
        <v>3</v>
      </c>
    </row>
    <row r="793" spans="1:30" ht="15" x14ac:dyDescent="0.25">
      <c r="A793">
        <v>789</v>
      </c>
      <c r="B793" t="s">
        <v>1300</v>
      </c>
      <c r="C793">
        <v>789</v>
      </c>
      <c r="D793" t="s">
        <v>322</v>
      </c>
      <c r="E793" t="s">
        <v>1270</v>
      </c>
      <c r="F793"/>
      <c r="G793"/>
      <c r="H793" t="s">
        <v>3</v>
      </c>
      <c r="I793" t="s">
        <v>3</v>
      </c>
      <c r="J793" t="s">
        <v>357</v>
      </c>
      <c r="K793" t="s">
        <v>14</v>
      </c>
      <c r="L793" t="s">
        <v>16</v>
      </c>
      <c r="M793">
        <v>1</v>
      </c>
      <c r="N793" t="s">
        <v>3</v>
      </c>
      <c r="O793" t="s">
        <v>27</v>
      </c>
      <c r="P793"/>
      <c r="Q793">
        <v>0</v>
      </c>
      <c r="R793"/>
      <c r="S793"/>
      <c r="T793" t="s">
        <v>3</v>
      </c>
      <c r="U793" t="s">
        <v>3</v>
      </c>
      <c r="V793" t="s">
        <v>2</v>
      </c>
      <c r="W793" t="s">
        <v>3</v>
      </c>
      <c r="X793" t="s">
        <v>3</v>
      </c>
      <c r="Y793" t="s">
        <v>3</v>
      </c>
      <c r="Z793" t="s">
        <v>3</v>
      </c>
      <c r="AA793"/>
      <c r="AB793" t="s">
        <v>324</v>
      </c>
      <c r="AC793" t="s">
        <v>3</v>
      </c>
      <c r="AD793" t="s">
        <v>3</v>
      </c>
    </row>
    <row r="794" spans="1:30" ht="15" x14ac:dyDescent="0.25">
      <c r="A794">
        <v>790</v>
      </c>
      <c r="B794" t="s">
        <v>1301</v>
      </c>
      <c r="C794">
        <v>790</v>
      </c>
      <c r="D794" t="s">
        <v>322</v>
      </c>
      <c r="E794" t="s">
        <v>1270</v>
      </c>
      <c r="F794"/>
      <c r="G794"/>
      <c r="H794" t="s">
        <v>3</v>
      </c>
      <c r="I794" t="s">
        <v>3</v>
      </c>
      <c r="J794" t="s">
        <v>3</v>
      </c>
      <c r="K794" t="s">
        <v>3</v>
      </c>
      <c r="L794" t="s">
        <v>3</v>
      </c>
      <c r="M794">
        <v>1</v>
      </c>
      <c r="N794" t="s">
        <v>3</v>
      </c>
      <c r="O794" t="s">
        <v>3</v>
      </c>
      <c r="P794"/>
      <c r="Q794">
        <v>0</v>
      </c>
      <c r="R794"/>
      <c r="S794"/>
      <c r="T794" t="s">
        <v>3</v>
      </c>
      <c r="U794" t="s">
        <v>3</v>
      </c>
      <c r="V794" t="s">
        <v>21</v>
      </c>
      <c r="W794" t="s">
        <v>9</v>
      </c>
      <c r="X794" t="s">
        <v>3</v>
      </c>
      <c r="Y794" t="s">
        <v>3</v>
      </c>
      <c r="Z794" t="s">
        <v>21</v>
      </c>
      <c r="AA794"/>
      <c r="AB794" t="s">
        <v>324</v>
      </c>
      <c r="AC794" t="s">
        <v>3</v>
      </c>
      <c r="AD794" t="s">
        <v>3</v>
      </c>
    </row>
    <row r="795" spans="1:30" ht="15" x14ac:dyDescent="0.25">
      <c r="A795">
        <v>791</v>
      </c>
      <c r="B795" t="s">
        <v>1302</v>
      </c>
      <c r="C795">
        <v>791</v>
      </c>
      <c r="D795" t="s">
        <v>322</v>
      </c>
      <c r="E795" t="s">
        <v>1270</v>
      </c>
      <c r="F795"/>
      <c r="G795"/>
      <c r="H795" t="s">
        <v>1286</v>
      </c>
      <c r="I795" t="s">
        <v>3</v>
      </c>
      <c r="J795" t="s">
        <v>357</v>
      </c>
      <c r="K795" t="s">
        <v>14</v>
      </c>
      <c r="L795" t="s">
        <v>16</v>
      </c>
      <c r="M795">
        <v>1</v>
      </c>
      <c r="N795" t="s">
        <v>3</v>
      </c>
      <c r="O795" t="s">
        <v>1303</v>
      </c>
      <c r="P795"/>
      <c r="Q795">
        <v>0</v>
      </c>
      <c r="R795"/>
      <c r="S795"/>
      <c r="T795" t="s">
        <v>3</v>
      </c>
      <c r="U795" t="s">
        <v>3</v>
      </c>
      <c r="V795" t="s">
        <v>2</v>
      </c>
      <c r="W795" t="s">
        <v>3</v>
      </c>
      <c r="X795" t="s">
        <v>3</v>
      </c>
      <c r="Y795" t="s">
        <v>3</v>
      </c>
      <c r="Z795" t="s">
        <v>3</v>
      </c>
      <c r="AA795"/>
      <c r="AB795" t="s">
        <v>324</v>
      </c>
      <c r="AC795" t="s">
        <v>3</v>
      </c>
      <c r="AD795" t="s">
        <v>3</v>
      </c>
    </row>
    <row r="796" spans="1:30" ht="15" x14ac:dyDescent="0.25">
      <c r="A796">
        <v>792</v>
      </c>
      <c r="B796" t="s">
        <v>1304</v>
      </c>
      <c r="C796">
        <v>792</v>
      </c>
      <c r="D796" t="s">
        <v>322</v>
      </c>
      <c r="E796" t="s">
        <v>1270</v>
      </c>
      <c r="F796"/>
      <c r="G796"/>
      <c r="H796" t="s">
        <v>1286</v>
      </c>
      <c r="I796" t="s">
        <v>3</v>
      </c>
      <c r="J796" t="s">
        <v>357</v>
      </c>
      <c r="K796" t="s">
        <v>14</v>
      </c>
      <c r="L796" t="s">
        <v>16</v>
      </c>
      <c r="M796">
        <v>1</v>
      </c>
      <c r="N796" t="s">
        <v>3</v>
      </c>
      <c r="O796" t="s">
        <v>395</v>
      </c>
      <c r="P796"/>
      <c r="Q796">
        <v>0</v>
      </c>
      <c r="R796"/>
      <c r="S796"/>
      <c r="T796" t="s">
        <v>3</v>
      </c>
      <c r="U796" t="s">
        <v>3</v>
      </c>
      <c r="V796" t="s">
        <v>2</v>
      </c>
      <c r="W796" t="s">
        <v>3</v>
      </c>
      <c r="X796" t="s">
        <v>3</v>
      </c>
      <c r="Y796" t="s">
        <v>3</v>
      </c>
      <c r="Z796" t="s">
        <v>3</v>
      </c>
      <c r="AA796"/>
      <c r="AB796" t="s">
        <v>324</v>
      </c>
      <c r="AC796" t="s">
        <v>3</v>
      </c>
      <c r="AD796" t="s">
        <v>3</v>
      </c>
    </row>
    <row r="797" spans="1:30" ht="15" x14ac:dyDescent="0.25">
      <c r="A797">
        <v>793</v>
      </c>
      <c r="B797" t="s">
        <v>1305</v>
      </c>
      <c r="C797">
        <v>793</v>
      </c>
      <c r="D797" t="s">
        <v>322</v>
      </c>
      <c r="E797" t="s">
        <v>1270</v>
      </c>
      <c r="F797"/>
      <c r="G797"/>
      <c r="H797" t="s">
        <v>1286</v>
      </c>
      <c r="I797" t="s">
        <v>3</v>
      </c>
      <c r="J797" t="s">
        <v>357</v>
      </c>
      <c r="K797" t="s">
        <v>14</v>
      </c>
      <c r="L797" t="s">
        <v>311</v>
      </c>
      <c r="M797">
        <v>1</v>
      </c>
      <c r="N797" t="s">
        <v>3</v>
      </c>
      <c r="O797" t="s">
        <v>434</v>
      </c>
      <c r="P797"/>
      <c r="Q797">
        <v>0</v>
      </c>
      <c r="R797"/>
      <c r="S797"/>
      <c r="T797" t="s">
        <v>3</v>
      </c>
      <c r="U797" t="s">
        <v>3</v>
      </c>
      <c r="V797" t="s">
        <v>21</v>
      </c>
      <c r="W797" t="s">
        <v>3</v>
      </c>
      <c r="X797" t="s">
        <v>3</v>
      </c>
      <c r="Y797" t="s">
        <v>3</v>
      </c>
      <c r="Z797" t="s">
        <v>3</v>
      </c>
      <c r="AA797"/>
      <c r="AB797" t="s">
        <v>324</v>
      </c>
      <c r="AC797" t="s">
        <v>3</v>
      </c>
      <c r="AD797" t="s">
        <v>3</v>
      </c>
    </row>
    <row r="798" spans="1:30" ht="15" x14ac:dyDescent="0.25">
      <c r="A798">
        <v>794</v>
      </c>
      <c r="B798" t="s">
        <v>1306</v>
      </c>
      <c r="C798">
        <v>794</v>
      </c>
      <c r="D798" t="s">
        <v>322</v>
      </c>
      <c r="E798" t="s">
        <v>1270</v>
      </c>
      <c r="F798"/>
      <c r="G798"/>
      <c r="H798" t="s">
        <v>1286</v>
      </c>
      <c r="I798" t="s">
        <v>3</v>
      </c>
      <c r="J798" t="s">
        <v>357</v>
      </c>
      <c r="K798" t="s">
        <v>14</v>
      </c>
      <c r="L798" t="s">
        <v>16</v>
      </c>
      <c r="M798">
        <v>1</v>
      </c>
      <c r="N798" t="s">
        <v>3</v>
      </c>
      <c r="O798" t="s">
        <v>434</v>
      </c>
      <c r="P798"/>
      <c r="Q798">
        <v>0</v>
      </c>
      <c r="R798"/>
      <c r="S798"/>
      <c r="T798" t="s">
        <v>3</v>
      </c>
      <c r="U798" t="s">
        <v>3</v>
      </c>
      <c r="V798" t="s">
        <v>3</v>
      </c>
      <c r="W798" t="s">
        <v>3</v>
      </c>
      <c r="X798" t="s">
        <v>3</v>
      </c>
      <c r="Y798" t="s">
        <v>3</v>
      </c>
      <c r="Z798" t="s">
        <v>3</v>
      </c>
      <c r="AA798"/>
      <c r="AB798" t="s">
        <v>324</v>
      </c>
      <c r="AC798" t="s">
        <v>3</v>
      </c>
      <c r="AD798" t="s">
        <v>3</v>
      </c>
    </row>
    <row r="799" spans="1:30" ht="15" x14ac:dyDescent="0.25">
      <c r="A799">
        <v>795</v>
      </c>
      <c r="B799" t="s">
        <v>1307</v>
      </c>
      <c r="C799">
        <v>795</v>
      </c>
      <c r="D799" t="s">
        <v>322</v>
      </c>
      <c r="E799" t="s">
        <v>1270</v>
      </c>
      <c r="F799"/>
      <c r="G799"/>
      <c r="H799" t="s">
        <v>1286</v>
      </c>
      <c r="I799" t="s">
        <v>3</v>
      </c>
      <c r="J799" t="s">
        <v>357</v>
      </c>
      <c r="K799" t="s">
        <v>14</v>
      </c>
      <c r="L799" t="s">
        <v>16</v>
      </c>
      <c r="M799">
        <v>1</v>
      </c>
      <c r="N799" t="s">
        <v>3</v>
      </c>
      <c r="O799" t="s">
        <v>31</v>
      </c>
      <c r="P799"/>
      <c r="Q799">
        <v>0</v>
      </c>
      <c r="R799"/>
      <c r="S799"/>
      <c r="T799" t="s">
        <v>3</v>
      </c>
      <c r="U799" t="s">
        <v>3</v>
      </c>
      <c r="V799" t="s">
        <v>2</v>
      </c>
      <c r="W799" t="s">
        <v>3</v>
      </c>
      <c r="X799" t="s">
        <v>3</v>
      </c>
      <c r="Y799" t="s">
        <v>3</v>
      </c>
      <c r="Z799" t="s">
        <v>3</v>
      </c>
      <c r="AA799"/>
      <c r="AB799" t="s">
        <v>324</v>
      </c>
      <c r="AC799" t="s">
        <v>3</v>
      </c>
      <c r="AD799" t="s">
        <v>3</v>
      </c>
    </row>
    <row r="800" spans="1:30" ht="15" x14ac:dyDescent="0.25">
      <c r="A800">
        <v>796</v>
      </c>
      <c r="B800" t="s">
        <v>1308</v>
      </c>
      <c r="C800">
        <v>796</v>
      </c>
      <c r="D800" t="s">
        <v>322</v>
      </c>
      <c r="E800" t="s">
        <v>1270</v>
      </c>
      <c r="F800"/>
      <c r="G800"/>
      <c r="H800" t="s">
        <v>1286</v>
      </c>
      <c r="I800" t="s">
        <v>3</v>
      </c>
      <c r="J800" t="s">
        <v>357</v>
      </c>
      <c r="K800" t="s">
        <v>14</v>
      </c>
      <c r="L800" t="s">
        <v>16</v>
      </c>
      <c r="M800">
        <v>1</v>
      </c>
      <c r="N800" t="s">
        <v>3</v>
      </c>
      <c r="O800" t="s">
        <v>224</v>
      </c>
      <c r="P800"/>
      <c r="Q800">
        <v>0</v>
      </c>
      <c r="R800"/>
      <c r="S800"/>
      <c r="T800" t="s">
        <v>3</v>
      </c>
      <c r="U800" t="s">
        <v>3</v>
      </c>
      <c r="V800" t="s">
        <v>2</v>
      </c>
      <c r="W800" t="s">
        <v>3</v>
      </c>
      <c r="X800" t="s">
        <v>3</v>
      </c>
      <c r="Y800" t="s">
        <v>3</v>
      </c>
      <c r="Z800" t="s">
        <v>3</v>
      </c>
      <c r="AA800"/>
      <c r="AB800" t="s">
        <v>324</v>
      </c>
      <c r="AC800" t="s">
        <v>3</v>
      </c>
      <c r="AD800" t="s">
        <v>3</v>
      </c>
    </row>
    <row r="801" spans="1:30" ht="15" x14ac:dyDescent="0.25">
      <c r="A801">
        <v>797</v>
      </c>
      <c r="B801" t="s">
        <v>1309</v>
      </c>
      <c r="C801">
        <v>797</v>
      </c>
      <c r="D801" t="s">
        <v>322</v>
      </c>
      <c r="E801" t="s">
        <v>1270</v>
      </c>
      <c r="F801"/>
      <c r="G801"/>
      <c r="H801" t="s">
        <v>1286</v>
      </c>
      <c r="I801" t="s">
        <v>3</v>
      </c>
      <c r="J801" t="s">
        <v>357</v>
      </c>
      <c r="K801" t="s">
        <v>14</v>
      </c>
      <c r="L801" t="s">
        <v>16</v>
      </c>
      <c r="M801">
        <v>1</v>
      </c>
      <c r="N801" t="s">
        <v>3</v>
      </c>
      <c r="O801" t="s">
        <v>358</v>
      </c>
      <c r="P801"/>
      <c r="Q801">
        <v>0</v>
      </c>
      <c r="R801"/>
      <c r="S801"/>
      <c r="T801" t="s">
        <v>3</v>
      </c>
      <c r="U801" t="s">
        <v>3</v>
      </c>
      <c r="V801" t="s">
        <v>21</v>
      </c>
      <c r="W801" t="s">
        <v>3</v>
      </c>
      <c r="X801" t="s">
        <v>3</v>
      </c>
      <c r="Y801" t="s">
        <v>3</v>
      </c>
      <c r="Z801" t="s">
        <v>3</v>
      </c>
      <c r="AA801"/>
      <c r="AB801" t="s">
        <v>324</v>
      </c>
      <c r="AC801" t="s">
        <v>3</v>
      </c>
      <c r="AD801" t="s">
        <v>3</v>
      </c>
    </row>
    <row r="802" spans="1:30" ht="15" x14ac:dyDescent="0.25">
      <c r="A802">
        <v>798</v>
      </c>
      <c r="B802" t="s">
        <v>1310</v>
      </c>
      <c r="C802">
        <v>798</v>
      </c>
      <c r="D802" t="s">
        <v>322</v>
      </c>
      <c r="E802" t="s">
        <v>1270</v>
      </c>
      <c r="F802"/>
      <c r="G802"/>
      <c r="H802" t="s">
        <v>1286</v>
      </c>
      <c r="I802" t="s">
        <v>3</v>
      </c>
      <c r="J802" t="s">
        <v>357</v>
      </c>
      <c r="K802" t="s">
        <v>14</v>
      </c>
      <c r="L802" t="s">
        <v>16</v>
      </c>
      <c r="M802">
        <v>1</v>
      </c>
      <c r="N802" t="s">
        <v>3</v>
      </c>
      <c r="O802" t="s">
        <v>453</v>
      </c>
      <c r="P802"/>
      <c r="Q802">
        <v>0</v>
      </c>
      <c r="R802"/>
      <c r="S802"/>
      <c r="T802" t="s">
        <v>3</v>
      </c>
      <c r="U802" t="s">
        <v>3</v>
      </c>
      <c r="V802" t="s">
        <v>21</v>
      </c>
      <c r="W802" t="s">
        <v>3</v>
      </c>
      <c r="X802" t="s">
        <v>3</v>
      </c>
      <c r="Y802" t="s">
        <v>3</v>
      </c>
      <c r="Z802" t="s">
        <v>3</v>
      </c>
      <c r="AA802"/>
      <c r="AB802" t="s">
        <v>324</v>
      </c>
      <c r="AC802" t="s">
        <v>3</v>
      </c>
      <c r="AD802" t="s">
        <v>3</v>
      </c>
    </row>
    <row r="803" spans="1:30" ht="15" x14ac:dyDescent="0.25">
      <c r="A803">
        <v>799</v>
      </c>
      <c r="B803" t="s">
        <v>1311</v>
      </c>
      <c r="C803">
        <v>799</v>
      </c>
      <c r="D803" t="s">
        <v>322</v>
      </c>
      <c r="E803" t="s">
        <v>1270</v>
      </c>
      <c r="F803"/>
      <c r="G803"/>
      <c r="H803" t="s">
        <v>1286</v>
      </c>
      <c r="I803" t="s">
        <v>3</v>
      </c>
      <c r="J803" t="s">
        <v>357</v>
      </c>
      <c r="K803" t="s">
        <v>14</v>
      </c>
      <c r="L803" t="s">
        <v>16</v>
      </c>
      <c r="M803">
        <v>1</v>
      </c>
      <c r="N803" t="s">
        <v>3</v>
      </c>
      <c r="O803" t="s">
        <v>395</v>
      </c>
      <c r="P803"/>
      <c r="Q803">
        <v>0</v>
      </c>
      <c r="R803"/>
      <c r="S803"/>
      <c r="T803" t="s">
        <v>3</v>
      </c>
      <c r="U803" t="s">
        <v>3</v>
      </c>
      <c r="V803" t="s">
        <v>21</v>
      </c>
      <c r="W803" t="s">
        <v>13</v>
      </c>
      <c r="X803" t="s">
        <v>3</v>
      </c>
      <c r="Y803" t="s">
        <v>3</v>
      </c>
      <c r="Z803" t="s">
        <v>3</v>
      </c>
      <c r="AA803"/>
      <c r="AB803" t="s">
        <v>324</v>
      </c>
      <c r="AC803" t="s">
        <v>3</v>
      </c>
      <c r="AD803" t="s">
        <v>3</v>
      </c>
    </row>
    <row r="804" spans="1:30" ht="15" x14ac:dyDescent="0.25">
      <c r="A804">
        <v>800</v>
      </c>
      <c r="B804" t="s">
        <v>1312</v>
      </c>
      <c r="C804">
        <v>800</v>
      </c>
      <c r="D804" t="s">
        <v>322</v>
      </c>
      <c r="E804" t="s">
        <v>1270</v>
      </c>
      <c r="F804"/>
      <c r="G804"/>
      <c r="H804" t="s">
        <v>3</v>
      </c>
      <c r="I804" t="s">
        <v>3</v>
      </c>
      <c r="J804" t="s">
        <v>3</v>
      </c>
      <c r="K804" t="s">
        <v>3</v>
      </c>
      <c r="L804" t="s">
        <v>3</v>
      </c>
      <c r="M804">
        <v>1</v>
      </c>
      <c r="N804" t="s">
        <v>3</v>
      </c>
      <c r="O804" t="s">
        <v>3</v>
      </c>
      <c r="P804"/>
      <c r="Q804">
        <v>0</v>
      </c>
      <c r="R804"/>
      <c r="S804"/>
      <c r="T804" t="s">
        <v>3</v>
      </c>
      <c r="U804" t="s">
        <v>3</v>
      </c>
      <c r="V804" t="s">
        <v>21</v>
      </c>
      <c r="W804" t="s">
        <v>3</v>
      </c>
      <c r="X804" t="s">
        <v>3</v>
      </c>
      <c r="Y804" t="s">
        <v>3</v>
      </c>
      <c r="Z804" t="s">
        <v>3</v>
      </c>
      <c r="AA804"/>
      <c r="AB804" t="s">
        <v>324</v>
      </c>
      <c r="AC804" t="s">
        <v>3</v>
      </c>
      <c r="AD804" t="s">
        <v>3</v>
      </c>
    </row>
    <row r="805" spans="1:30" ht="15" x14ac:dyDescent="0.25">
      <c r="A805">
        <v>801</v>
      </c>
      <c r="B805" t="s">
        <v>1313</v>
      </c>
      <c r="C805">
        <v>801</v>
      </c>
      <c r="D805" t="s">
        <v>322</v>
      </c>
      <c r="E805" t="s">
        <v>1270</v>
      </c>
      <c r="F805"/>
      <c r="G805"/>
      <c r="H805" t="s">
        <v>3</v>
      </c>
      <c r="I805" t="s">
        <v>3</v>
      </c>
      <c r="J805" t="s">
        <v>3</v>
      </c>
      <c r="K805" t="s">
        <v>3</v>
      </c>
      <c r="L805" t="s">
        <v>3</v>
      </c>
      <c r="M805">
        <v>1</v>
      </c>
      <c r="N805" t="s">
        <v>3</v>
      </c>
      <c r="O805" t="s">
        <v>3</v>
      </c>
      <c r="P805"/>
      <c r="Q805">
        <v>0</v>
      </c>
      <c r="R805"/>
      <c r="S805"/>
      <c r="T805" t="s">
        <v>3</v>
      </c>
      <c r="U805" t="s">
        <v>3</v>
      </c>
      <c r="V805" t="s">
        <v>21</v>
      </c>
      <c r="W805" t="s">
        <v>3</v>
      </c>
      <c r="X805" t="s">
        <v>3</v>
      </c>
      <c r="Y805" t="s">
        <v>3</v>
      </c>
      <c r="Z805" t="s">
        <v>3</v>
      </c>
      <c r="AA805"/>
      <c r="AB805" t="s">
        <v>324</v>
      </c>
      <c r="AC805" t="s">
        <v>3</v>
      </c>
      <c r="AD805" t="s">
        <v>3</v>
      </c>
    </row>
    <row r="806" spans="1:30" ht="15" x14ac:dyDescent="0.25">
      <c r="A806">
        <v>802</v>
      </c>
      <c r="B806" t="s">
        <v>1314</v>
      </c>
      <c r="C806">
        <v>802</v>
      </c>
      <c r="D806" t="s">
        <v>322</v>
      </c>
      <c r="E806" t="s">
        <v>1270</v>
      </c>
      <c r="F806"/>
      <c r="G806"/>
      <c r="H806" t="s">
        <v>1315</v>
      </c>
      <c r="I806" t="s">
        <v>3</v>
      </c>
      <c r="J806" t="s">
        <v>357</v>
      </c>
      <c r="K806" t="s">
        <v>14</v>
      </c>
      <c r="L806" t="s">
        <v>16</v>
      </c>
      <c r="M806">
        <v>1</v>
      </c>
      <c r="N806" t="s">
        <v>3</v>
      </c>
      <c r="O806" t="s">
        <v>824</v>
      </c>
      <c r="P806"/>
      <c r="Q806">
        <v>0</v>
      </c>
      <c r="R806"/>
      <c r="S806"/>
      <c r="T806" t="s">
        <v>3</v>
      </c>
      <c r="U806" t="s">
        <v>3</v>
      </c>
      <c r="V806" t="s">
        <v>21</v>
      </c>
      <c r="W806" t="s">
        <v>3</v>
      </c>
      <c r="X806" t="s">
        <v>3</v>
      </c>
      <c r="Y806" t="s">
        <v>3</v>
      </c>
      <c r="Z806" t="s">
        <v>3</v>
      </c>
      <c r="AA806"/>
      <c r="AB806" t="s">
        <v>324</v>
      </c>
      <c r="AC806" t="s">
        <v>3</v>
      </c>
      <c r="AD806" t="s">
        <v>3</v>
      </c>
    </row>
    <row r="807" spans="1:30" ht="15" x14ac:dyDescent="0.25">
      <c r="A807">
        <v>803</v>
      </c>
      <c r="B807" t="s">
        <v>1316</v>
      </c>
      <c r="C807">
        <v>803</v>
      </c>
      <c r="D807" t="s">
        <v>322</v>
      </c>
      <c r="E807" t="s">
        <v>1270</v>
      </c>
      <c r="F807"/>
      <c r="G807"/>
      <c r="H807" t="s">
        <v>1315</v>
      </c>
      <c r="I807" t="s">
        <v>3</v>
      </c>
      <c r="J807" t="s">
        <v>357</v>
      </c>
      <c r="K807" t="s">
        <v>14</v>
      </c>
      <c r="L807" t="s">
        <v>16</v>
      </c>
      <c r="M807">
        <v>1</v>
      </c>
      <c r="N807" t="s">
        <v>3</v>
      </c>
      <c r="O807" t="s">
        <v>224</v>
      </c>
      <c r="P807"/>
      <c r="Q807">
        <v>0</v>
      </c>
      <c r="R807"/>
      <c r="S807"/>
      <c r="T807" t="s">
        <v>3</v>
      </c>
      <c r="U807" t="s">
        <v>3</v>
      </c>
      <c r="V807" t="s">
        <v>21</v>
      </c>
      <c r="W807" t="s">
        <v>3</v>
      </c>
      <c r="X807" t="s">
        <v>3</v>
      </c>
      <c r="Y807" t="s">
        <v>3</v>
      </c>
      <c r="Z807" t="s">
        <v>21</v>
      </c>
      <c r="AA807"/>
      <c r="AB807" t="s">
        <v>324</v>
      </c>
      <c r="AC807" t="s">
        <v>3</v>
      </c>
      <c r="AD807" t="s">
        <v>3</v>
      </c>
    </row>
    <row r="808" spans="1:30" ht="15" x14ac:dyDescent="0.25">
      <c r="A808">
        <v>803</v>
      </c>
      <c r="B808" t="s">
        <v>1316</v>
      </c>
      <c r="C808">
        <v>803</v>
      </c>
      <c r="D808" t="s">
        <v>322</v>
      </c>
      <c r="E808" t="s">
        <v>1270</v>
      </c>
      <c r="F808"/>
      <c r="G808"/>
      <c r="H808" t="s">
        <v>1315</v>
      </c>
      <c r="I808" t="s">
        <v>3</v>
      </c>
      <c r="J808" t="s">
        <v>357</v>
      </c>
      <c r="K808" t="s">
        <v>14</v>
      </c>
      <c r="L808" t="s">
        <v>16</v>
      </c>
      <c r="M808">
        <v>1</v>
      </c>
      <c r="N808" t="s">
        <v>3</v>
      </c>
      <c r="O808" t="s">
        <v>224</v>
      </c>
      <c r="P808"/>
      <c r="Q808">
        <v>0</v>
      </c>
      <c r="R808"/>
      <c r="S808"/>
      <c r="T808" t="s">
        <v>3</v>
      </c>
      <c r="U808" t="s">
        <v>3</v>
      </c>
      <c r="V808" t="s">
        <v>21</v>
      </c>
      <c r="W808" t="s">
        <v>3</v>
      </c>
      <c r="X808" t="s">
        <v>3</v>
      </c>
      <c r="Y808" t="s">
        <v>3</v>
      </c>
      <c r="Z808" t="s">
        <v>21</v>
      </c>
      <c r="AA808"/>
      <c r="AB808" t="s">
        <v>324</v>
      </c>
      <c r="AC808" t="s">
        <v>3</v>
      </c>
      <c r="AD808" t="s">
        <v>3</v>
      </c>
    </row>
    <row r="809" spans="1:30" ht="15" x14ac:dyDescent="0.25">
      <c r="A809">
        <v>804</v>
      </c>
      <c r="B809" t="s">
        <v>1317</v>
      </c>
      <c r="C809">
        <v>804</v>
      </c>
      <c r="D809" t="s">
        <v>322</v>
      </c>
      <c r="E809" t="s">
        <v>1270</v>
      </c>
      <c r="F809"/>
      <c r="G809"/>
      <c r="H809" t="s">
        <v>3</v>
      </c>
      <c r="I809" t="s">
        <v>3</v>
      </c>
      <c r="J809" t="s">
        <v>3</v>
      </c>
      <c r="K809" t="s">
        <v>3</v>
      </c>
      <c r="L809" t="s">
        <v>3</v>
      </c>
      <c r="M809" t="s">
        <v>3</v>
      </c>
      <c r="N809" t="s">
        <v>3</v>
      </c>
      <c r="O809" t="s">
        <v>3</v>
      </c>
      <c r="P809"/>
      <c r="Q809">
        <v>0</v>
      </c>
      <c r="R809"/>
      <c r="S809"/>
      <c r="T809" t="s">
        <v>3</v>
      </c>
      <c r="U809" t="s">
        <v>3</v>
      </c>
      <c r="V809" t="s">
        <v>21</v>
      </c>
      <c r="W809" t="s">
        <v>3</v>
      </c>
      <c r="X809" t="s">
        <v>3</v>
      </c>
      <c r="Y809" t="s">
        <v>3</v>
      </c>
      <c r="Z809" t="s">
        <v>3</v>
      </c>
      <c r="AA809"/>
      <c r="AB809" t="s">
        <v>324</v>
      </c>
      <c r="AC809" t="s">
        <v>3</v>
      </c>
      <c r="AD809" t="s">
        <v>3</v>
      </c>
    </row>
    <row r="810" spans="1:30" ht="15" x14ac:dyDescent="0.25">
      <c r="A810">
        <v>805</v>
      </c>
      <c r="B810" t="s">
        <v>1318</v>
      </c>
      <c r="C810">
        <v>805</v>
      </c>
      <c r="D810" t="s">
        <v>322</v>
      </c>
      <c r="E810" t="s">
        <v>1270</v>
      </c>
      <c r="F810"/>
      <c r="G810"/>
      <c r="H810" t="s">
        <v>1315</v>
      </c>
      <c r="I810" t="s">
        <v>3</v>
      </c>
      <c r="J810" t="s">
        <v>357</v>
      </c>
      <c r="K810" t="s">
        <v>14</v>
      </c>
      <c r="L810" t="s">
        <v>16</v>
      </c>
      <c r="M810">
        <v>1</v>
      </c>
      <c r="N810" t="s">
        <v>3</v>
      </c>
      <c r="O810" t="s">
        <v>431</v>
      </c>
      <c r="P810"/>
      <c r="Q810">
        <v>0</v>
      </c>
      <c r="R810"/>
      <c r="S810"/>
      <c r="T810" t="s">
        <v>3</v>
      </c>
      <c r="U810" t="s">
        <v>3</v>
      </c>
      <c r="V810" t="s">
        <v>2</v>
      </c>
      <c r="W810" t="s">
        <v>3</v>
      </c>
      <c r="X810" t="s">
        <v>3</v>
      </c>
      <c r="Y810" t="s">
        <v>3</v>
      </c>
      <c r="Z810" t="s">
        <v>21</v>
      </c>
      <c r="AA810"/>
      <c r="AB810" t="s">
        <v>324</v>
      </c>
      <c r="AC810" t="s">
        <v>3</v>
      </c>
      <c r="AD810" t="s">
        <v>3</v>
      </c>
    </row>
    <row r="811" spans="1:30" ht="15" x14ac:dyDescent="0.25">
      <c r="A811">
        <v>806</v>
      </c>
      <c r="B811" t="s">
        <v>1319</v>
      </c>
      <c r="C811">
        <v>806</v>
      </c>
      <c r="D811" t="s">
        <v>322</v>
      </c>
      <c r="E811" t="s">
        <v>1270</v>
      </c>
      <c r="F811"/>
      <c r="G811"/>
      <c r="H811" t="s">
        <v>3</v>
      </c>
      <c r="I811" t="s">
        <v>3</v>
      </c>
      <c r="J811" t="s">
        <v>3</v>
      </c>
      <c r="K811" t="s">
        <v>3</v>
      </c>
      <c r="L811" t="s">
        <v>3</v>
      </c>
      <c r="M811">
        <v>1</v>
      </c>
      <c r="N811" t="s">
        <v>3</v>
      </c>
      <c r="O811" t="s">
        <v>3</v>
      </c>
      <c r="P811"/>
      <c r="Q811">
        <v>0</v>
      </c>
      <c r="R811"/>
      <c r="S811"/>
      <c r="T811" t="s">
        <v>3</v>
      </c>
      <c r="U811" t="s">
        <v>3</v>
      </c>
      <c r="V811" t="s">
        <v>21</v>
      </c>
      <c r="W811" t="s">
        <v>3</v>
      </c>
      <c r="X811" t="s">
        <v>3</v>
      </c>
      <c r="Y811" t="s">
        <v>3</v>
      </c>
      <c r="Z811" t="s">
        <v>21</v>
      </c>
      <c r="AA811"/>
      <c r="AB811" t="s">
        <v>324</v>
      </c>
      <c r="AC811" t="s">
        <v>3</v>
      </c>
      <c r="AD811" t="s">
        <v>3</v>
      </c>
    </row>
    <row r="812" spans="1:30" ht="15" x14ac:dyDescent="0.25">
      <c r="A812">
        <v>807</v>
      </c>
      <c r="B812" t="s">
        <v>1320</v>
      </c>
      <c r="C812">
        <v>807</v>
      </c>
      <c r="D812" t="s">
        <v>322</v>
      </c>
      <c r="E812" t="s">
        <v>1270</v>
      </c>
      <c r="F812"/>
      <c r="G812"/>
      <c r="H812" t="s">
        <v>3</v>
      </c>
      <c r="I812" t="s">
        <v>3</v>
      </c>
      <c r="J812" t="s">
        <v>3</v>
      </c>
      <c r="K812" t="s">
        <v>3</v>
      </c>
      <c r="L812" t="s">
        <v>3</v>
      </c>
      <c r="M812">
        <v>1</v>
      </c>
      <c r="N812" t="s">
        <v>3</v>
      </c>
      <c r="O812" t="s">
        <v>3</v>
      </c>
      <c r="P812"/>
      <c r="Q812">
        <v>0</v>
      </c>
      <c r="R812"/>
      <c r="S812"/>
      <c r="T812" t="s">
        <v>3</v>
      </c>
      <c r="U812" t="s">
        <v>3</v>
      </c>
      <c r="V812" t="s">
        <v>21</v>
      </c>
      <c r="W812" t="s">
        <v>3</v>
      </c>
      <c r="X812" t="s">
        <v>3</v>
      </c>
      <c r="Y812" t="s">
        <v>3</v>
      </c>
      <c r="Z812" t="s">
        <v>3</v>
      </c>
      <c r="AA812"/>
      <c r="AB812" t="s">
        <v>324</v>
      </c>
      <c r="AC812" t="s">
        <v>3</v>
      </c>
      <c r="AD812" t="s">
        <v>3</v>
      </c>
    </row>
    <row r="813" spans="1:30" ht="15" x14ac:dyDescent="0.25">
      <c r="A813">
        <v>808</v>
      </c>
      <c r="B813" t="s">
        <v>1321</v>
      </c>
      <c r="C813">
        <v>808</v>
      </c>
      <c r="D813" t="s">
        <v>322</v>
      </c>
      <c r="E813" t="s">
        <v>1270</v>
      </c>
      <c r="F813"/>
      <c r="G813"/>
      <c r="H813" t="s">
        <v>3</v>
      </c>
      <c r="I813" t="s">
        <v>3</v>
      </c>
      <c r="J813" t="s">
        <v>357</v>
      </c>
      <c r="K813" t="s">
        <v>14</v>
      </c>
      <c r="L813" t="s">
        <v>16</v>
      </c>
      <c r="M813">
        <v>1</v>
      </c>
      <c r="N813" t="s">
        <v>3</v>
      </c>
      <c r="O813" t="s">
        <v>224</v>
      </c>
      <c r="P813"/>
      <c r="Q813">
        <v>0</v>
      </c>
      <c r="R813"/>
      <c r="S813"/>
      <c r="T813" t="s">
        <v>3</v>
      </c>
      <c r="U813" t="s">
        <v>3</v>
      </c>
      <c r="V813" t="s">
        <v>21</v>
      </c>
      <c r="W813" t="s">
        <v>3</v>
      </c>
      <c r="X813" t="s">
        <v>3</v>
      </c>
      <c r="Y813" t="s">
        <v>3</v>
      </c>
      <c r="Z813" t="s">
        <v>3</v>
      </c>
      <c r="AA813"/>
      <c r="AB813" t="s">
        <v>324</v>
      </c>
      <c r="AC813" t="s">
        <v>3</v>
      </c>
      <c r="AD813" t="s">
        <v>3</v>
      </c>
    </row>
    <row r="814" spans="1:30" ht="15" x14ac:dyDescent="0.25">
      <c r="A814">
        <v>809</v>
      </c>
      <c r="B814" t="s">
        <v>1322</v>
      </c>
      <c r="C814">
        <v>809</v>
      </c>
      <c r="D814" t="s">
        <v>322</v>
      </c>
      <c r="E814" t="s">
        <v>1323</v>
      </c>
      <c r="F814" t="s">
        <v>1324</v>
      </c>
      <c r="G814"/>
      <c r="H814" t="s">
        <v>3</v>
      </c>
      <c r="I814" t="s">
        <v>3</v>
      </c>
      <c r="J814" t="s">
        <v>3</v>
      </c>
      <c r="K814" t="s">
        <v>3</v>
      </c>
      <c r="L814" t="s">
        <v>3</v>
      </c>
      <c r="M814" t="s">
        <v>3</v>
      </c>
      <c r="N814" t="s">
        <v>3</v>
      </c>
      <c r="O814" t="s">
        <v>3</v>
      </c>
      <c r="P814"/>
      <c r="Q814">
        <v>0</v>
      </c>
      <c r="R814"/>
      <c r="S814"/>
      <c r="T814" t="s">
        <v>3</v>
      </c>
      <c r="U814" t="s">
        <v>3</v>
      </c>
      <c r="V814" t="s">
        <v>2</v>
      </c>
      <c r="W814" t="s">
        <v>3</v>
      </c>
      <c r="X814" t="s">
        <v>3</v>
      </c>
      <c r="Y814" t="s">
        <v>3</v>
      </c>
      <c r="Z814" t="s">
        <v>3</v>
      </c>
      <c r="AA814"/>
      <c r="AB814" t="s">
        <v>324</v>
      </c>
      <c r="AC814" t="s">
        <v>3</v>
      </c>
      <c r="AD814" t="s">
        <v>3</v>
      </c>
    </row>
    <row r="815" spans="1:30" ht="15" x14ac:dyDescent="0.25">
      <c r="A815">
        <v>810</v>
      </c>
      <c r="B815" t="s">
        <v>1325</v>
      </c>
      <c r="C815">
        <v>810</v>
      </c>
      <c r="D815" t="s">
        <v>322</v>
      </c>
      <c r="E815" t="s">
        <v>1323</v>
      </c>
      <c r="F815" t="s">
        <v>1324</v>
      </c>
      <c r="G815"/>
      <c r="H815" t="s">
        <v>3</v>
      </c>
      <c r="I815" t="s">
        <v>3</v>
      </c>
      <c r="J815" t="s">
        <v>3</v>
      </c>
      <c r="K815" t="s">
        <v>3</v>
      </c>
      <c r="L815" t="s">
        <v>3</v>
      </c>
      <c r="M815" t="s">
        <v>3</v>
      </c>
      <c r="N815" t="s">
        <v>3</v>
      </c>
      <c r="O815" t="s">
        <v>3</v>
      </c>
      <c r="P815"/>
      <c r="Q815">
        <v>0</v>
      </c>
      <c r="R815"/>
      <c r="S815"/>
      <c r="T815" t="s">
        <v>3</v>
      </c>
      <c r="U815" t="s">
        <v>3</v>
      </c>
      <c r="V815" t="s">
        <v>2</v>
      </c>
      <c r="W815" t="s">
        <v>3</v>
      </c>
      <c r="X815" t="s">
        <v>3</v>
      </c>
      <c r="Y815" t="s">
        <v>3</v>
      </c>
      <c r="Z815" t="s">
        <v>3</v>
      </c>
      <c r="AA815"/>
      <c r="AB815" t="s">
        <v>324</v>
      </c>
      <c r="AC815" t="s">
        <v>3</v>
      </c>
      <c r="AD815" t="s">
        <v>3</v>
      </c>
    </row>
    <row r="816" spans="1:30" ht="15" x14ac:dyDescent="0.25">
      <c r="A816">
        <v>811</v>
      </c>
      <c r="B816" t="s">
        <v>1326</v>
      </c>
      <c r="C816">
        <v>811</v>
      </c>
      <c r="D816" t="s">
        <v>322</v>
      </c>
      <c r="E816" t="s">
        <v>1323</v>
      </c>
      <c r="F816" t="s">
        <v>1324</v>
      </c>
      <c r="G816"/>
      <c r="H816" t="s">
        <v>3</v>
      </c>
      <c r="I816" t="s">
        <v>3</v>
      </c>
      <c r="J816" t="s">
        <v>3</v>
      </c>
      <c r="K816" t="s">
        <v>3</v>
      </c>
      <c r="L816" t="s">
        <v>3</v>
      </c>
      <c r="M816" t="s">
        <v>3</v>
      </c>
      <c r="N816" t="s">
        <v>3</v>
      </c>
      <c r="O816" t="s">
        <v>3</v>
      </c>
      <c r="P816"/>
      <c r="Q816">
        <v>0</v>
      </c>
      <c r="R816"/>
      <c r="S816"/>
      <c r="T816" t="s">
        <v>3</v>
      </c>
      <c r="U816" t="s">
        <v>3</v>
      </c>
      <c r="V816" t="s">
        <v>2</v>
      </c>
      <c r="W816" t="s">
        <v>3</v>
      </c>
      <c r="X816" t="s">
        <v>3</v>
      </c>
      <c r="Y816" t="s">
        <v>3</v>
      </c>
      <c r="Z816" t="s">
        <v>3</v>
      </c>
      <c r="AA816"/>
      <c r="AB816" t="s">
        <v>324</v>
      </c>
      <c r="AC816" t="s">
        <v>3</v>
      </c>
      <c r="AD816" t="s">
        <v>3</v>
      </c>
    </row>
    <row r="817" spans="1:30" ht="15" x14ac:dyDescent="0.25">
      <c r="A817">
        <v>812</v>
      </c>
      <c r="B817" t="s">
        <v>1327</v>
      </c>
      <c r="C817">
        <v>812</v>
      </c>
      <c r="D817" t="s">
        <v>322</v>
      </c>
      <c r="E817" t="s">
        <v>1323</v>
      </c>
      <c r="F817" t="s">
        <v>1324</v>
      </c>
      <c r="G817"/>
      <c r="H817" t="s">
        <v>428</v>
      </c>
      <c r="I817" t="s">
        <v>3</v>
      </c>
      <c r="J817" t="s">
        <v>380</v>
      </c>
      <c r="K817" t="s">
        <v>14</v>
      </c>
      <c r="L817" t="s">
        <v>16</v>
      </c>
      <c r="M817">
        <v>1</v>
      </c>
      <c r="N817" t="s">
        <v>3</v>
      </c>
      <c r="O817" t="s">
        <v>472</v>
      </c>
      <c r="P817"/>
      <c r="Q817">
        <v>0</v>
      </c>
      <c r="R817"/>
      <c r="S817"/>
      <c r="T817" t="s">
        <v>3</v>
      </c>
      <c r="U817" t="s">
        <v>3</v>
      </c>
      <c r="V817" t="s">
        <v>2</v>
      </c>
      <c r="W817" t="s">
        <v>3</v>
      </c>
      <c r="X817" t="s">
        <v>3</v>
      </c>
      <c r="Y817" t="s">
        <v>3</v>
      </c>
      <c r="Z817" t="s">
        <v>3</v>
      </c>
      <c r="AA817"/>
      <c r="AB817" t="s">
        <v>324</v>
      </c>
      <c r="AC817" t="s">
        <v>3</v>
      </c>
      <c r="AD817" t="s">
        <v>3</v>
      </c>
    </row>
    <row r="818" spans="1:30" ht="15" x14ac:dyDescent="0.25">
      <c r="A818">
        <v>813</v>
      </c>
      <c r="B818" t="s">
        <v>1328</v>
      </c>
      <c r="C818">
        <v>813</v>
      </c>
      <c r="D818" t="s">
        <v>322</v>
      </c>
      <c r="E818" t="s">
        <v>1323</v>
      </c>
      <c r="F818" t="s">
        <v>1324</v>
      </c>
      <c r="G818"/>
      <c r="H818" t="s">
        <v>3</v>
      </c>
      <c r="I818" t="s">
        <v>3</v>
      </c>
      <c r="J818" t="s">
        <v>3</v>
      </c>
      <c r="K818" t="s">
        <v>3</v>
      </c>
      <c r="L818" t="s">
        <v>3</v>
      </c>
      <c r="M818" t="s">
        <v>3</v>
      </c>
      <c r="N818" t="s">
        <v>3</v>
      </c>
      <c r="O818" t="s">
        <v>3</v>
      </c>
      <c r="P818"/>
      <c r="Q818">
        <v>0</v>
      </c>
      <c r="R818"/>
      <c r="S818"/>
      <c r="T818" t="s">
        <v>3</v>
      </c>
      <c r="U818" t="s">
        <v>3</v>
      </c>
      <c r="V818" t="s">
        <v>2</v>
      </c>
      <c r="W818" t="s">
        <v>3</v>
      </c>
      <c r="X818" t="s">
        <v>3</v>
      </c>
      <c r="Y818" t="s">
        <v>3</v>
      </c>
      <c r="Z818" t="s">
        <v>3</v>
      </c>
      <c r="AA818"/>
      <c r="AB818" t="s">
        <v>324</v>
      </c>
      <c r="AC818" t="s">
        <v>3</v>
      </c>
      <c r="AD818" t="s">
        <v>3</v>
      </c>
    </row>
    <row r="819" spans="1:30" ht="15" x14ac:dyDescent="0.25">
      <c r="A819">
        <v>814</v>
      </c>
      <c r="B819" t="s">
        <v>1329</v>
      </c>
      <c r="C819">
        <v>814</v>
      </c>
      <c r="D819" t="s">
        <v>322</v>
      </c>
      <c r="E819" t="s">
        <v>1323</v>
      </c>
      <c r="F819" t="s">
        <v>1324</v>
      </c>
      <c r="G819"/>
      <c r="H819" t="s">
        <v>3</v>
      </c>
      <c r="I819" t="s">
        <v>3</v>
      </c>
      <c r="J819" t="s">
        <v>3</v>
      </c>
      <c r="K819" t="s">
        <v>3</v>
      </c>
      <c r="L819" t="s">
        <v>3</v>
      </c>
      <c r="M819" t="s">
        <v>3</v>
      </c>
      <c r="N819" t="s">
        <v>3</v>
      </c>
      <c r="O819" t="s">
        <v>3</v>
      </c>
      <c r="P819"/>
      <c r="Q819">
        <v>0</v>
      </c>
      <c r="R819"/>
      <c r="S819"/>
      <c r="T819" t="s">
        <v>3</v>
      </c>
      <c r="U819" t="s">
        <v>3</v>
      </c>
      <c r="V819" t="s">
        <v>2</v>
      </c>
      <c r="W819" t="s">
        <v>3</v>
      </c>
      <c r="X819" t="s">
        <v>3</v>
      </c>
      <c r="Y819" t="s">
        <v>3</v>
      </c>
      <c r="Z819" t="s">
        <v>3</v>
      </c>
      <c r="AA819"/>
      <c r="AB819" t="s">
        <v>324</v>
      </c>
      <c r="AC819" t="s">
        <v>3</v>
      </c>
      <c r="AD819" t="s">
        <v>3</v>
      </c>
    </row>
    <row r="820" spans="1:30" ht="15" x14ac:dyDescent="0.25">
      <c r="A820">
        <v>815</v>
      </c>
      <c r="B820" t="s">
        <v>1330</v>
      </c>
      <c r="C820">
        <v>815</v>
      </c>
      <c r="D820" t="s">
        <v>322</v>
      </c>
      <c r="E820" t="s">
        <v>1323</v>
      </c>
      <c r="F820" t="s">
        <v>1324</v>
      </c>
      <c r="G820"/>
      <c r="H820" t="s">
        <v>3</v>
      </c>
      <c r="I820" t="s">
        <v>3</v>
      </c>
      <c r="J820" t="s">
        <v>3</v>
      </c>
      <c r="K820" t="s">
        <v>3</v>
      </c>
      <c r="L820" t="s">
        <v>3</v>
      </c>
      <c r="M820">
        <v>1</v>
      </c>
      <c r="N820" t="s">
        <v>3</v>
      </c>
      <c r="O820" t="s">
        <v>3</v>
      </c>
      <c r="P820"/>
      <c r="Q820">
        <v>0</v>
      </c>
      <c r="R820"/>
      <c r="S820"/>
      <c r="T820" t="s">
        <v>3</v>
      </c>
      <c r="U820" t="s">
        <v>3</v>
      </c>
      <c r="V820" t="s">
        <v>21</v>
      </c>
      <c r="W820" t="s">
        <v>3</v>
      </c>
      <c r="X820" t="s">
        <v>3</v>
      </c>
      <c r="Y820" t="s">
        <v>3</v>
      </c>
      <c r="Z820" t="s">
        <v>3</v>
      </c>
      <c r="AA820"/>
      <c r="AB820" t="s">
        <v>324</v>
      </c>
      <c r="AC820" t="s">
        <v>3</v>
      </c>
      <c r="AD820" t="s">
        <v>3</v>
      </c>
    </row>
    <row r="821" spans="1:30" ht="15" x14ac:dyDescent="0.25">
      <c r="A821">
        <v>816</v>
      </c>
      <c r="B821" t="s">
        <v>1331</v>
      </c>
      <c r="C821">
        <v>816</v>
      </c>
      <c r="D821" t="s">
        <v>322</v>
      </c>
      <c r="E821" t="s">
        <v>1323</v>
      </c>
      <c r="F821" t="s">
        <v>1324</v>
      </c>
      <c r="G821"/>
      <c r="H821" t="s">
        <v>3</v>
      </c>
      <c r="I821">
        <v>0</v>
      </c>
      <c r="J821">
        <v>0</v>
      </c>
      <c r="K821">
        <v>0</v>
      </c>
      <c r="L821">
        <v>0</v>
      </c>
      <c r="M821" t="s">
        <v>3</v>
      </c>
      <c r="N821" t="s">
        <v>3</v>
      </c>
      <c r="O821">
        <v>0</v>
      </c>
      <c r="P821"/>
      <c r="Q821">
        <v>0</v>
      </c>
      <c r="R821"/>
      <c r="S821"/>
      <c r="T821">
        <v>0</v>
      </c>
      <c r="U821">
        <v>0</v>
      </c>
      <c r="V821" t="s">
        <v>3</v>
      </c>
      <c r="W821" t="s">
        <v>3</v>
      </c>
      <c r="X821" t="s">
        <v>3</v>
      </c>
      <c r="Y821">
        <v>0</v>
      </c>
      <c r="Z821">
        <v>0</v>
      </c>
      <c r="AA821"/>
      <c r="AB821" t="s">
        <v>324</v>
      </c>
      <c r="AC821" t="s">
        <v>3</v>
      </c>
      <c r="AD821" t="s">
        <v>3</v>
      </c>
    </row>
    <row r="822" spans="1:30" ht="15" x14ac:dyDescent="0.25">
      <c r="A822">
        <v>817</v>
      </c>
      <c r="B822" t="s">
        <v>1332</v>
      </c>
      <c r="C822">
        <v>817</v>
      </c>
      <c r="D822" t="s">
        <v>322</v>
      </c>
      <c r="E822" t="s">
        <v>1323</v>
      </c>
      <c r="F822" t="s">
        <v>1324</v>
      </c>
      <c r="G822"/>
      <c r="H822" t="s">
        <v>428</v>
      </c>
      <c r="I822" t="s">
        <v>3</v>
      </c>
      <c r="J822" t="s">
        <v>380</v>
      </c>
      <c r="K822" t="s">
        <v>14</v>
      </c>
      <c r="L822" t="s">
        <v>16</v>
      </c>
      <c r="M822">
        <v>1</v>
      </c>
      <c r="N822" t="s">
        <v>3</v>
      </c>
      <c r="O822" t="s">
        <v>431</v>
      </c>
      <c r="P822"/>
      <c r="Q822">
        <v>0</v>
      </c>
      <c r="R822"/>
      <c r="S822"/>
      <c r="T822" t="s">
        <v>3</v>
      </c>
      <c r="U822" t="s">
        <v>3</v>
      </c>
      <c r="V822" t="s">
        <v>10</v>
      </c>
      <c r="W822" t="s">
        <v>3</v>
      </c>
      <c r="X822" t="s">
        <v>3</v>
      </c>
      <c r="Y822" t="s">
        <v>3</v>
      </c>
      <c r="Z822" t="s">
        <v>3</v>
      </c>
      <c r="AA822"/>
      <c r="AB822" t="s">
        <v>324</v>
      </c>
      <c r="AC822" t="s">
        <v>3</v>
      </c>
      <c r="AD822" t="s">
        <v>3</v>
      </c>
    </row>
    <row r="823" spans="1:30" ht="15" x14ac:dyDescent="0.25">
      <c r="A823">
        <v>818</v>
      </c>
      <c r="B823" t="s">
        <v>1333</v>
      </c>
      <c r="C823">
        <v>818</v>
      </c>
      <c r="D823" t="s">
        <v>322</v>
      </c>
      <c r="E823" t="s">
        <v>1323</v>
      </c>
      <c r="F823" t="s">
        <v>1324</v>
      </c>
      <c r="G823"/>
      <c r="H823" t="s">
        <v>428</v>
      </c>
      <c r="I823" t="s">
        <v>3</v>
      </c>
      <c r="J823" t="s">
        <v>330</v>
      </c>
      <c r="K823" t="s">
        <v>20</v>
      </c>
      <c r="L823" t="s">
        <v>16</v>
      </c>
      <c r="M823">
        <v>1</v>
      </c>
      <c r="N823" t="s">
        <v>3</v>
      </c>
      <c r="O823" t="s">
        <v>224</v>
      </c>
      <c r="P823"/>
      <c r="Q823">
        <v>0</v>
      </c>
      <c r="R823"/>
      <c r="S823"/>
      <c r="T823" t="s">
        <v>3</v>
      </c>
      <c r="U823" t="s">
        <v>3</v>
      </c>
      <c r="V823" t="s">
        <v>21</v>
      </c>
      <c r="W823" t="s">
        <v>3</v>
      </c>
      <c r="X823" t="s">
        <v>3</v>
      </c>
      <c r="Y823" t="s">
        <v>3</v>
      </c>
      <c r="Z823" t="s">
        <v>3</v>
      </c>
      <c r="AA823"/>
      <c r="AB823" t="s">
        <v>324</v>
      </c>
      <c r="AC823" t="s">
        <v>3</v>
      </c>
      <c r="AD823" t="s">
        <v>3</v>
      </c>
    </row>
    <row r="824" spans="1:30" ht="15" x14ac:dyDescent="0.25">
      <c r="A824">
        <v>819</v>
      </c>
      <c r="B824" t="s">
        <v>1334</v>
      </c>
      <c r="C824">
        <v>819</v>
      </c>
      <c r="D824" t="s">
        <v>322</v>
      </c>
      <c r="E824" t="s">
        <v>1323</v>
      </c>
      <c r="F824" t="s">
        <v>1324</v>
      </c>
      <c r="G824"/>
      <c r="H824" t="s">
        <v>3</v>
      </c>
      <c r="I824" t="s">
        <v>3</v>
      </c>
      <c r="J824" t="s">
        <v>3</v>
      </c>
      <c r="K824" t="s">
        <v>3</v>
      </c>
      <c r="L824" t="s">
        <v>3</v>
      </c>
      <c r="M824" t="s">
        <v>3</v>
      </c>
      <c r="N824" t="s">
        <v>3</v>
      </c>
      <c r="O824" t="s">
        <v>3</v>
      </c>
      <c r="P824"/>
      <c r="Q824">
        <v>0</v>
      </c>
      <c r="R824"/>
      <c r="S824"/>
      <c r="T824" t="s">
        <v>3</v>
      </c>
      <c r="U824" t="s">
        <v>3</v>
      </c>
      <c r="V824" t="s">
        <v>2</v>
      </c>
      <c r="W824" t="s">
        <v>3</v>
      </c>
      <c r="X824" t="s">
        <v>3</v>
      </c>
      <c r="Y824" t="s">
        <v>3</v>
      </c>
      <c r="Z824" t="s">
        <v>3</v>
      </c>
      <c r="AA824"/>
      <c r="AB824" t="s">
        <v>324</v>
      </c>
      <c r="AC824" t="s">
        <v>3</v>
      </c>
      <c r="AD824" t="s">
        <v>3</v>
      </c>
    </row>
    <row r="825" spans="1:30" ht="15" x14ac:dyDescent="0.25">
      <c r="A825">
        <v>820</v>
      </c>
      <c r="B825" t="s">
        <v>1335</v>
      </c>
      <c r="C825">
        <v>820</v>
      </c>
      <c r="D825" t="s">
        <v>322</v>
      </c>
      <c r="E825" t="s">
        <v>1323</v>
      </c>
      <c r="F825" t="s">
        <v>1324</v>
      </c>
      <c r="G825"/>
      <c r="H825" t="s">
        <v>428</v>
      </c>
      <c r="I825" t="s">
        <v>3</v>
      </c>
      <c r="J825" t="s">
        <v>380</v>
      </c>
      <c r="K825" t="s">
        <v>14</v>
      </c>
      <c r="L825" t="s">
        <v>16</v>
      </c>
      <c r="M825">
        <v>1</v>
      </c>
      <c r="N825" t="s">
        <v>3</v>
      </c>
      <c r="O825" t="s">
        <v>224</v>
      </c>
      <c r="P825"/>
      <c r="Q825">
        <v>0</v>
      </c>
      <c r="R825"/>
      <c r="S825"/>
      <c r="T825" t="s">
        <v>3</v>
      </c>
      <c r="U825" t="s">
        <v>3</v>
      </c>
      <c r="V825" t="s">
        <v>21</v>
      </c>
      <c r="W825" t="s">
        <v>3</v>
      </c>
      <c r="X825" t="s">
        <v>3</v>
      </c>
      <c r="Y825" t="s">
        <v>3</v>
      </c>
      <c r="Z825" t="s">
        <v>3</v>
      </c>
      <c r="AA825"/>
      <c r="AB825" t="s">
        <v>324</v>
      </c>
      <c r="AC825" t="s">
        <v>3</v>
      </c>
      <c r="AD825" t="s">
        <v>3</v>
      </c>
    </row>
    <row r="826" spans="1:30" ht="15" x14ac:dyDescent="0.25">
      <c r="A826">
        <v>821</v>
      </c>
      <c r="B826" t="s">
        <v>1336</v>
      </c>
      <c r="C826">
        <v>821</v>
      </c>
      <c r="D826" t="s">
        <v>322</v>
      </c>
      <c r="E826" t="s">
        <v>1323</v>
      </c>
      <c r="F826" t="s">
        <v>1324</v>
      </c>
      <c r="G826"/>
      <c r="H826" t="s">
        <v>3</v>
      </c>
      <c r="I826" t="s">
        <v>3</v>
      </c>
      <c r="J826" t="s">
        <v>3</v>
      </c>
      <c r="K826" t="s">
        <v>3</v>
      </c>
      <c r="L826" t="s">
        <v>3</v>
      </c>
      <c r="M826">
        <v>1</v>
      </c>
      <c r="N826" t="s">
        <v>3</v>
      </c>
      <c r="O826" t="s">
        <v>3</v>
      </c>
      <c r="P826"/>
      <c r="Q826">
        <v>0</v>
      </c>
      <c r="R826"/>
      <c r="S826"/>
      <c r="T826" t="s">
        <v>3</v>
      </c>
      <c r="U826" t="s">
        <v>3</v>
      </c>
      <c r="V826" t="s">
        <v>21</v>
      </c>
      <c r="W826" t="s">
        <v>3</v>
      </c>
      <c r="X826" t="s">
        <v>3</v>
      </c>
      <c r="Y826" t="s">
        <v>3</v>
      </c>
      <c r="Z826" t="s">
        <v>3</v>
      </c>
      <c r="AA826"/>
      <c r="AB826" t="s">
        <v>324</v>
      </c>
      <c r="AC826" t="s">
        <v>3</v>
      </c>
      <c r="AD826" t="s">
        <v>3</v>
      </c>
    </row>
    <row r="827" spans="1:30" ht="15" x14ac:dyDescent="0.25">
      <c r="A827">
        <v>822</v>
      </c>
      <c r="B827" t="s">
        <v>1337</v>
      </c>
      <c r="C827">
        <v>822</v>
      </c>
      <c r="D827" t="s">
        <v>322</v>
      </c>
      <c r="E827" t="s">
        <v>1323</v>
      </c>
      <c r="F827" t="s">
        <v>1324</v>
      </c>
      <c r="G827"/>
      <c r="H827" t="s">
        <v>428</v>
      </c>
      <c r="I827" t="s">
        <v>3</v>
      </c>
      <c r="J827" t="s">
        <v>380</v>
      </c>
      <c r="K827" t="s">
        <v>14</v>
      </c>
      <c r="L827" t="s">
        <v>16</v>
      </c>
      <c r="M827">
        <v>1</v>
      </c>
      <c r="N827" t="s">
        <v>3</v>
      </c>
      <c r="O827" t="s">
        <v>34</v>
      </c>
      <c r="P827"/>
      <c r="Q827">
        <v>0</v>
      </c>
      <c r="R827"/>
      <c r="S827"/>
      <c r="T827" t="s">
        <v>3</v>
      </c>
      <c r="U827" t="s">
        <v>3</v>
      </c>
      <c r="V827" t="s">
        <v>21</v>
      </c>
      <c r="W827" t="s">
        <v>3</v>
      </c>
      <c r="X827" t="s">
        <v>3</v>
      </c>
      <c r="Y827" t="s">
        <v>3</v>
      </c>
      <c r="Z827" t="s">
        <v>3</v>
      </c>
      <c r="AA827"/>
      <c r="AB827" t="s">
        <v>324</v>
      </c>
      <c r="AC827" t="s">
        <v>3</v>
      </c>
      <c r="AD827" t="s">
        <v>3</v>
      </c>
    </row>
    <row r="828" spans="1:30" ht="15" x14ac:dyDescent="0.25">
      <c r="A828">
        <v>823</v>
      </c>
      <c r="B828" t="s">
        <v>1338</v>
      </c>
      <c r="C828">
        <v>823</v>
      </c>
      <c r="D828" t="s">
        <v>322</v>
      </c>
      <c r="E828" t="s">
        <v>1323</v>
      </c>
      <c r="F828" t="s">
        <v>1324</v>
      </c>
      <c r="G828"/>
      <c r="H828" t="s">
        <v>3</v>
      </c>
      <c r="I828" t="s">
        <v>3</v>
      </c>
      <c r="J828" t="s">
        <v>3</v>
      </c>
      <c r="K828" t="s">
        <v>3</v>
      </c>
      <c r="L828" t="s">
        <v>3</v>
      </c>
      <c r="M828" t="s">
        <v>3</v>
      </c>
      <c r="N828" t="s">
        <v>3</v>
      </c>
      <c r="O828" t="s">
        <v>3</v>
      </c>
      <c r="P828"/>
      <c r="Q828">
        <v>0</v>
      </c>
      <c r="R828"/>
      <c r="S828"/>
      <c r="T828" t="s">
        <v>3</v>
      </c>
      <c r="U828" t="s">
        <v>3</v>
      </c>
      <c r="V828" t="s">
        <v>3</v>
      </c>
      <c r="W828" t="s">
        <v>3</v>
      </c>
      <c r="X828" t="s">
        <v>3</v>
      </c>
      <c r="Y828" t="s">
        <v>3</v>
      </c>
      <c r="Z828" t="s">
        <v>3</v>
      </c>
      <c r="AA828"/>
      <c r="AB828" t="s">
        <v>324</v>
      </c>
      <c r="AC828" t="s">
        <v>3</v>
      </c>
      <c r="AD828" t="s">
        <v>3</v>
      </c>
    </row>
    <row r="829" spans="1:30" ht="15" x14ac:dyDescent="0.25">
      <c r="A829">
        <v>824</v>
      </c>
      <c r="B829" t="s">
        <v>1339</v>
      </c>
      <c r="C829">
        <v>824</v>
      </c>
      <c r="D829" t="s">
        <v>322</v>
      </c>
      <c r="E829" t="s">
        <v>1323</v>
      </c>
      <c r="F829" t="s">
        <v>1324</v>
      </c>
      <c r="G829"/>
      <c r="H829" t="s">
        <v>3</v>
      </c>
      <c r="I829" t="s">
        <v>3</v>
      </c>
      <c r="J829" t="s">
        <v>3</v>
      </c>
      <c r="K829" t="s">
        <v>3</v>
      </c>
      <c r="L829" t="s">
        <v>3</v>
      </c>
      <c r="M829" t="s">
        <v>3</v>
      </c>
      <c r="N829" t="s">
        <v>3</v>
      </c>
      <c r="O829" t="s">
        <v>3</v>
      </c>
      <c r="P829"/>
      <c r="Q829">
        <v>0</v>
      </c>
      <c r="R829"/>
      <c r="S829"/>
      <c r="T829" t="s">
        <v>3</v>
      </c>
      <c r="U829" t="s">
        <v>3</v>
      </c>
      <c r="V829" t="s">
        <v>2</v>
      </c>
      <c r="W829" t="s">
        <v>3</v>
      </c>
      <c r="X829" t="s">
        <v>3</v>
      </c>
      <c r="Y829" t="s">
        <v>3</v>
      </c>
      <c r="Z829" t="s">
        <v>3</v>
      </c>
      <c r="AA829"/>
      <c r="AB829" t="s">
        <v>324</v>
      </c>
      <c r="AC829" t="s">
        <v>3</v>
      </c>
      <c r="AD829" t="s">
        <v>3</v>
      </c>
    </row>
    <row r="830" spans="1:30" ht="15" x14ac:dyDescent="0.25">
      <c r="A830">
        <v>825</v>
      </c>
      <c r="B830" t="s">
        <v>1340</v>
      </c>
      <c r="C830">
        <v>825</v>
      </c>
      <c r="D830" t="s">
        <v>322</v>
      </c>
      <c r="E830" t="s">
        <v>1323</v>
      </c>
      <c r="F830" t="s">
        <v>1324</v>
      </c>
      <c r="G830"/>
      <c r="H830" t="s">
        <v>3</v>
      </c>
      <c r="I830" t="s">
        <v>3</v>
      </c>
      <c r="J830" t="s">
        <v>3</v>
      </c>
      <c r="K830" t="s">
        <v>3</v>
      </c>
      <c r="L830" t="s">
        <v>3</v>
      </c>
      <c r="M830" t="s">
        <v>3</v>
      </c>
      <c r="N830" t="s">
        <v>3</v>
      </c>
      <c r="O830" t="s">
        <v>3</v>
      </c>
      <c r="P830"/>
      <c r="Q830">
        <v>0</v>
      </c>
      <c r="R830"/>
      <c r="S830"/>
      <c r="T830" t="s">
        <v>3</v>
      </c>
      <c r="U830" t="s">
        <v>3</v>
      </c>
      <c r="V830" t="s">
        <v>2</v>
      </c>
      <c r="W830" t="s">
        <v>3</v>
      </c>
      <c r="X830" t="s">
        <v>3</v>
      </c>
      <c r="Y830" t="s">
        <v>3</v>
      </c>
      <c r="Z830" t="s">
        <v>3</v>
      </c>
      <c r="AA830"/>
      <c r="AB830" t="s">
        <v>324</v>
      </c>
      <c r="AC830" t="s">
        <v>3</v>
      </c>
      <c r="AD830" t="s">
        <v>3</v>
      </c>
    </row>
    <row r="831" spans="1:30" ht="15" x14ac:dyDescent="0.25">
      <c r="A831">
        <v>826</v>
      </c>
      <c r="B831" t="s">
        <v>1341</v>
      </c>
      <c r="C831">
        <v>826</v>
      </c>
      <c r="D831" t="s">
        <v>322</v>
      </c>
      <c r="E831" t="s">
        <v>1323</v>
      </c>
      <c r="F831" t="s">
        <v>1324</v>
      </c>
      <c r="G831"/>
      <c r="H831" t="s">
        <v>3</v>
      </c>
      <c r="I831">
        <v>0</v>
      </c>
      <c r="J831">
        <v>0</v>
      </c>
      <c r="K831">
        <v>0</v>
      </c>
      <c r="L831">
        <v>0</v>
      </c>
      <c r="M831" t="s">
        <v>3</v>
      </c>
      <c r="N831" t="s">
        <v>3</v>
      </c>
      <c r="O831">
        <v>0</v>
      </c>
      <c r="P831"/>
      <c r="Q831">
        <v>0</v>
      </c>
      <c r="R831"/>
      <c r="S831"/>
      <c r="T831">
        <v>0</v>
      </c>
      <c r="U831">
        <v>0</v>
      </c>
      <c r="V831" t="s">
        <v>3</v>
      </c>
      <c r="W831" t="s">
        <v>3</v>
      </c>
      <c r="X831" t="s">
        <v>3</v>
      </c>
      <c r="Y831">
        <v>0</v>
      </c>
      <c r="Z831">
        <v>0</v>
      </c>
      <c r="AA831"/>
      <c r="AB831" t="s">
        <v>324</v>
      </c>
      <c r="AC831" t="s">
        <v>3</v>
      </c>
      <c r="AD831" t="s">
        <v>3</v>
      </c>
    </row>
    <row r="832" spans="1:30" ht="15" x14ac:dyDescent="0.25">
      <c r="A832">
        <v>827</v>
      </c>
      <c r="B832" t="s">
        <v>1342</v>
      </c>
      <c r="C832">
        <v>827</v>
      </c>
      <c r="D832" t="s">
        <v>322</v>
      </c>
      <c r="E832" t="s">
        <v>1323</v>
      </c>
      <c r="F832" t="s">
        <v>1324</v>
      </c>
      <c r="G832"/>
      <c r="H832" t="s">
        <v>428</v>
      </c>
      <c r="I832" t="s">
        <v>3</v>
      </c>
      <c r="J832" t="s">
        <v>330</v>
      </c>
      <c r="K832" t="s">
        <v>14</v>
      </c>
      <c r="L832" t="s">
        <v>16</v>
      </c>
      <c r="M832">
        <v>1</v>
      </c>
      <c r="N832" t="s">
        <v>3</v>
      </c>
      <c r="O832" t="s">
        <v>788</v>
      </c>
      <c r="P832"/>
      <c r="Q832">
        <v>0</v>
      </c>
      <c r="R832"/>
      <c r="S832"/>
      <c r="T832" t="s">
        <v>3</v>
      </c>
      <c r="U832" t="s">
        <v>3</v>
      </c>
      <c r="V832" t="s">
        <v>2</v>
      </c>
      <c r="W832" t="s">
        <v>3</v>
      </c>
      <c r="X832" t="s">
        <v>3</v>
      </c>
      <c r="Y832" t="s">
        <v>3</v>
      </c>
      <c r="Z832" t="s">
        <v>3</v>
      </c>
      <c r="AA832"/>
      <c r="AB832" t="s">
        <v>324</v>
      </c>
      <c r="AC832" t="s">
        <v>3</v>
      </c>
      <c r="AD832" t="s">
        <v>3</v>
      </c>
    </row>
    <row r="833" spans="1:30" ht="15" x14ac:dyDescent="0.25">
      <c r="A833">
        <v>828</v>
      </c>
      <c r="B833" t="s">
        <v>1343</v>
      </c>
      <c r="C833">
        <v>828</v>
      </c>
      <c r="D833" t="s">
        <v>322</v>
      </c>
      <c r="E833" t="s">
        <v>1323</v>
      </c>
      <c r="F833" t="s">
        <v>1324</v>
      </c>
      <c r="G833"/>
      <c r="H833" t="s">
        <v>428</v>
      </c>
      <c r="I833" t="s">
        <v>3</v>
      </c>
      <c r="J833" t="s">
        <v>330</v>
      </c>
      <c r="K833" t="s">
        <v>20</v>
      </c>
      <c r="L833" t="s">
        <v>311</v>
      </c>
      <c r="M833" t="s">
        <v>3</v>
      </c>
      <c r="N833" t="s">
        <v>3</v>
      </c>
      <c r="O833" t="s">
        <v>17</v>
      </c>
      <c r="P833"/>
      <c r="Q833">
        <v>0</v>
      </c>
      <c r="R833"/>
      <c r="S833"/>
      <c r="T833" t="s">
        <v>3</v>
      </c>
      <c r="U833" t="s">
        <v>3</v>
      </c>
      <c r="V833" t="s">
        <v>2</v>
      </c>
      <c r="W833" t="s">
        <v>3</v>
      </c>
      <c r="X833" t="s">
        <v>3</v>
      </c>
      <c r="Y833" t="s">
        <v>3</v>
      </c>
      <c r="Z833" t="s">
        <v>3</v>
      </c>
      <c r="AA833"/>
      <c r="AB833" t="s">
        <v>324</v>
      </c>
      <c r="AC833" t="s">
        <v>3</v>
      </c>
      <c r="AD833" t="s">
        <v>3</v>
      </c>
    </row>
    <row r="834" spans="1:30" ht="15" x14ac:dyDescent="0.25">
      <c r="A834">
        <v>829</v>
      </c>
      <c r="B834" t="s">
        <v>1344</v>
      </c>
      <c r="C834">
        <v>829</v>
      </c>
      <c r="D834" t="s">
        <v>322</v>
      </c>
      <c r="E834" t="s">
        <v>1323</v>
      </c>
      <c r="F834" t="s">
        <v>1324</v>
      </c>
      <c r="G834"/>
      <c r="H834" t="s">
        <v>3</v>
      </c>
      <c r="I834" t="s">
        <v>3</v>
      </c>
      <c r="J834" t="s">
        <v>3</v>
      </c>
      <c r="K834" t="s">
        <v>3</v>
      </c>
      <c r="L834" t="s">
        <v>3</v>
      </c>
      <c r="M834">
        <v>1</v>
      </c>
      <c r="N834" t="s">
        <v>3</v>
      </c>
      <c r="O834" t="s">
        <v>3</v>
      </c>
      <c r="P834"/>
      <c r="Q834">
        <v>0</v>
      </c>
      <c r="R834"/>
      <c r="S834"/>
      <c r="T834" t="s">
        <v>3</v>
      </c>
      <c r="U834" t="s">
        <v>3</v>
      </c>
      <c r="V834" t="s">
        <v>21</v>
      </c>
      <c r="W834" t="s">
        <v>3</v>
      </c>
      <c r="X834" t="s">
        <v>3</v>
      </c>
      <c r="Y834" t="s">
        <v>3</v>
      </c>
      <c r="Z834" t="s">
        <v>3</v>
      </c>
      <c r="AA834"/>
      <c r="AB834" t="s">
        <v>324</v>
      </c>
      <c r="AC834" t="s">
        <v>3</v>
      </c>
      <c r="AD834" t="s">
        <v>3</v>
      </c>
    </row>
    <row r="835" spans="1:30" ht="15" x14ac:dyDescent="0.25">
      <c r="A835">
        <v>830</v>
      </c>
      <c r="B835" t="s">
        <v>1345</v>
      </c>
      <c r="C835">
        <v>830</v>
      </c>
      <c r="D835" t="s">
        <v>322</v>
      </c>
      <c r="E835" t="s">
        <v>1323</v>
      </c>
      <c r="F835" t="s">
        <v>1324</v>
      </c>
      <c r="G835"/>
      <c r="H835" t="s">
        <v>3</v>
      </c>
      <c r="I835" t="s">
        <v>3</v>
      </c>
      <c r="J835" t="s">
        <v>3</v>
      </c>
      <c r="K835" t="s">
        <v>3</v>
      </c>
      <c r="L835" t="s">
        <v>3</v>
      </c>
      <c r="M835" t="s">
        <v>3</v>
      </c>
      <c r="N835" t="s">
        <v>3</v>
      </c>
      <c r="O835" t="s">
        <v>3</v>
      </c>
      <c r="P835"/>
      <c r="Q835">
        <v>0</v>
      </c>
      <c r="R835"/>
      <c r="S835"/>
      <c r="T835" t="s">
        <v>3</v>
      </c>
      <c r="U835" t="s">
        <v>3</v>
      </c>
      <c r="V835" t="s">
        <v>2</v>
      </c>
      <c r="W835" t="s">
        <v>3</v>
      </c>
      <c r="X835" t="s">
        <v>3</v>
      </c>
      <c r="Y835" t="s">
        <v>3</v>
      </c>
      <c r="Z835" t="s">
        <v>3</v>
      </c>
      <c r="AA835"/>
      <c r="AB835" t="s">
        <v>324</v>
      </c>
      <c r="AC835" t="s">
        <v>3</v>
      </c>
      <c r="AD835" t="s">
        <v>3</v>
      </c>
    </row>
    <row r="836" spans="1:30" ht="15" x14ac:dyDescent="0.25">
      <c r="A836">
        <v>831</v>
      </c>
      <c r="B836" t="s">
        <v>1346</v>
      </c>
      <c r="C836">
        <v>831</v>
      </c>
      <c r="D836" t="s">
        <v>322</v>
      </c>
      <c r="E836" t="s">
        <v>1323</v>
      </c>
      <c r="F836" t="s">
        <v>1324</v>
      </c>
      <c r="G836"/>
      <c r="H836" t="s">
        <v>428</v>
      </c>
      <c r="I836" t="s">
        <v>3</v>
      </c>
      <c r="J836" t="s">
        <v>330</v>
      </c>
      <c r="K836" t="s">
        <v>331</v>
      </c>
      <c r="L836" t="s">
        <v>16</v>
      </c>
      <c r="M836">
        <v>1</v>
      </c>
      <c r="N836" t="s">
        <v>3</v>
      </c>
      <c r="O836" t="s">
        <v>34</v>
      </c>
      <c r="P836"/>
      <c r="Q836">
        <v>0</v>
      </c>
      <c r="R836"/>
      <c r="S836"/>
      <c r="T836" t="s">
        <v>3</v>
      </c>
      <c r="U836" t="s">
        <v>3</v>
      </c>
      <c r="V836" t="s">
        <v>2</v>
      </c>
      <c r="W836" t="s">
        <v>3</v>
      </c>
      <c r="X836" t="s">
        <v>3</v>
      </c>
      <c r="Y836" t="s">
        <v>3</v>
      </c>
      <c r="Z836" t="s">
        <v>3</v>
      </c>
      <c r="AA836"/>
      <c r="AB836" t="s">
        <v>324</v>
      </c>
      <c r="AC836" t="s">
        <v>3</v>
      </c>
      <c r="AD836" t="s">
        <v>3</v>
      </c>
    </row>
    <row r="837" spans="1:30" ht="15" x14ac:dyDescent="0.25">
      <c r="A837">
        <v>832</v>
      </c>
      <c r="B837" t="s">
        <v>1347</v>
      </c>
      <c r="C837">
        <v>832</v>
      </c>
      <c r="D837" t="s">
        <v>322</v>
      </c>
      <c r="E837" t="s">
        <v>1323</v>
      </c>
      <c r="F837" t="s">
        <v>1324</v>
      </c>
      <c r="G837"/>
      <c r="H837" t="s">
        <v>3</v>
      </c>
      <c r="I837" t="s">
        <v>3</v>
      </c>
      <c r="J837" t="s">
        <v>3</v>
      </c>
      <c r="K837" t="s">
        <v>3</v>
      </c>
      <c r="L837" t="s">
        <v>3</v>
      </c>
      <c r="M837" t="s">
        <v>3</v>
      </c>
      <c r="N837" t="s">
        <v>3</v>
      </c>
      <c r="O837" t="s">
        <v>3</v>
      </c>
      <c r="P837"/>
      <c r="Q837">
        <v>0</v>
      </c>
      <c r="R837"/>
      <c r="S837"/>
      <c r="T837" t="s">
        <v>3</v>
      </c>
      <c r="U837" t="s">
        <v>3</v>
      </c>
      <c r="V837" t="s">
        <v>21</v>
      </c>
      <c r="W837" t="s">
        <v>3</v>
      </c>
      <c r="X837" t="s">
        <v>3</v>
      </c>
      <c r="Y837" t="s">
        <v>3</v>
      </c>
      <c r="Z837" t="s">
        <v>3</v>
      </c>
      <c r="AA837"/>
      <c r="AB837" t="s">
        <v>324</v>
      </c>
      <c r="AC837" t="s">
        <v>3</v>
      </c>
      <c r="AD837" t="s">
        <v>3</v>
      </c>
    </row>
    <row r="838" spans="1:30" ht="15" x14ac:dyDescent="0.25">
      <c r="A838">
        <v>833</v>
      </c>
      <c r="B838" t="s">
        <v>1348</v>
      </c>
      <c r="C838">
        <v>833</v>
      </c>
      <c r="D838" t="s">
        <v>322</v>
      </c>
      <c r="E838" t="s">
        <v>1323</v>
      </c>
      <c r="F838" t="s">
        <v>1324</v>
      </c>
      <c r="G838"/>
      <c r="H838" t="s">
        <v>3</v>
      </c>
      <c r="I838" t="s">
        <v>3</v>
      </c>
      <c r="J838" t="s">
        <v>3</v>
      </c>
      <c r="K838" t="s">
        <v>3</v>
      </c>
      <c r="L838" t="s">
        <v>3</v>
      </c>
      <c r="M838">
        <v>1</v>
      </c>
      <c r="N838" t="s">
        <v>3</v>
      </c>
      <c r="O838" t="s">
        <v>3</v>
      </c>
      <c r="P838"/>
      <c r="Q838">
        <v>0</v>
      </c>
      <c r="R838"/>
      <c r="S838"/>
      <c r="T838" t="s">
        <v>3</v>
      </c>
      <c r="U838" t="s">
        <v>3</v>
      </c>
      <c r="V838" t="s">
        <v>21</v>
      </c>
      <c r="W838" t="s">
        <v>3</v>
      </c>
      <c r="X838" t="s">
        <v>3</v>
      </c>
      <c r="Y838" t="s">
        <v>3</v>
      </c>
      <c r="Z838" t="s">
        <v>3</v>
      </c>
      <c r="AA838"/>
      <c r="AB838" t="s">
        <v>324</v>
      </c>
      <c r="AC838" t="s">
        <v>3</v>
      </c>
      <c r="AD838" t="s">
        <v>3</v>
      </c>
    </row>
    <row r="839" spans="1:30" ht="15" x14ac:dyDescent="0.25">
      <c r="A839">
        <v>834</v>
      </c>
      <c r="B839" t="s">
        <v>1349</v>
      </c>
      <c r="C839">
        <v>834</v>
      </c>
      <c r="D839" t="s">
        <v>322</v>
      </c>
      <c r="E839" t="s">
        <v>1323</v>
      </c>
      <c r="F839" t="s">
        <v>1324</v>
      </c>
      <c r="G839"/>
      <c r="H839" t="s">
        <v>428</v>
      </c>
      <c r="I839" t="s">
        <v>3</v>
      </c>
      <c r="J839" t="s">
        <v>380</v>
      </c>
      <c r="K839" t="s">
        <v>14</v>
      </c>
      <c r="L839" t="s">
        <v>16</v>
      </c>
      <c r="M839">
        <v>1</v>
      </c>
      <c r="N839" t="s">
        <v>3</v>
      </c>
      <c r="O839" t="s">
        <v>474</v>
      </c>
      <c r="P839"/>
      <c r="Q839">
        <v>0</v>
      </c>
      <c r="R839"/>
      <c r="S839"/>
      <c r="T839" t="s">
        <v>3</v>
      </c>
      <c r="U839" t="s">
        <v>3</v>
      </c>
      <c r="V839" t="s">
        <v>3</v>
      </c>
      <c r="W839" t="s">
        <v>3</v>
      </c>
      <c r="X839" t="s">
        <v>3</v>
      </c>
      <c r="Y839" t="s">
        <v>3</v>
      </c>
      <c r="Z839" t="s">
        <v>3</v>
      </c>
      <c r="AA839"/>
      <c r="AB839" t="s">
        <v>324</v>
      </c>
      <c r="AC839" t="s">
        <v>3</v>
      </c>
      <c r="AD839" t="s">
        <v>3</v>
      </c>
    </row>
    <row r="840" spans="1:30" ht="15" x14ac:dyDescent="0.25">
      <c r="A840">
        <v>835</v>
      </c>
      <c r="B840" t="s">
        <v>1350</v>
      </c>
      <c r="C840">
        <v>835</v>
      </c>
      <c r="D840" t="s">
        <v>322</v>
      </c>
      <c r="E840" t="s">
        <v>1323</v>
      </c>
      <c r="F840" t="s">
        <v>1324</v>
      </c>
      <c r="G840"/>
      <c r="H840" t="s">
        <v>1351</v>
      </c>
      <c r="I840" t="s">
        <v>3</v>
      </c>
      <c r="J840" t="s">
        <v>3</v>
      </c>
      <c r="K840" t="s">
        <v>3</v>
      </c>
      <c r="L840" t="s">
        <v>311</v>
      </c>
      <c r="M840" t="s">
        <v>3</v>
      </c>
      <c r="N840" t="s">
        <v>3</v>
      </c>
      <c r="O840" t="s">
        <v>3</v>
      </c>
      <c r="P840"/>
      <c r="Q840">
        <v>0</v>
      </c>
      <c r="R840"/>
      <c r="S840"/>
      <c r="T840" t="s">
        <v>3</v>
      </c>
      <c r="U840" t="s">
        <v>3</v>
      </c>
      <c r="V840" t="s">
        <v>2</v>
      </c>
      <c r="W840" t="s">
        <v>3</v>
      </c>
      <c r="X840" t="s">
        <v>3</v>
      </c>
      <c r="Y840" t="s">
        <v>3</v>
      </c>
      <c r="Z840" t="s">
        <v>3</v>
      </c>
      <c r="AA840"/>
      <c r="AB840" t="s">
        <v>324</v>
      </c>
      <c r="AC840" t="s">
        <v>3</v>
      </c>
      <c r="AD840" t="s">
        <v>3</v>
      </c>
    </row>
    <row r="841" spans="1:30" ht="15" x14ac:dyDescent="0.25">
      <c r="A841">
        <v>836</v>
      </c>
      <c r="B841" t="s">
        <v>1352</v>
      </c>
      <c r="C841">
        <v>836</v>
      </c>
      <c r="D841" t="s">
        <v>322</v>
      </c>
      <c r="E841" t="s">
        <v>1323</v>
      </c>
      <c r="F841" t="s">
        <v>1324</v>
      </c>
      <c r="G841"/>
      <c r="H841" t="s">
        <v>3</v>
      </c>
      <c r="I841" t="s">
        <v>3</v>
      </c>
      <c r="J841" t="s">
        <v>3</v>
      </c>
      <c r="K841" t="s">
        <v>3</v>
      </c>
      <c r="L841" t="s">
        <v>3</v>
      </c>
      <c r="M841" t="s">
        <v>3</v>
      </c>
      <c r="N841" t="s">
        <v>3</v>
      </c>
      <c r="O841" t="s">
        <v>3</v>
      </c>
      <c r="P841"/>
      <c r="Q841">
        <v>0</v>
      </c>
      <c r="R841"/>
      <c r="S841"/>
      <c r="T841" t="s">
        <v>3</v>
      </c>
      <c r="U841" t="s">
        <v>3</v>
      </c>
      <c r="V841" t="s">
        <v>2</v>
      </c>
      <c r="W841" t="s">
        <v>3</v>
      </c>
      <c r="X841" t="s">
        <v>3</v>
      </c>
      <c r="Y841" t="s">
        <v>3</v>
      </c>
      <c r="Z841" t="s">
        <v>3</v>
      </c>
      <c r="AA841"/>
      <c r="AB841" t="s">
        <v>324</v>
      </c>
      <c r="AC841" t="s">
        <v>3</v>
      </c>
      <c r="AD841" t="s">
        <v>3</v>
      </c>
    </row>
    <row r="842" spans="1:30" ht="15" x14ac:dyDescent="0.25">
      <c r="A842">
        <v>837</v>
      </c>
      <c r="B842" t="s">
        <v>1353</v>
      </c>
      <c r="C842">
        <v>837</v>
      </c>
      <c r="D842" t="s">
        <v>322</v>
      </c>
      <c r="E842" t="s">
        <v>1323</v>
      </c>
      <c r="F842" t="s">
        <v>1324</v>
      </c>
      <c r="G842"/>
      <c r="H842" t="s">
        <v>3</v>
      </c>
      <c r="I842" t="s">
        <v>3</v>
      </c>
      <c r="J842" t="s">
        <v>3</v>
      </c>
      <c r="K842" t="s">
        <v>3</v>
      </c>
      <c r="L842" t="s">
        <v>3</v>
      </c>
      <c r="M842">
        <v>1</v>
      </c>
      <c r="N842" t="s">
        <v>3</v>
      </c>
      <c r="O842" t="s">
        <v>3</v>
      </c>
      <c r="P842"/>
      <c r="Q842">
        <v>0</v>
      </c>
      <c r="R842"/>
      <c r="S842"/>
      <c r="T842" t="s">
        <v>3</v>
      </c>
      <c r="U842" t="s">
        <v>3</v>
      </c>
      <c r="V842" t="s">
        <v>21</v>
      </c>
      <c r="W842" t="s">
        <v>3</v>
      </c>
      <c r="X842" t="s">
        <v>3</v>
      </c>
      <c r="Y842" t="s">
        <v>3</v>
      </c>
      <c r="Z842" t="s">
        <v>3</v>
      </c>
      <c r="AA842"/>
      <c r="AB842" t="s">
        <v>324</v>
      </c>
      <c r="AC842" t="s">
        <v>3</v>
      </c>
      <c r="AD842" t="s">
        <v>3</v>
      </c>
    </row>
    <row r="843" spans="1:30" ht="15" x14ac:dyDescent="0.25">
      <c r="A843">
        <v>838</v>
      </c>
      <c r="B843" t="s">
        <v>1354</v>
      </c>
      <c r="C843">
        <v>838</v>
      </c>
      <c r="D843" t="s">
        <v>322</v>
      </c>
      <c r="E843" t="s">
        <v>1323</v>
      </c>
      <c r="F843" t="s">
        <v>1324</v>
      </c>
      <c r="G843"/>
      <c r="H843" t="s">
        <v>3</v>
      </c>
      <c r="I843" t="s">
        <v>3</v>
      </c>
      <c r="J843" t="s">
        <v>3</v>
      </c>
      <c r="K843" t="s">
        <v>3</v>
      </c>
      <c r="L843" t="s">
        <v>3</v>
      </c>
      <c r="M843">
        <v>1</v>
      </c>
      <c r="N843" t="s">
        <v>3</v>
      </c>
      <c r="O843" t="s">
        <v>3</v>
      </c>
      <c r="P843"/>
      <c r="Q843">
        <v>0</v>
      </c>
      <c r="R843"/>
      <c r="S843"/>
      <c r="T843" t="s">
        <v>3</v>
      </c>
      <c r="U843" t="s">
        <v>3</v>
      </c>
      <c r="V843" t="s">
        <v>21</v>
      </c>
      <c r="W843" t="s">
        <v>3</v>
      </c>
      <c r="X843" t="s">
        <v>3</v>
      </c>
      <c r="Y843" t="s">
        <v>3</v>
      </c>
      <c r="Z843" t="s">
        <v>3</v>
      </c>
      <c r="AA843"/>
      <c r="AB843" t="s">
        <v>324</v>
      </c>
      <c r="AC843" t="s">
        <v>3</v>
      </c>
      <c r="AD843" t="s">
        <v>3</v>
      </c>
    </row>
    <row r="844" spans="1:30" ht="15" x14ac:dyDescent="0.25">
      <c r="A844">
        <v>839</v>
      </c>
      <c r="B844" t="s">
        <v>1355</v>
      </c>
      <c r="C844">
        <v>839</v>
      </c>
      <c r="D844" t="s">
        <v>322</v>
      </c>
      <c r="E844" t="s">
        <v>1323</v>
      </c>
      <c r="F844" t="s">
        <v>1324</v>
      </c>
      <c r="G844"/>
      <c r="H844" t="s">
        <v>428</v>
      </c>
      <c r="I844" t="s">
        <v>3</v>
      </c>
      <c r="J844" t="s">
        <v>380</v>
      </c>
      <c r="K844" t="s">
        <v>20</v>
      </c>
      <c r="L844" t="s">
        <v>16</v>
      </c>
      <c r="M844">
        <v>1</v>
      </c>
      <c r="N844" t="s">
        <v>3</v>
      </c>
      <c r="O844" t="s">
        <v>474</v>
      </c>
      <c r="P844"/>
      <c r="Q844">
        <v>0</v>
      </c>
      <c r="R844"/>
      <c r="S844"/>
      <c r="T844" t="s">
        <v>3</v>
      </c>
      <c r="U844" t="s">
        <v>3</v>
      </c>
      <c r="V844" t="s">
        <v>21</v>
      </c>
      <c r="W844" t="s">
        <v>3</v>
      </c>
      <c r="X844" t="s">
        <v>3</v>
      </c>
      <c r="Y844" t="s">
        <v>3</v>
      </c>
      <c r="Z844" t="s">
        <v>21</v>
      </c>
      <c r="AA844"/>
      <c r="AB844" t="s">
        <v>324</v>
      </c>
      <c r="AC844" t="s">
        <v>3</v>
      </c>
      <c r="AD844" t="s">
        <v>3</v>
      </c>
    </row>
    <row r="845" spans="1:30" ht="15" x14ac:dyDescent="0.25">
      <c r="A845">
        <v>840</v>
      </c>
      <c r="B845" t="s">
        <v>1356</v>
      </c>
      <c r="C845">
        <v>840</v>
      </c>
      <c r="D845" t="s">
        <v>322</v>
      </c>
      <c r="E845" t="s">
        <v>1323</v>
      </c>
      <c r="F845" t="s">
        <v>1324</v>
      </c>
      <c r="G845"/>
      <c r="H845" t="s">
        <v>428</v>
      </c>
      <c r="I845" t="s">
        <v>3</v>
      </c>
      <c r="J845" t="s">
        <v>380</v>
      </c>
      <c r="K845" t="s">
        <v>20</v>
      </c>
      <c r="L845" t="s">
        <v>311</v>
      </c>
      <c r="M845" t="s">
        <v>3</v>
      </c>
      <c r="N845" t="s">
        <v>3</v>
      </c>
      <c r="O845" t="s">
        <v>508</v>
      </c>
      <c r="P845"/>
      <c r="Q845">
        <v>0</v>
      </c>
      <c r="R845"/>
      <c r="S845"/>
      <c r="T845" t="s">
        <v>3</v>
      </c>
      <c r="U845" t="s">
        <v>3</v>
      </c>
      <c r="V845" t="s">
        <v>2</v>
      </c>
      <c r="W845" t="s">
        <v>3</v>
      </c>
      <c r="X845" t="s">
        <v>3</v>
      </c>
      <c r="Y845" t="s">
        <v>3</v>
      </c>
      <c r="Z845" t="s">
        <v>3</v>
      </c>
      <c r="AA845"/>
      <c r="AB845" t="s">
        <v>324</v>
      </c>
      <c r="AC845" t="s">
        <v>3</v>
      </c>
      <c r="AD845" t="s">
        <v>3</v>
      </c>
    </row>
    <row r="846" spans="1:30" ht="15" x14ac:dyDescent="0.25">
      <c r="A846">
        <v>841</v>
      </c>
      <c r="B846" t="s">
        <v>1357</v>
      </c>
      <c r="C846">
        <v>841</v>
      </c>
      <c r="D846" t="s">
        <v>322</v>
      </c>
      <c r="E846" t="s">
        <v>1323</v>
      </c>
      <c r="F846" t="s">
        <v>1324</v>
      </c>
      <c r="G846"/>
      <c r="H846" t="s">
        <v>428</v>
      </c>
      <c r="I846" t="s">
        <v>3</v>
      </c>
      <c r="J846" t="s">
        <v>380</v>
      </c>
      <c r="K846" t="s">
        <v>14</v>
      </c>
      <c r="L846" t="s">
        <v>16</v>
      </c>
      <c r="M846">
        <v>1</v>
      </c>
      <c r="N846" t="s">
        <v>3</v>
      </c>
      <c r="O846" t="s">
        <v>719</v>
      </c>
      <c r="P846"/>
      <c r="Q846">
        <v>0</v>
      </c>
      <c r="R846"/>
      <c r="S846"/>
      <c r="T846" t="s">
        <v>3</v>
      </c>
      <c r="U846" t="s">
        <v>3</v>
      </c>
      <c r="V846" t="s">
        <v>3</v>
      </c>
      <c r="W846" t="s">
        <v>3</v>
      </c>
      <c r="X846" t="s">
        <v>3</v>
      </c>
      <c r="Y846" t="s">
        <v>3</v>
      </c>
      <c r="Z846" t="s">
        <v>3</v>
      </c>
      <c r="AA846"/>
      <c r="AB846" t="s">
        <v>324</v>
      </c>
      <c r="AC846" t="s">
        <v>3</v>
      </c>
      <c r="AD846" t="s">
        <v>3</v>
      </c>
    </row>
    <row r="847" spans="1:30" ht="15" x14ac:dyDescent="0.25">
      <c r="A847">
        <v>842</v>
      </c>
      <c r="B847" t="s">
        <v>1358</v>
      </c>
      <c r="C847">
        <v>842</v>
      </c>
      <c r="D847" t="s">
        <v>322</v>
      </c>
      <c r="E847" t="s">
        <v>1323</v>
      </c>
      <c r="F847" t="s">
        <v>1324</v>
      </c>
      <c r="G847"/>
      <c r="H847" t="s">
        <v>428</v>
      </c>
      <c r="I847" t="s">
        <v>3</v>
      </c>
      <c r="J847" t="s">
        <v>380</v>
      </c>
      <c r="K847" t="s">
        <v>331</v>
      </c>
      <c r="L847" t="s">
        <v>16</v>
      </c>
      <c r="M847">
        <v>1</v>
      </c>
      <c r="N847" t="s">
        <v>3</v>
      </c>
      <c r="O847" t="s">
        <v>23</v>
      </c>
      <c r="P847"/>
      <c r="Q847">
        <v>0</v>
      </c>
      <c r="R847"/>
      <c r="S847"/>
      <c r="T847" t="s">
        <v>3</v>
      </c>
      <c r="U847" t="s">
        <v>3</v>
      </c>
      <c r="V847" t="s">
        <v>2</v>
      </c>
      <c r="W847" t="s">
        <v>3</v>
      </c>
      <c r="X847" t="s">
        <v>3</v>
      </c>
      <c r="Y847" t="s">
        <v>3</v>
      </c>
      <c r="Z847" t="s">
        <v>3</v>
      </c>
      <c r="AA847"/>
      <c r="AB847" t="s">
        <v>324</v>
      </c>
      <c r="AC847" t="s">
        <v>3</v>
      </c>
      <c r="AD847" t="s">
        <v>3</v>
      </c>
    </row>
    <row r="848" spans="1:30" ht="15" x14ac:dyDescent="0.25">
      <c r="A848">
        <v>843</v>
      </c>
      <c r="B848" t="s">
        <v>1359</v>
      </c>
      <c r="C848">
        <v>843</v>
      </c>
      <c r="D848" t="s">
        <v>322</v>
      </c>
      <c r="E848" t="s">
        <v>1323</v>
      </c>
      <c r="F848" t="s">
        <v>1324</v>
      </c>
      <c r="G848"/>
      <c r="H848" t="s">
        <v>428</v>
      </c>
      <c r="I848" t="s">
        <v>3</v>
      </c>
      <c r="J848" t="s">
        <v>380</v>
      </c>
      <c r="K848" t="s">
        <v>14</v>
      </c>
      <c r="L848" t="s">
        <v>16</v>
      </c>
      <c r="M848">
        <v>1</v>
      </c>
      <c r="N848" t="s">
        <v>3</v>
      </c>
      <c r="O848" t="s">
        <v>1303</v>
      </c>
      <c r="P848"/>
      <c r="Q848">
        <v>0</v>
      </c>
      <c r="R848"/>
      <c r="S848"/>
      <c r="T848" t="s">
        <v>3</v>
      </c>
      <c r="U848" t="s">
        <v>3</v>
      </c>
      <c r="V848" t="s">
        <v>2</v>
      </c>
      <c r="W848" t="s">
        <v>3</v>
      </c>
      <c r="X848" t="s">
        <v>21</v>
      </c>
      <c r="Y848" t="s">
        <v>3</v>
      </c>
      <c r="Z848" t="s">
        <v>3</v>
      </c>
      <c r="AA848"/>
      <c r="AB848" t="s">
        <v>324</v>
      </c>
      <c r="AC848" t="s">
        <v>3</v>
      </c>
      <c r="AD848" t="s">
        <v>3</v>
      </c>
    </row>
    <row r="849" spans="1:30" ht="15" x14ac:dyDescent="0.25">
      <c r="A849">
        <v>844</v>
      </c>
      <c r="B849" t="s">
        <v>1360</v>
      </c>
      <c r="C849">
        <v>844</v>
      </c>
      <c r="D849" t="s">
        <v>322</v>
      </c>
      <c r="E849" t="s">
        <v>1323</v>
      </c>
      <c r="F849" t="s">
        <v>1324</v>
      </c>
      <c r="G849"/>
      <c r="H849" t="s">
        <v>3</v>
      </c>
      <c r="I849" t="s">
        <v>3</v>
      </c>
      <c r="J849" t="s">
        <v>3</v>
      </c>
      <c r="K849" t="s">
        <v>3</v>
      </c>
      <c r="L849" t="s">
        <v>3</v>
      </c>
      <c r="M849" t="s">
        <v>3</v>
      </c>
      <c r="N849" t="s">
        <v>3</v>
      </c>
      <c r="O849" t="s">
        <v>3</v>
      </c>
      <c r="P849"/>
      <c r="Q849">
        <v>0</v>
      </c>
      <c r="R849"/>
      <c r="S849"/>
      <c r="T849" t="s">
        <v>3</v>
      </c>
      <c r="U849" t="s">
        <v>3</v>
      </c>
      <c r="V849" t="s">
        <v>2</v>
      </c>
      <c r="W849" t="s">
        <v>3</v>
      </c>
      <c r="X849" t="s">
        <v>3</v>
      </c>
      <c r="Y849" t="s">
        <v>3</v>
      </c>
      <c r="Z849" t="s">
        <v>3</v>
      </c>
      <c r="AA849"/>
      <c r="AB849" t="s">
        <v>324</v>
      </c>
      <c r="AC849" t="s">
        <v>3</v>
      </c>
      <c r="AD849" t="s">
        <v>3</v>
      </c>
    </row>
    <row r="850" spans="1:30" ht="15" x14ac:dyDescent="0.25">
      <c r="A850">
        <v>845</v>
      </c>
      <c r="B850" t="s">
        <v>1361</v>
      </c>
      <c r="C850">
        <v>845</v>
      </c>
      <c r="D850" t="s">
        <v>322</v>
      </c>
      <c r="E850" t="s">
        <v>1323</v>
      </c>
      <c r="F850" t="s">
        <v>1324</v>
      </c>
      <c r="G850"/>
      <c r="H850" t="s">
        <v>428</v>
      </c>
      <c r="I850" t="s">
        <v>3</v>
      </c>
      <c r="J850" t="s">
        <v>380</v>
      </c>
      <c r="K850" t="s">
        <v>14</v>
      </c>
      <c r="L850" t="s">
        <v>16</v>
      </c>
      <c r="M850">
        <v>1</v>
      </c>
      <c r="N850" t="s">
        <v>3</v>
      </c>
      <c r="O850" t="s">
        <v>824</v>
      </c>
      <c r="P850"/>
      <c r="Q850">
        <v>0</v>
      </c>
      <c r="R850"/>
      <c r="S850"/>
      <c r="T850" t="s">
        <v>1362</v>
      </c>
      <c r="U850" t="s">
        <v>3</v>
      </c>
      <c r="V850" t="s">
        <v>21</v>
      </c>
      <c r="W850" t="s">
        <v>3</v>
      </c>
      <c r="X850" t="s">
        <v>3</v>
      </c>
      <c r="Y850" t="s">
        <v>3</v>
      </c>
      <c r="Z850" t="s">
        <v>3</v>
      </c>
      <c r="AA850"/>
      <c r="AB850" t="s">
        <v>324</v>
      </c>
      <c r="AC850" t="s">
        <v>3</v>
      </c>
      <c r="AD850" t="s">
        <v>3</v>
      </c>
    </row>
    <row r="851" spans="1:30" ht="15" x14ac:dyDescent="0.25">
      <c r="A851">
        <v>846</v>
      </c>
      <c r="B851" t="s">
        <v>1363</v>
      </c>
      <c r="C851">
        <v>846</v>
      </c>
      <c r="D851" t="s">
        <v>322</v>
      </c>
      <c r="E851" t="s">
        <v>1323</v>
      </c>
      <c r="F851" t="s">
        <v>1324</v>
      </c>
      <c r="G851"/>
      <c r="H851" t="s">
        <v>428</v>
      </c>
      <c r="I851" t="s">
        <v>3</v>
      </c>
      <c r="J851" t="s">
        <v>380</v>
      </c>
      <c r="K851" t="s">
        <v>14</v>
      </c>
      <c r="L851" t="s">
        <v>16</v>
      </c>
      <c r="M851">
        <v>1</v>
      </c>
      <c r="N851" t="s">
        <v>3</v>
      </c>
      <c r="O851" t="s">
        <v>224</v>
      </c>
      <c r="P851"/>
      <c r="Q851">
        <v>0</v>
      </c>
      <c r="R851"/>
      <c r="S851"/>
      <c r="T851" t="s">
        <v>3</v>
      </c>
      <c r="U851" t="s">
        <v>3</v>
      </c>
      <c r="V851" t="s">
        <v>21</v>
      </c>
      <c r="W851" t="s">
        <v>3</v>
      </c>
      <c r="X851" t="s">
        <v>3</v>
      </c>
      <c r="Y851" t="s">
        <v>3</v>
      </c>
      <c r="Z851" t="s">
        <v>3</v>
      </c>
      <c r="AA851"/>
      <c r="AB851" t="s">
        <v>324</v>
      </c>
      <c r="AC851" t="s">
        <v>3</v>
      </c>
      <c r="AD851" t="s">
        <v>3</v>
      </c>
    </row>
    <row r="852" spans="1:30" ht="15" x14ac:dyDescent="0.25">
      <c r="A852">
        <v>847</v>
      </c>
      <c r="B852" t="s">
        <v>1364</v>
      </c>
      <c r="C852">
        <v>847</v>
      </c>
      <c r="D852" t="s">
        <v>322</v>
      </c>
      <c r="E852" t="s">
        <v>1323</v>
      </c>
      <c r="F852" t="s">
        <v>1324</v>
      </c>
      <c r="G852"/>
      <c r="H852" t="s">
        <v>428</v>
      </c>
      <c r="I852" t="s">
        <v>3</v>
      </c>
      <c r="J852" t="s">
        <v>380</v>
      </c>
      <c r="K852" t="s">
        <v>331</v>
      </c>
      <c r="L852" t="s">
        <v>16</v>
      </c>
      <c r="M852">
        <v>1</v>
      </c>
      <c r="N852" t="s">
        <v>3</v>
      </c>
      <c r="O852" t="s">
        <v>31</v>
      </c>
      <c r="P852"/>
      <c r="Q852">
        <v>0</v>
      </c>
      <c r="R852"/>
      <c r="S852"/>
      <c r="T852" t="s">
        <v>3</v>
      </c>
      <c r="U852" t="s">
        <v>3</v>
      </c>
      <c r="V852" t="s">
        <v>2</v>
      </c>
      <c r="W852" t="s">
        <v>3</v>
      </c>
      <c r="X852" t="s">
        <v>3</v>
      </c>
      <c r="Y852" t="s">
        <v>3</v>
      </c>
      <c r="Z852" t="s">
        <v>3</v>
      </c>
      <c r="AA852"/>
      <c r="AB852" t="s">
        <v>324</v>
      </c>
      <c r="AC852" t="s">
        <v>3</v>
      </c>
      <c r="AD852" t="s">
        <v>3</v>
      </c>
    </row>
    <row r="853" spans="1:30" ht="15" x14ac:dyDescent="0.25">
      <c r="A853">
        <v>848</v>
      </c>
      <c r="B853" t="s">
        <v>1365</v>
      </c>
      <c r="C853">
        <v>848</v>
      </c>
      <c r="D853" t="s">
        <v>322</v>
      </c>
      <c r="E853" t="s">
        <v>1323</v>
      </c>
      <c r="F853" t="s">
        <v>1324</v>
      </c>
      <c r="G853"/>
      <c r="H853" t="s">
        <v>3</v>
      </c>
      <c r="I853" t="s">
        <v>3</v>
      </c>
      <c r="J853" t="s">
        <v>3</v>
      </c>
      <c r="K853" t="s">
        <v>3</v>
      </c>
      <c r="L853" t="s">
        <v>3</v>
      </c>
      <c r="M853" t="s">
        <v>3</v>
      </c>
      <c r="N853" t="s">
        <v>3</v>
      </c>
      <c r="O853" t="s">
        <v>3</v>
      </c>
      <c r="P853"/>
      <c r="Q853">
        <v>0</v>
      </c>
      <c r="R853"/>
      <c r="S853"/>
      <c r="T853" t="s">
        <v>3</v>
      </c>
      <c r="U853" t="s">
        <v>3</v>
      </c>
      <c r="V853" t="s">
        <v>2</v>
      </c>
      <c r="W853" t="s">
        <v>3</v>
      </c>
      <c r="X853" t="s">
        <v>3</v>
      </c>
      <c r="Y853" t="s">
        <v>3</v>
      </c>
      <c r="Z853" t="s">
        <v>3</v>
      </c>
      <c r="AA853"/>
      <c r="AB853" t="s">
        <v>324</v>
      </c>
      <c r="AC853" t="s">
        <v>3</v>
      </c>
      <c r="AD853" t="s">
        <v>3</v>
      </c>
    </row>
    <row r="854" spans="1:30" ht="15" x14ac:dyDescent="0.25">
      <c r="A854">
        <v>849</v>
      </c>
      <c r="B854" t="s">
        <v>1366</v>
      </c>
      <c r="C854">
        <v>849</v>
      </c>
      <c r="D854" t="s">
        <v>322</v>
      </c>
      <c r="E854" t="s">
        <v>1323</v>
      </c>
      <c r="F854" t="s">
        <v>1324</v>
      </c>
      <c r="G854"/>
      <c r="H854" t="s">
        <v>428</v>
      </c>
      <c r="I854" t="s">
        <v>3</v>
      </c>
      <c r="J854" t="s">
        <v>380</v>
      </c>
      <c r="K854" t="s">
        <v>14</v>
      </c>
      <c r="L854" t="s">
        <v>16</v>
      </c>
      <c r="M854">
        <v>1</v>
      </c>
      <c r="N854" t="s">
        <v>3</v>
      </c>
      <c r="O854" t="s">
        <v>824</v>
      </c>
      <c r="P854"/>
      <c r="Q854">
        <v>0</v>
      </c>
      <c r="R854"/>
      <c r="S854"/>
      <c r="T854" t="s">
        <v>3</v>
      </c>
      <c r="U854" t="s">
        <v>3</v>
      </c>
      <c r="V854" t="s">
        <v>21</v>
      </c>
      <c r="W854" t="s">
        <v>3</v>
      </c>
      <c r="X854" t="s">
        <v>3</v>
      </c>
      <c r="Y854" t="s">
        <v>3</v>
      </c>
      <c r="Z854" t="s">
        <v>3</v>
      </c>
      <c r="AA854"/>
      <c r="AB854" t="s">
        <v>324</v>
      </c>
      <c r="AC854" t="s">
        <v>3</v>
      </c>
      <c r="AD854" t="s">
        <v>3</v>
      </c>
    </row>
    <row r="855" spans="1:30" ht="15" x14ac:dyDescent="0.25">
      <c r="A855">
        <v>850</v>
      </c>
      <c r="B855" t="s">
        <v>1367</v>
      </c>
      <c r="C855">
        <v>850</v>
      </c>
      <c r="D855" t="s">
        <v>322</v>
      </c>
      <c r="E855" t="s">
        <v>1323</v>
      </c>
      <c r="F855" t="s">
        <v>1324</v>
      </c>
      <c r="G855"/>
      <c r="H855" t="s">
        <v>428</v>
      </c>
      <c r="I855" t="s">
        <v>3</v>
      </c>
      <c r="J855" t="s">
        <v>380</v>
      </c>
      <c r="K855" t="s">
        <v>14</v>
      </c>
      <c r="L855" t="s">
        <v>16</v>
      </c>
      <c r="M855">
        <v>1</v>
      </c>
      <c r="N855" t="s">
        <v>3</v>
      </c>
      <c r="O855" t="s">
        <v>431</v>
      </c>
      <c r="P855"/>
      <c r="Q855">
        <v>0</v>
      </c>
      <c r="R855"/>
      <c r="S855"/>
      <c r="T855" t="s">
        <v>3</v>
      </c>
      <c r="U855" t="s">
        <v>3</v>
      </c>
      <c r="V855" t="s">
        <v>2</v>
      </c>
      <c r="W855" t="s">
        <v>3</v>
      </c>
      <c r="X855" t="s">
        <v>3</v>
      </c>
      <c r="Y855" t="s">
        <v>3</v>
      </c>
      <c r="Z855" t="s">
        <v>3</v>
      </c>
      <c r="AA855"/>
      <c r="AB855" t="s">
        <v>324</v>
      </c>
      <c r="AC855" t="s">
        <v>3</v>
      </c>
      <c r="AD855" t="s">
        <v>3</v>
      </c>
    </row>
    <row r="856" spans="1:30" ht="15" x14ac:dyDescent="0.25">
      <c r="A856">
        <v>851</v>
      </c>
      <c r="B856" t="s">
        <v>1368</v>
      </c>
      <c r="C856">
        <v>851</v>
      </c>
      <c r="D856" t="s">
        <v>322</v>
      </c>
      <c r="E856" t="s">
        <v>1323</v>
      </c>
      <c r="F856" t="s">
        <v>1324</v>
      </c>
      <c r="G856"/>
      <c r="H856" t="s">
        <v>3</v>
      </c>
      <c r="I856" t="s">
        <v>3</v>
      </c>
      <c r="J856" t="s">
        <v>3</v>
      </c>
      <c r="K856" t="s">
        <v>3</v>
      </c>
      <c r="L856" t="s">
        <v>3</v>
      </c>
      <c r="M856">
        <v>1</v>
      </c>
      <c r="N856" t="s">
        <v>3</v>
      </c>
      <c r="O856" t="s">
        <v>3</v>
      </c>
      <c r="P856"/>
      <c r="Q856">
        <v>0</v>
      </c>
      <c r="R856"/>
      <c r="S856"/>
      <c r="T856" t="s">
        <v>3</v>
      </c>
      <c r="U856" t="s">
        <v>3</v>
      </c>
      <c r="V856" t="s">
        <v>3</v>
      </c>
      <c r="W856" t="s">
        <v>3</v>
      </c>
      <c r="X856" t="s">
        <v>3</v>
      </c>
      <c r="Y856" t="s">
        <v>3</v>
      </c>
      <c r="Z856" t="s">
        <v>3</v>
      </c>
      <c r="AA856"/>
      <c r="AB856" t="s">
        <v>324</v>
      </c>
      <c r="AC856" t="s">
        <v>3</v>
      </c>
      <c r="AD856" t="s">
        <v>3</v>
      </c>
    </row>
    <row r="857" spans="1:30" ht="15" x14ac:dyDescent="0.25">
      <c r="A857">
        <v>852</v>
      </c>
      <c r="B857" t="s">
        <v>1369</v>
      </c>
      <c r="C857">
        <v>852</v>
      </c>
      <c r="D857" t="s">
        <v>322</v>
      </c>
      <c r="E857" t="s">
        <v>1323</v>
      </c>
      <c r="F857" t="s">
        <v>1324</v>
      </c>
      <c r="G857"/>
      <c r="H857" t="s">
        <v>3</v>
      </c>
      <c r="I857" t="s">
        <v>3</v>
      </c>
      <c r="J857" t="s">
        <v>3</v>
      </c>
      <c r="K857" t="s">
        <v>3</v>
      </c>
      <c r="L857" t="s">
        <v>3</v>
      </c>
      <c r="M857" t="s">
        <v>3</v>
      </c>
      <c r="N857" t="s">
        <v>3</v>
      </c>
      <c r="O857" t="s">
        <v>3</v>
      </c>
      <c r="P857"/>
      <c r="Q857">
        <v>0</v>
      </c>
      <c r="R857"/>
      <c r="S857"/>
      <c r="T857" t="s">
        <v>3</v>
      </c>
      <c r="U857" t="s">
        <v>3</v>
      </c>
      <c r="V857" t="s">
        <v>2</v>
      </c>
      <c r="W857" t="s">
        <v>3</v>
      </c>
      <c r="X857" t="s">
        <v>3</v>
      </c>
      <c r="Y857" t="s">
        <v>3</v>
      </c>
      <c r="Z857" t="s">
        <v>3</v>
      </c>
      <c r="AA857"/>
      <c r="AB857" t="s">
        <v>324</v>
      </c>
      <c r="AC857" t="s">
        <v>3</v>
      </c>
      <c r="AD857" t="s">
        <v>3</v>
      </c>
    </row>
    <row r="858" spans="1:30" ht="15" x14ac:dyDescent="0.25">
      <c r="A858">
        <v>853</v>
      </c>
      <c r="B858" t="s">
        <v>1370</v>
      </c>
      <c r="C858">
        <v>853</v>
      </c>
      <c r="D858" t="s">
        <v>322</v>
      </c>
      <c r="E858" t="s">
        <v>1323</v>
      </c>
      <c r="F858" t="s">
        <v>1324</v>
      </c>
      <c r="G858"/>
      <c r="H858" t="s">
        <v>3</v>
      </c>
      <c r="I858" t="s">
        <v>3</v>
      </c>
      <c r="J858" t="s">
        <v>3</v>
      </c>
      <c r="K858" t="s">
        <v>3</v>
      </c>
      <c r="L858" t="s">
        <v>3</v>
      </c>
      <c r="M858">
        <v>1</v>
      </c>
      <c r="N858" t="s">
        <v>3</v>
      </c>
      <c r="O858" t="s">
        <v>3</v>
      </c>
      <c r="P858"/>
      <c r="Q858">
        <v>0</v>
      </c>
      <c r="R858"/>
      <c r="S858"/>
      <c r="T858" t="s">
        <v>3</v>
      </c>
      <c r="U858" t="s">
        <v>3</v>
      </c>
      <c r="V858" t="s">
        <v>21</v>
      </c>
      <c r="W858" t="s">
        <v>3</v>
      </c>
      <c r="X858" t="s">
        <v>3</v>
      </c>
      <c r="Y858" t="s">
        <v>3</v>
      </c>
      <c r="Z858" t="s">
        <v>3</v>
      </c>
      <c r="AA858"/>
      <c r="AB858" t="s">
        <v>324</v>
      </c>
      <c r="AC858" t="s">
        <v>3</v>
      </c>
      <c r="AD858" t="s">
        <v>3</v>
      </c>
    </row>
    <row r="859" spans="1:30" ht="15" x14ac:dyDescent="0.25">
      <c r="A859">
        <v>854</v>
      </c>
      <c r="B859" t="s">
        <v>1371</v>
      </c>
      <c r="C859">
        <v>854</v>
      </c>
      <c r="D859" t="s">
        <v>322</v>
      </c>
      <c r="E859" t="s">
        <v>1323</v>
      </c>
      <c r="F859" t="s">
        <v>1324</v>
      </c>
      <c r="G859"/>
      <c r="H859" t="s">
        <v>428</v>
      </c>
      <c r="I859" t="s">
        <v>3</v>
      </c>
      <c r="J859" t="s">
        <v>380</v>
      </c>
      <c r="K859" t="s">
        <v>14</v>
      </c>
      <c r="L859" t="s">
        <v>16</v>
      </c>
      <c r="M859">
        <v>1</v>
      </c>
      <c r="N859" t="s">
        <v>3</v>
      </c>
      <c r="O859" t="s">
        <v>33</v>
      </c>
      <c r="P859"/>
      <c r="Q859">
        <v>0</v>
      </c>
      <c r="R859"/>
      <c r="S859"/>
      <c r="T859" t="s">
        <v>3</v>
      </c>
      <c r="U859" t="s">
        <v>3</v>
      </c>
      <c r="V859" t="s">
        <v>2</v>
      </c>
      <c r="W859" t="s">
        <v>3</v>
      </c>
      <c r="X859" t="s">
        <v>3</v>
      </c>
      <c r="Y859" t="s">
        <v>3</v>
      </c>
      <c r="Z859" t="s">
        <v>3</v>
      </c>
      <c r="AA859"/>
      <c r="AB859" t="s">
        <v>324</v>
      </c>
      <c r="AC859" t="s">
        <v>3</v>
      </c>
      <c r="AD859" t="s">
        <v>3</v>
      </c>
    </row>
    <row r="860" spans="1:30" ht="15" x14ac:dyDescent="0.25">
      <c r="A860">
        <v>855</v>
      </c>
      <c r="B860" t="s">
        <v>1372</v>
      </c>
      <c r="C860">
        <v>855</v>
      </c>
      <c r="D860" t="s">
        <v>322</v>
      </c>
      <c r="E860" t="s">
        <v>1323</v>
      </c>
      <c r="F860" t="s">
        <v>1324</v>
      </c>
      <c r="G860"/>
      <c r="H860" t="s">
        <v>428</v>
      </c>
      <c r="I860" t="s">
        <v>3</v>
      </c>
      <c r="J860" t="s">
        <v>380</v>
      </c>
      <c r="K860" t="s">
        <v>14</v>
      </c>
      <c r="L860" t="s">
        <v>16</v>
      </c>
      <c r="M860">
        <v>1</v>
      </c>
      <c r="N860" t="s">
        <v>3</v>
      </c>
      <c r="O860" t="s">
        <v>358</v>
      </c>
      <c r="P860"/>
      <c r="Q860">
        <v>0</v>
      </c>
      <c r="R860"/>
      <c r="S860"/>
      <c r="T860" t="s">
        <v>537</v>
      </c>
      <c r="U860" t="s">
        <v>3</v>
      </c>
      <c r="V860" t="s">
        <v>13</v>
      </c>
      <c r="W860" t="s">
        <v>9</v>
      </c>
      <c r="X860" t="s">
        <v>3</v>
      </c>
      <c r="Y860" t="s">
        <v>3</v>
      </c>
      <c r="Z860" t="s">
        <v>3</v>
      </c>
      <c r="AA860"/>
      <c r="AB860" t="s">
        <v>324</v>
      </c>
      <c r="AC860" t="s">
        <v>3</v>
      </c>
      <c r="AD860" t="s">
        <v>3</v>
      </c>
    </row>
    <row r="861" spans="1:30" ht="15" x14ac:dyDescent="0.25">
      <c r="A861">
        <v>856</v>
      </c>
      <c r="B861" t="s">
        <v>1373</v>
      </c>
      <c r="C861">
        <v>856</v>
      </c>
      <c r="D861" t="s">
        <v>322</v>
      </c>
      <c r="E861" t="s">
        <v>1323</v>
      </c>
      <c r="F861" t="s">
        <v>1324</v>
      </c>
      <c r="G861"/>
      <c r="H861" t="s">
        <v>428</v>
      </c>
      <c r="I861" t="s">
        <v>3</v>
      </c>
      <c r="J861" t="s">
        <v>380</v>
      </c>
      <c r="K861" t="s">
        <v>14</v>
      </c>
      <c r="L861" t="s">
        <v>16</v>
      </c>
      <c r="M861">
        <v>1</v>
      </c>
      <c r="N861" t="s">
        <v>3</v>
      </c>
      <c r="O861" t="s">
        <v>30</v>
      </c>
      <c r="P861"/>
      <c r="Q861">
        <v>0</v>
      </c>
      <c r="R861"/>
      <c r="S861"/>
      <c r="T861" t="s">
        <v>3</v>
      </c>
      <c r="U861" t="s">
        <v>3</v>
      </c>
      <c r="V861" t="s">
        <v>2</v>
      </c>
      <c r="W861" t="s">
        <v>3</v>
      </c>
      <c r="X861" t="s">
        <v>3</v>
      </c>
      <c r="Y861" t="s">
        <v>3</v>
      </c>
      <c r="Z861" t="s">
        <v>3</v>
      </c>
      <c r="AA861"/>
      <c r="AB861" t="s">
        <v>324</v>
      </c>
      <c r="AC861" t="s">
        <v>3</v>
      </c>
      <c r="AD861" t="s">
        <v>3</v>
      </c>
    </row>
    <row r="862" spans="1:30" ht="15" x14ac:dyDescent="0.25">
      <c r="A862">
        <v>857</v>
      </c>
      <c r="B862" t="s">
        <v>1374</v>
      </c>
      <c r="C862">
        <v>857</v>
      </c>
      <c r="D862" t="s">
        <v>322</v>
      </c>
      <c r="E862" t="s">
        <v>1323</v>
      </c>
      <c r="F862" t="s">
        <v>1324</v>
      </c>
      <c r="G862"/>
      <c r="H862" t="s">
        <v>3</v>
      </c>
      <c r="I862" t="s">
        <v>3</v>
      </c>
      <c r="J862" t="s">
        <v>3</v>
      </c>
      <c r="K862" t="s">
        <v>3</v>
      </c>
      <c r="L862" t="s">
        <v>3</v>
      </c>
      <c r="M862" t="s">
        <v>3</v>
      </c>
      <c r="N862" t="s">
        <v>3</v>
      </c>
      <c r="O862" t="s">
        <v>3</v>
      </c>
      <c r="P862"/>
      <c r="Q862">
        <v>0</v>
      </c>
      <c r="R862"/>
      <c r="S862"/>
      <c r="T862" t="s">
        <v>3</v>
      </c>
      <c r="U862" t="s">
        <v>3</v>
      </c>
      <c r="V862" t="s">
        <v>3</v>
      </c>
      <c r="W862" t="s">
        <v>3</v>
      </c>
      <c r="X862" t="s">
        <v>3</v>
      </c>
      <c r="Y862" t="s">
        <v>3</v>
      </c>
      <c r="Z862" t="s">
        <v>3</v>
      </c>
      <c r="AA862"/>
      <c r="AB862" t="s">
        <v>324</v>
      </c>
      <c r="AC862" t="s">
        <v>3</v>
      </c>
      <c r="AD862" t="s">
        <v>3</v>
      </c>
    </row>
    <row r="863" spans="1:30" ht="15" x14ac:dyDescent="0.25">
      <c r="A863">
        <v>858</v>
      </c>
      <c r="B863" t="s">
        <v>1375</v>
      </c>
      <c r="C863">
        <v>858</v>
      </c>
      <c r="D863" t="s">
        <v>322</v>
      </c>
      <c r="E863" t="s">
        <v>1323</v>
      </c>
      <c r="F863" t="s">
        <v>1324</v>
      </c>
      <c r="G863"/>
      <c r="H863" t="s">
        <v>3</v>
      </c>
      <c r="I863" t="s">
        <v>3</v>
      </c>
      <c r="J863" t="s">
        <v>3</v>
      </c>
      <c r="K863" t="s">
        <v>3</v>
      </c>
      <c r="L863" t="s">
        <v>311</v>
      </c>
      <c r="M863" t="s">
        <v>3</v>
      </c>
      <c r="N863" t="s">
        <v>3</v>
      </c>
      <c r="O863" t="s">
        <v>3</v>
      </c>
      <c r="P863"/>
      <c r="Q863">
        <v>0</v>
      </c>
      <c r="R863"/>
      <c r="S863"/>
      <c r="T863" t="s">
        <v>3</v>
      </c>
      <c r="U863" t="s">
        <v>3</v>
      </c>
      <c r="V863" t="s">
        <v>8</v>
      </c>
      <c r="W863" t="s">
        <v>3</v>
      </c>
      <c r="X863" t="s">
        <v>3</v>
      </c>
      <c r="Y863" t="s">
        <v>3</v>
      </c>
      <c r="Z863" t="s">
        <v>3</v>
      </c>
      <c r="AA863"/>
      <c r="AB863" t="s">
        <v>324</v>
      </c>
      <c r="AC863" t="s">
        <v>3</v>
      </c>
      <c r="AD863" t="s">
        <v>3</v>
      </c>
    </row>
    <row r="864" spans="1:30" ht="15" x14ac:dyDescent="0.25">
      <c r="A864">
        <v>859</v>
      </c>
      <c r="B864" t="s">
        <v>1376</v>
      </c>
      <c r="C864">
        <v>859</v>
      </c>
      <c r="D864" t="s">
        <v>322</v>
      </c>
      <c r="E864" t="s">
        <v>1323</v>
      </c>
      <c r="F864" t="s">
        <v>1324</v>
      </c>
      <c r="G864"/>
      <c r="H864" t="s">
        <v>3</v>
      </c>
      <c r="I864" t="s">
        <v>3</v>
      </c>
      <c r="J864" t="s">
        <v>3</v>
      </c>
      <c r="K864" t="s">
        <v>3</v>
      </c>
      <c r="L864" t="s">
        <v>3</v>
      </c>
      <c r="M864" t="s">
        <v>3</v>
      </c>
      <c r="N864" t="s">
        <v>3</v>
      </c>
      <c r="O864" t="s">
        <v>3</v>
      </c>
      <c r="P864"/>
      <c r="Q864">
        <v>0</v>
      </c>
      <c r="R864"/>
      <c r="S864"/>
      <c r="T864" t="s">
        <v>3</v>
      </c>
      <c r="U864" t="s">
        <v>3</v>
      </c>
      <c r="V864" t="s">
        <v>2</v>
      </c>
      <c r="W864" t="s">
        <v>3</v>
      </c>
      <c r="X864" t="s">
        <v>3</v>
      </c>
      <c r="Y864" t="s">
        <v>3</v>
      </c>
      <c r="Z864" t="s">
        <v>3</v>
      </c>
      <c r="AA864"/>
      <c r="AB864" t="s">
        <v>324</v>
      </c>
      <c r="AC864" t="s">
        <v>3</v>
      </c>
      <c r="AD864" t="s">
        <v>3</v>
      </c>
    </row>
    <row r="865" spans="1:30" ht="15" x14ac:dyDescent="0.25">
      <c r="A865">
        <v>860</v>
      </c>
      <c r="B865" t="s">
        <v>1377</v>
      </c>
      <c r="C865">
        <v>860</v>
      </c>
      <c r="D865" t="s">
        <v>322</v>
      </c>
      <c r="E865" t="s">
        <v>1323</v>
      </c>
      <c r="F865" t="s">
        <v>1324</v>
      </c>
      <c r="G865"/>
      <c r="H865" t="s">
        <v>3</v>
      </c>
      <c r="I865" t="s">
        <v>3</v>
      </c>
      <c r="J865" t="s">
        <v>3</v>
      </c>
      <c r="K865" t="s">
        <v>3</v>
      </c>
      <c r="L865" t="s">
        <v>3</v>
      </c>
      <c r="M865" t="s">
        <v>3</v>
      </c>
      <c r="N865" t="s">
        <v>3</v>
      </c>
      <c r="O865" t="s">
        <v>3</v>
      </c>
      <c r="P865"/>
      <c r="Q865">
        <v>0</v>
      </c>
      <c r="R865"/>
      <c r="S865"/>
      <c r="T865" t="s">
        <v>3</v>
      </c>
      <c r="U865" t="s">
        <v>3</v>
      </c>
      <c r="V865" t="s">
        <v>2</v>
      </c>
      <c r="W865" t="s">
        <v>3</v>
      </c>
      <c r="X865" t="s">
        <v>3</v>
      </c>
      <c r="Y865" t="s">
        <v>3</v>
      </c>
      <c r="Z865" t="s">
        <v>3</v>
      </c>
      <c r="AA865"/>
      <c r="AB865" t="s">
        <v>324</v>
      </c>
      <c r="AC865" t="s">
        <v>3</v>
      </c>
      <c r="AD865" t="s">
        <v>3</v>
      </c>
    </row>
    <row r="866" spans="1:30" ht="15" x14ac:dyDescent="0.25">
      <c r="A866">
        <v>861</v>
      </c>
      <c r="B866" t="s">
        <v>1378</v>
      </c>
      <c r="C866">
        <v>861</v>
      </c>
      <c r="D866" t="s">
        <v>322</v>
      </c>
      <c r="E866" t="s">
        <v>1323</v>
      </c>
      <c r="F866" t="s">
        <v>1324</v>
      </c>
      <c r="G866"/>
      <c r="H866" t="s">
        <v>3</v>
      </c>
      <c r="I866" t="s">
        <v>3</v>
      </c>
      <c r="J866" t="s">
        <v>3</v>
      </c>
      <c r="K866" t="s">
        <v>3</v>
      </c>
      <c r="L866" t="s">
        <v>3</v>
      </c>
      <c r="M866" t="s">
        <v>3</v>
      </c>
      <c r="N866" t="s">
        <v>3</v>
      </c>
      <c r="O866" t="s">
        <v>3</v>
      </c>
      <c r="P866"/>
      <c r="Q866">
        <v>0</v>
      </c>
      <c r="R866"/>
      <c r="S866"/>
      <c r="T866" t="s">
        <v>3</v>
      </c>
      <c r="U866" t="s">
        <v>3</v>
      </c>
      <c r="V866" t="s">
        <v>3</v>
      </c>
      <c r="W866" t="s">
        <v>3</v>
      </c>
      <c r="X866" t="s">
        <v>3</v>
      </c>
      <c r="Y866" t="s">
        <v>3</v>
      </c>
      <c r="Z866" t="s">
        <v>3</v>
      </c>
      <c r="AA866"/>
      <c r="AB866" t="s">
        <v>324</v>
      </c>
      <c r="AC866" t="s">
        <v>3</v>
      </c>
      <c r="AD866" t="s">
        <v>3</v>
      </c>
    </row>
    <row r="867" spans="1:30" ht="15" x14ac:dyDescent="0.25">
      <c r="A867">
        <v>862</v>
      </c>
      <c r="B867" t="s">
        <v>1379</v>
      </c>
      <c r="C867">
        <v>862</v>
      </c>
      <c r="D867" t="s">
        <v>322</v>
      </c>
      <c r="E867" t="s">
        <v>1323</v>
      </c>
      <c r="F867" t="s">
        <v>1324</v>
      </c>
      <c r="G867"/>
      <c r="H867" t="s">
        <v>3</v>
      </c>
      <c r="I867">
        <v>0</v>
      </c>
      <c r="J867">
        <v>0</v>
      </c>
      <c r="K867">
        <v>0</v>
      </c>
      <c r="L867">
        <v>0</v>
      </c>
      <c r="M867" t="s">
        <v>3</v>
      </c>
      <c r="N867" t="s">
        <v>3</v>
      </c>
      <c r="O867">
        <v>0</v>
      </c>
      <c r="P867"/>
      <c r="Q867">
        <v>0</v>
      </c>
      <c r="R867"/>
      <c r="S867"/>
      <c r="T867">
        <v>0</v>
      </c>
      <c r="U867">
        <v>0</v>
      </c>
      <c r="V867" t="s">
        <v>3</v>
      </c>
      <c r="W867" t="s">
        <v>3</v>
      </c>
      <c r="X867" t="s">
        <v>3</v>
      </c>
      <c r="Y867">
        <v>0</v>
      </c>
      <c r="Z867">
        <v>0</v>
      </c>
      <c r="AA867"/>
      <c r="AB867" t="s">
        <v>324</v>
      </c>
      <c r="AC867" t="s">
        <v>3</v>
      </c>
      <c r="AD867" t="s">
        <v>3</v>
      </c>
    </row>
    <row r="868" spans="1:30" ht="15" x14ac:dyDescent="0.25">
      <c r="A868">
        <v>863</v>
      </c>
      <c r="B868" t="s">
        <v>1380</v>
      </c>
      <c r="C868">
        <v>863</v>
      </c>
      <c r="D868" t="s">
        <v>322</v>
      </c>
      <c r="E868" t="s">
        <v>1323</v>
      </c>
      <c r="F868" t="s">
        <v>1324</v>
      </c>
      <c r="G868"/>
      <c r="H868" t="s">
        <v>3</v>
      </c>
      <c r="I868" t="s">
        <v>3</v>
      </c>
      <c r="J868" t="s">
        <v>3</v>
      </c>
      <c r="K868" t="s">
        <v>3</v>
      </c>
      <c r="L868" t="s">
        <v>3</v>
      </c>
      <c r="M868" t="s">
        <v>3</v>
      </c>
      <c r="N868" t="s">
        <v>3</v>
      </c>
      <c r="O868" t="s">
        <v>3</v>
      </c>
      <c r="P868"/>
      <c r="Q868">
        <v>0</v>
      </c>
      <c r="R868"/>
      <c r="S868"/>
      <c r="T868" t="s">
        <v>3</v>
      </c>
      <c r="U868" t="s">
        <v>3</v>
      </c>
      <c r="V868" t="s">
        <v>2</v>
      </c>
      <c r="W868" t="s">
        <v>3</v>
      </c>
      <c r="X868" t="s">
        <v>3</v>
      </c>
      <c r="Y868" t="s">
        <v>3</v>
      </c>
      <c r="Z868" t="s">
        <v>3</v>
      </c>
      <c r="AA868"/>
      <c r="AB868" t="s">
        <v>324</v>
      </c>
      <c r="AC868" t="s">
        <v>3</v>
      </c>
      <c r="AD868" t="s">
        <v>3</v>
      </c>
    </row>
    <row r="869" spans="1:30" ht="15" x14ac:dyDescent="0.25">
      <c r="A869">
        <v>864</v>
      </c>
      <c r="B869" t="s">
        <v>1381</v>
      </c>
      <c r="C869">
        <v>864</v>
      </c>
      <c r="D869" t="s">
        <v>322</v>
      </c>
      <c r="E869" t="s">
        <v>1323</v>
      </c>
      <c r="F869" t="s">
        <v>1324</v>
      </c>
      <c r="G869"/>
      <c r="H869" t="s">
        <v>3</v>
      </c>
      <c r="I869" t="s">
        <v>3</v>
      </c>
      <c r="J869" t="s">
        <v>3</v>
      </c>
      <c r="K869" t="s">
        <v>3</v>
      </c>
      <c r="L869" t="s">
        <v>3</v>
      </c>
      <c r="M869" t="s">
        <v>3</v>
      </c>
      <c r="N869" t="s">
        <v>3</v>
      </c>
      <c r="O869" t="s">
        <v>3</v>
      </c>
      <c r="P869"/>
      <c r="Q869">
        <v>0</v>
      </c>
      <c r="R869"/>
      <c r="S869"/>
      <c r="T869" t="s">
        <v>3</v>
      </c>
      <c r="U869" t="s">
        <v>3</v>
      </c>
      <c r="V869" t="s">
        <v>21</v>
      </c>
      <c r="W869" t="s">
        <v>3</v>
      </c>
      <c r="X869" t="s">
        <v>3</v>
      </c>
      <c r="Y869" t="s">
        <v>3</v>
      </c>
      <c r="Z869" t="s">
        <v>3</v>
      </c>
      <c r="AA869"/>
      <c r="AB869" t="s">
        <v>324</v>
      </c>
      <c r="AC869" t="s">
        <v>3</v>
      </c>
      <c r="AD869" t="s">
        <v>3</v>
      </c>
    </row>
    <row r="870" spans="1:30" ht="15" x14ac:dyDescent="0.25">
      <c r="A870">
        <v>865</v>
      </c>
      <c r="B870" t="s">
        <v>1382</v>
      </c>
      <c r="C870">
        <v>865</v>
      </c>
      <c r="D870" t="s">
        <v>322</v>
      </c>
      <c r="E870" t="s">
        <v>1323</v>
      </c>
      <c r="F870" t="s">
        <v>1324</v>
      </c>
      <c r="G870"/>
      <c r="H870" t="s">
        <v>3</v>
      </c>
      <c r="I870">
        <v>0</v>
      </c>
      <c r="J870">
        <v>0</v>
      </c>
      <c r="K870">
        <v>0</v>
      </c>
      <c r="L870">
        <v>0</v>
      </c>
      <c r="M870" t="s">
        <v>3</v>
      </c>
      <c r="N870" t="s">
        <v>3</v>
      </c>
      <c r="O870">
        <v>0</v>
      </c>
      <c r="P870"/>
      <c r="Q870">
        <v>0</v>
      </c>
      <c r="R870"/>
      <c r="S870"/>
      <c r="T870">
        <v>0</v>
      </c>
      <c r="U870">
        <v>0</v>
      </c>
      <c r="V870" t="s">
        <v>2</v>
      </c>
      <c r="W870" t="s">
        <v>3</v>
      </c>
      <c r="X870" t="s">
        <v>3</v>
      </c>
      <c r="Y870">
        <v>0</v>
      </c>
      <c r="Z870">
        <v>0</v>
      </c>
      <c r="AA870"/>
      <c r="AB870" t="s">
        <v>324</v>
      </c>
      <c r="AC870" t="s">
        <v>3</v>
      </c>
      <c r="AD870" t="s">
        <v>3</v>
      </c>
    </row>
    <row r="871" spans="1:30" ht="15" x14ac:dyDescent="0.25">
      <c r="A871">
        <v>866</v>
      </c>
      <c r="B871" t="s">
        <v>1383</v>
      </c>
      <c r="C871">
        <v>866</v>
      </c>
      <c r="D871" t="s">
        <v>322</v>
      </c>
      <c r="E871" t="s">
        <v>1323</v>
      </c>
      <c r="F871" t="s">
        <v>1324</v>
      </c>
      <c r="G871"/>
      <c r="H871" t="s">
        <v>3</v>
      </c>
      <c r="I871">
        <v>0</v>
      </c>
      <c r="J871">
        <v>0</v>
      </c>
      <c r="K871">
        <v>0</v>
      </c>
      <c r="L871">
        <v>0</v>
      </c>
      <c r="M871" t="s">
        <v>3</v>
      </c>
      <c r="N871" t="s">
        <v>3</v>
      </c>
      <c r="O871">
        <v>0</v>
      </c>
      <c r="P871"/>
      <c r="Q871">
        <v>0</v>
      </c>
      <c r="R871"/>
      <c r="S871"/>
      <c r="T871">
        <v>0</v>
      </c>
      <c r="U871">
        <v>0</v>
      </c>
      <c r="V871" t="s">
        <v>3</v>
      </c>
      <c r="W871" t="s">
        <v>3</v>
      </c>
      <c r="X871" t="s">
        <v>3</v>
      </c>
      <c r="Y871">
        <v>0</v>
      </c>
      <c r="Z871">
        <v>0</v>
      </c>
      <c r="AA871"/>
      <c r="AB871" t="s">
        <v>324</v>
      </c>
      <c r="AC871" t="s">
        <v>3</v>
      </c>
      <c r="AD871" t="s">
        <v>3</v>
      </c>
    </row>
    <row r="872" spans="1:30" ht="15" x14ac:dyDescent="0.25">
      <c r="A872">
        <v>867</v>
      </c>
      <c r="B872" t="s">
        <v>1384</v>
      </c>
      <c r="C872">
        <v>867</v>
      </c>
      <c r="D872" t="s">
        <v>322</v>
      </c>
      <c r="E872" t="s">
        <v>1323</v>
      </c>
      <c r="F872" t="s">
        <v>1324</v>
      </c>
      <c r="G872"/>
      <c r="H872" t="s">
        <v>3</v>
      </c>
      <c r="I872" t="s">
        <v>3</v>
      </c>
      <c r="J872" t="s">
        <v>3</v>
      </c>
      <c r="K872" t="s">
        <v>3</v>
      </c>
      <c r="L872" t="s">
        <v>3</v>
      </c>
      <c r="M872" t="s">
        <v>3</v>
      </c>
      <c r="N872" t="s">
        <v>3</v>
      </c>
      <c r="O872" t="s">
        <v>3</v>
      </c>
      <c r="P872"/>
      <c r="Q872">
        <v>0</v>
      </c>
      <c r="R872"/>
      <c r="S872"/>
      <c r="T872" t="s">
        <v>3</v>
      </c>
      <c r="U872" t="s">
        <v>3</v>
      </c>
      <c r="V872" t="s">
        <v>3</v>
      </c>
      <c r="W872" t="s">
        <v>3</v>
      </c>
      <c r="X872" t="s">
        <v>3</v>
      </c>
      <c r="Y872" t="s">
        <v>3</v>
      </c>
      <c r="Z872" t="s">
        <v>3</v>
      </c>
      <c r="AA872"/>
      <c r="AB872" t="s">
        <v>324</v>
      </c>
      <c r="AC872" t="s">
        <v>3</v>
      </c>
      <c r="AD872" t="s">
        <v>3</v>
      </c>
    </row>
    <row r="873" spans="1:30" ht="15" x14ac:dyDescent="0.25">
      <c r="A873">
        <v>868</v>
      </c>
      <c r="B873" t="s">
        <v>1385</v>
      </c>
      <c r="C873">
        <v>868</v>
      </c>
      <c r="D873" t="s">
        <v>322</v>
      </c>
      <c r="E873" t="s">
        <v>1323</v>
      </c>
      <c r="F873" t="s">
        <v>1324</v>
      </c>
      <c r="G873"/>
      <c r="H873" t="s">
        <v>428</v>
      </c>
      <c r="I873" t="s">
        <v>3</v>
      </c>
      <c r="J873" t="s">
        <v>380</v>
      </c>
      <c r="K873" t="s">
        <v>20</v>
      </c>
      <c r="L873" t="s">
        <v>311</v>
      </c>
      <c r="M873" t="s">
        <v>3</v>
      </c>
      <c r="N873" t="s">
        <v>3</v>
      </c>
      <c r="O873" t="s">
        <v>23</v>
      </c>
      <c r="P873"/>
      <c r="Q873">
        <v>0</v>
      </c>
      <c r="R873"/>
      <c r="S873"/>
      <c r="T873" t="s">
        <v>3</v>
      </c>
      <c r="U873" t="s">
        <v>3</v>
      </c>
      <c r="V873" t="s">
        <v>2</v>
      </c>
      <c r="W873" t="s">
        <v>3</v>
      </c>
      <c r="X873" t="s">
        <v>3</v>
      </c>
      <c r="Y873" t="s">
        <v>3</v>
      </c>
      <c r="Z873" t="s">
        <v>3</v>
      </c>
      <c r="AA873"/>
      <c r="AB873" t="s">
        <v>324</v>
      </c>
      <c r="AC873" t="s">
        <v>3</v>
      </c>
      <c r="AD873" t="s">
        <v>3</v>
      </c>
    </row>
    <row r="874" spans="1:30" ht="15" x14ac:dyDescent="0.25">
      <c r="A874">
        <v>869</v>
      </c>
      <c r="B874" t="s">
        <v>1386</v>
      </c>
      <c r="C874">
        <v>869</v>
      </c>
      <c r="D874" t="s">
        <v>322</v>
      </c>
      <c r="E874" t="s">
        <v>1323</v>
      </c>
      <c r="F874" t="s">
        <v>1324</v>
      </c>
      <c r="G874"/>
      <c r="H874" t="s">
        <v>3</v>
      </c>
      <c r="I874" t="s">
        <v>3</v>
      </c>
      <c r="J874" t="s">
        <v>3</v>
      </c>
      <c r="K874" t="s">
        <v>3</v>
      </c>
      <c r="L874" t="s">
        <v>3</v>
      </c>
      <c r="M874" t="s">
        <v>3</v>
      </c>
      <c r="N874" t="s">
        <v>3</v>
      </c>
      <c r="O874" t="s">
        <v>508</v>
      </c>
      <c r="P874"/>
      <c r="Q874">
        <v>0</v>
      </c>
      <c r="R874"/>
      <c r="S874"/>
      <c r="T874" t="s">
        <v>3</v>
      </c>
      <c r="U874" t="s">
        <v>3</v>
      </c>
      <c r="V874" t="s">
        <v>3</v>
      </c>
      <c r="W874" t="s">
        <v>3</v>
      </c>
      <c r="X874" t="s">
        <v>3</v>
      </c>
      <c r="Y874" t="s">
        <v>3</v>
      </c>
      <c r="Z874" t="s">
        <v>3</v>
      </c>
      <c r="AA874"/>
      <c r="AB874" t="s">
        <v>324</v>
      </c>
      <c r="AC874" t="s">
        <v>3</v>
      </c>
      <c r="AD874" t="s">
        <v>3</v>
      </c>
    </row>
    <row r="875" spans="1:30" ht="15" x14ac:dyDescent="0.25">
      <c r="A875">
        <v>870</v>
      </c>
      <c r="B875" t="s">
        <v>1387</v>
      </c>
      <c r="C875">
        <v>870</v>
      </c>
      <c r="D875" t="s">
        <v>322</v>
      </c>
      <c r="E875" t="s">
        <v>1323</v>
      </c>
      <c r="F875" t="s">
        <v>1324</v>
      </c>
      <c r="G875"/>
      <c r="H875" t="s">
        <v>3</v>
      </c>
      <c r="I875" t="s">
        <v>3</v>
      </c>
      <c r="J875" t="s">
        <v>3</v>
      </c>
      <c r="K875" t="s">
        <v>3</v>
      </c>
      <c r="L875" t="s">
        <v>3</v>
      </c>
      <c r="M875" t="s">
        <v>3</v>
      </c>
      <c r="N875" t="s">
        <v>3</v>
      </c>
      <c r="O875" t="s">
        <v>3</v>
      </c>
      <c r="P875"/>
      <c r="Q875">
        <v>0</v>
      </c>
      <c r="R875"/>
      <c r="S875"/>
      <c r="T875" t="s">
        <v>3</v>
      </c>
      <c r="U875" t="s">
        <v>3</v>
      </c>
      <c r="V875" t="s">
        <v>3</v>
      </c>
      <c r="W875" t="s">
        <v>3</v>
      </c>
      <c r="X875" t="s">
        <v>3</v>
      </c>
      <c r="Y875" t="s">
        <v>3</v>
      </c>
      <c r="Z875" t="s">
        <v>3</v>
      </c>
      <c r="AA875"/>
      <c r="AB875" t="s">
        <v>324</v>
      </c>
      <c r="AC875" t="s">
        <v>3</v>
      </c>
      <c r="AD875" t="s">
        <v>3</v>
      </c>
    </row>
    <row r="876" spans="1:30" ht="15" x14ac:dyDescent="0.25">
      <c r="A876">
        <v>871</v>
      </c>
      <c r="B876" t="s">
        <v>1388</v>
      </c>
      <c r="C876">
        <v>871</v>
      </c>
      <c r="D876" t="s">
        <v>322</v>
      </c>
      <c r="E876" t="s">
        <v>1323</v>
      </c>
      <c r="F876" t="s">
        <v>1324</v>
      </c>
      <c r="G876"/>
      <c r="H876" t="s">
        <v>3</v>
      </c>
      <c r="I876" t="s">
        <v>3</v>
      </c>
      <c r="J876" t="s">
        <v>3</v>
      </c>
      <c r="K876" t="s">
        <v>3</v>
      </c>
      <c r="L876" t="s">
        <v>3</v>
      </c>
      <c r="M876" t="s">
        <v>3</v>
      </c>
      <c r="N876" t="s">
        <v>3</v>
      </c>
      <c r="O876" t="s">
        <v>3</v>
      </c>
      <c r="P876"/>
      <c r="Q876">
        <v>0</v>
      </c>
      <c r="R876"/>
      <c r="S876"/>
      <c r="T876" t="s">
        <v>3</v>
      </c>
      <c r="U876" t="s">
        <v>3</v>
      </c>
      <c r="V876" t="s">
        <v>3</v>
      </c>
      <c r="W876" t="s">
        <v>3</v>
      </c>
      <c r="X876" t="s">
        <v>3</v>
      </c>
      <c r="Y876" t="s">
        <v>3</v>
      </c>
      <c r="Z876" t="s">
        <v>3</v>
      </c>
      <c r="AA876"/>
      <c r="AB876" t="s">
        <v>324</v>
      </c>
      <c r="AC876" t="s">
        <v>3</v>
      </c>
      <c r="AD876" t="s">
        <v>3</v>
      </c>
    </row>
    <row r="877" spans="1:30" ht="15" x14ac:dyDescent="0.25">
      <c r="A877">
        <v>872</v>
      </c>
      <c r="B877" t="s">
        <v>1389</v>
      </c>
      <c r="C877">
        <v>872</v>
      </c>
      <c r="D877" t="s">
        <v>322</v>
      </c>
      <c r="E877" t="s">
        <v>1323</v>
      </c>
      <c r="F877" t="s">
        <v>1324</v>
      </c>
      <c r="G877"/>
      <c r="H877" t="s">
        <v>3</v>
      </c>
      <c r="I877">
        <v>0</v>
      </c>
      <c r="J877">
        <v>0</v>
      </c>
      <c r="K877">
        <v>0</v>
      </c>
      <c r="L877">
        <v>0</v>
      </c>
      <c r="M877" t="s">
        <v>3</v>
      </c>
      <c r="N877" t="s">
        <v>3</v>
      </c>
      <c r="O877">
        <v>0</v>
      </c>
      <c r="P877"/>
      <c r="Q877">
        <v>0</v>
      </c>
      <c r="R877"/>
      <c r="S877"/>
      <c r="T877">
        <v>0</v>
      </c>
      <c r="U877">
        <v>0</v>
      </c>
      <c r="V877" t="s">
        <v>3</v>
      </c>
      <c r="W877" t="s">
        <v>3</v>
      </c>
      <c r="X877" t="s">
        <v>3</v>
      </c>
      <c r="Y877">
        <v>0</v>
      </c>
      <c r="Z877">
        <v>0</v>
      </c>
      <c r="AA877"/>
      <c r="AB877" t="s">
        <v>324</v>
      </c>
      <c r="AC877" t="s">
        <v>3</v>
      </c>
      <c r="AD877" t="s">
        <v>3</v>
      </c>
    </row>
    <row r="878" spans="1:30" ht="15" x14ac:dyDescent="0.25">
      <c r="A878">
        <v>873</v>
      </c>
      <c r="B878" t="s">
        <v>1390</v>
      </c>
      <c r="C878">
        <v>873</v>
      </c>
      <c r="D878" t="s">
        <v>322</v>
      </c>
      <c r="E878" t="s">
        <v>1323</v>
      </c>
      <c r="F878" t="s">
        <v>1324</v>
      </c>
      <c r="G878"/>
      <c r="H878" t="s">
        <v>3</v>
      </c>
      <c r="I878" t="s">
        <v>3</v>
      </c>
      <c r="J878" t="s">
        <v>3</v>
      </c>
      <c r="K878" t="s">
        <v>3</v>
      </c>
      <c r="L878" t="s">
        <v>3</v>
      </c>
      <c r="M878" t="s">
        <v>3</v>
      </c>
      <c r="N878" t="s">
        <v>3</v>
      </c>
      <c r="O878" t="s">
        <v>1391</v>
      </c>
      <c r="P878"/>
      <c r="Q878">
        <v>0</v>
      </c>
      <c r="R878"/>
      <c r="S878"/>
      <c r="T878" t="s">
        <v>3</v>
      </c>
      <c r="U878" t="s">
        <v>3</v>
      </c>
      <c r="V878" t="s">
        <v>3</v>
      </c>
      <c r="W878" t="s">
        <v>3</v>
      </c>
      <c r="X878" t="s">
        <v>3</v>
      </c>
      <c r="Y878" t="s">
        <v>3</v>
      </c>
      <c r="Z878" t="s">
        <v>3</v>
      </c>
      <c r="AA878"/>
      <c r="AB878" t="s">
        <v>324</v>
      </c>
      <c r="AC878" t="s">
        <v>3</v>
      </c>
      <c r="AD878" t="s">
        <v>3</v>
      </c>
    </row>
    <row r="879" spans="1:30" ht="15" x14ac:dyDescent="0.25">
      <c r="A879">
        <v>874</v>
      </c>
      <c r="B879" t="s">
        <v>1392</v>
      </c>
      <c r="C879">
        <v>874</v>
      </c>
      <c r="D879" t="s">
        <v>322</v>
      </c>
      <c r="E879" t="s">
        <v>1323</v>
      </c>
      <c r="F879" t="s">
        <v>1324</v>
      </c>
      <c r="G879"/>
      <c r="H879" t="s">
        <v>3</v>
      </c>
      <c r="I879" t="s">
        <v>3</v>
      </c>
      <c r="J879" t="s">
        <v>3</v>
      </c>
      <c r="K879" t="s">
        <v>3</v>
      </c>
      <c r="L879" t="s">
        <v>3</v>
      </c>
      <c r="M879" t="s">
        <v>3</v>
      </c>
      <c r="N879" t="s">
        <v>3</v>
      </c>
      <c r="O879" t="s">
        <v>1393</v>
      </c>
      <c r="P879"/>
      <c r="Q879">
        <v>0</v>
      </c>
      <c r="R879"/>
      <c r="S879"/>
      <c r="T879" t="s">
        <v>3</v>
      </c>
      <c r="U879" t="s">
        <v>3</v>
      </c>
      <c r="V879" t="s">
        <v>3</v>
      </c>
      <c r="W879" t="s">
        <v>3</v>
      </c>
      <c r="X879" t="s">
        <v>3</v>
      </c>
      <c r="Y879" t="s">
        <v>3</v>
      </c>
      <c r="Z879" t="s">
        <v>3</v>
      </c>
      <c r="AA879"/>
      <c r="AB879" t="s">
        <v>324</v>
      </c>
      <c r="AC879" t="s">
        <v>3</v>
      </c>
      <c r="AD879" t="s">
        <v>3</v>
      </c>
    </row>
    <row r="880" spans="1:30" ht="15" x14ac:dyDescent="0.25">
      <c r="A880">
        <v>875</v>
      </c>
      <c r="B880" t="s">
        <v>1394</v>
      </c>
      <c r="C880">
        <v>875</v>
      </c>
      <c r="D880" t="s">
        <v>322</v>
      </c>
      <c r="E880" t="s">
        <v>1323</v>
      </c>
      <c r="F880" t="s">
        <v>1324</v>
      </c>
      <c r="G880"/>
      <c r="H880" t="s">
        <v>3</v>
      </c>
      <c r="I880" t="s">
        <v>3</v>
      </c>
      <c r="J880" t="s">
        <v>3</v>
      </c>
      <c r="K880" t="s">
        <v>3</v>
      </c>
      <c r="L880" t="s">
        <v>3</v>
      </c>
      <c r="M880" t="s">
        <v>3</v>
      </c>
      <c r="N880" t="s">
        <v>3</v>
      </c>
      <c r="O880" t="s">
        <v>434</v>
      </c>
      <c r="P880"/>
      <c r="Q880">
        <v>0</v>
      </c>
      <c r="R880"/>
      <c r="S880"/>
      <c r="T880" t="s">
        <v>3</v>
      </c>
      <c r="U880" t="s">
        <v>3</v>
      </c>
      <c r="V880" t="s">
        <v>3</v>
      </c>
      <c r="W880" t="s">
        <v>3</v>
      </c>
      <c r="X880" t="s">
        <v>3</v>
      </c>
      <c r="Y880" t="s">
        <v>3</v>
      </c>
      <c r="Z880" t="s">
        <v>3</v>
      </c>
      <c r="AA880"/>
      <c r="AB880" t="s">
        <v>324</v>
      </c>
      <c r="AC880" t="s">
        <v>3</v>
      </c>
      <c r="AD880" t="s">
        <v>3</v>
      </c>
    </row>
    <row r="881" spans="1:30" ht="15" x14ac:dyDescent="0.25">
      <c r="A881">
        <v>876</v>
      </c>
      <c r="B881" t="s">
        <v>1395</v>
      </c>
      <c r="C881">
        <v>876</v>
      </c>
      <c r="D881" t="s">
        <v>322</v>
      </c>
      <c r="E881" t="s">
        <v>1323</v>
      </c>
      <c r="F881" t="s">
        <v>1324</v>
      </c>
      <c r="G881"/>
      <c r="H881" t="s">
        <v>3</v>
      </c>
      <c r="I881" t="s">
        <v>3</v>
      </c>
      <c r="J881" t="s">
        <v>3</v>
      </c>
      <c r="K881" t="s">
        <v>3</v>
      </c>
      <c r="L881" t="s">
        <v>3</v>
      </c>
      <c r="M881" t="s">
        <v>3</v>
      </c>
      <c r="N881" t="s">
        <v>3</v>
      </c>
      <c r="O881" t="s">
        <v>3</v>
      </c>
      <c r="P881"/>
      <c r="Q881">
        <v>0</v>
      </c>
      <c r="R881"/>
      <c r="S881"/>
      <c r="T881" t="s">
        <v>3</v>
      </c>
      <c r="U881" t="s">
        <v>3</v>
      </c>
      <c r="V881" t="s">
        <v>21</v>
      </c>
      <c r="W881" t="s">
        <v>3</v>
      </c>
      <c r="X881" t="s">
        <v>3</v>
      </c>
      <c r="Y881" t="s">
        <v>3</v>
      </c>
      <c r="Z881" t="s">
        <v>3</v>
      </c>
      <c r="AA881"/>
      <c r="AB881" t="s">
        <v>324</v>
      </c>
      <c r="AC881" t="s">
        <v>3</v>
      </c>
      <c r="AD881" t="s">
        <v>3</v>
      </c>
    </row>
    <row r="882" spans="1:30" ht="15" x14ac:dyDescent="0.25">
      <c r="A882">
        <v>877</v>
      </c>
      <c r="B882" t="s">
        <v>1396</v>
      </c>
      <c r="C882">
        <v>877</v>
      </c>
      <c r="D882" t="s">
        <v>322</v>
      </c>
      <c r="E882" t="s">
        <v>1323</v>
      </c>
      <c r="F882" t="s">
        <v>1324</v>
      </c>
      <c r="G882"/>
      <c r="H882" t="s">
        <v>3</v>
      </c>
      <c r="I882" t="s">
        <v>3</v>
      </c>
      <c r="J882" t="s">
        <v>3</v>
      </c>
      <c r="K882" t="s">
        <v>3</v>
      </c>
      <c r="L882" t="s">
        <v>3</v>
      </c>
      <c r="M882" t="s">
        <v>3</v>
      </c>
      <c r="N882" t="s">
        <v>3</v>
      </c>
      <c r="O882" t="s">
        <v>3</v>
      </c>
      <c r="P882"/>
      <c r="Q882">
        <v>0</v>
      </c>
      <c r="R882"/>
      <c r="S882"/>
      <c r="T882" t="s">
        <v>3</v>
      </c>
      <c r="U882" t="s">
        <v>3</v>
      </c>
      <c r="V882" t="s">
        <v>3</v>
      </c>
      <c r="W882" t="s">
        <v>3</v>
      </c>
      <c r="X882" t="s">
        <v>3</v>
      </c>
      <c r="Y882" t="s">
        <v>3</v>
      </c>
      <c r="Z882" t="s">
        <v>3</v>
      </c>
      <c r="AA882"/>
      <c r="AB882" t="s">
        <v>324</v>
      </c>
      <c r="AC882" t="s">
        <v>3</v>
      </c>
      <c r="AD882" t="s">
        <v>3</v>
      </c>
    </row>
    <row r="883" spans="1:30" ht="15" x14ac:dyDescent="0.25">
      <c r="A883">
        <v>878</v>
      </c>
      <c r="B883" t="s">
        <v>1397</v>
      </c>
      <c r="C883">
        <v>878</v>
      </c>
      <c r="D883" t="s">
        <v>322</v>
      </c>
      <c r="E883" t="s">
        <v>1323</v>
      </c>
      <c r="F883" t="s">
        <v>1324</v>
      </c>
      <c r="G883"/>
      <c r="H883" t="s">
        <v>3</v>
      </c>
      <c r="I883" t="s">
        <v>3</v>
      </c>
      <c r="J883" t="s">
        <v>3</v>
      </c>
      <c r="K883" t="s">
        <v>3</v>
      </c>
      <c r="L883" t="s">
        <v>3</v>
      </c>
      <c r="M883" t="s">
        <v>3</v>
      </c>
      <c r="N883" t="s">
        <v>3</v>
      </c>
      <c r="O883" t="s">
        <v>3</v>
      </c>
      <c r="P883"/>
      <c r="Q883">
        <v>0</v>
      </c>
      <c r="R883"/>
      <c r="S883"/>
      <c r="T883" t="s">
        <v>3</v>
      </c>
      <c r="U883" t="s">
        <v>3</v>
      </c>
      <c r="V883" t="s">
        <v>3</v>
      </c>
      <c r="W883" t="s">
        <v>3</v>
      </c>
      <c r="X883" t="s">
        <v>3</v>
      </c>
      <c r="Y883" t="s">
        <v>3</v>
      </c>
      <c r="Z883" t="s">
        <v>3</v>
      </c>
      <c r="AA883"/>
      <c r="AB883" t="s">
        <v>324</v>
      </c>
      <c r="AC883" t="s">
        <v>3</v>
      </c>
      <c r="AD883" t="s">
        <v>3</v>
      </c>
    </row>
    <row r="884" spans="1:30" ht="15" x14ac:dyDescent="0.25">
      <c r="A884">
        <v>879</v>
      </c>
      <c r="B884" t="s">
        <v>1398</v>
      </c>
      <c r="C884">
        <v>879</v>
      </c>
      <c r="D884" t="s">
        <v>322</v>
      </c>
      <c r="E884" t="s">
        <v>1323</v>
      </c>
      <c r="F884" t="s">
        <v>1324</v>
      </c>
      <c r="G884"/>
      <c r="H884" t="s">
        <v>3</v>
      </c>
      <c r="I884" t="s">
        <v>3</v>
      </c>
      <c r="J884" t="s">
        <v>3</v>
      </c>
      <c r="K884" t="s">
        <v>3</v>
      </c>
      <c r="L884" t="s">
        <v>311</v>
      </c>
      <c r="M884" t="s">
        <v>3</v>
      </c>
      <c r="N884" t="s">
        <v>3</v>
      </c>
      <c r="O884" t="s">
        <v>3</v>
      </c>
      <c r="P884"/>
      <c r="Q884">
        <v>0</v>
      </c>
      <c r="R884"/>
      <c r="S884"/>
      <c r="T884" t="s">
        <v>3</v>
      </c>
      <c r="U884" t="s">
        <v>3</v>
      </c>
      <c r="V884" t="s">
        <v>2</v>
      </c>
      <c r="W884" t="s">
        <v>3</v>
      </c>
      <c r="X884" t="s">
        <v>3</v>
      </c>
      <c r="Y884" t="s">
        <v>3</v>
      </c>
      <c r="Z884" t="s">
        <v>3</v>
      </c>
      <c r="AA884"/>
      <c r="AB884" t="s">
        <v>324</v>
      </c>
      <c r="AC884" t="s">
        <v>3</v>
      </c>
      <c r="AD884" t="s">
        <v>3</v>
      </c>
    </row>
    <row r="885" spans="1:30" ht="15" x14ac:dyDescent="0.25">
      <c r="A885">
        <v>880</v>
      </c>
      <c r="B885" t="s">
        <v>1399</v>
      </c>
      <c r="C885">
        <v>880</v>
      </c>
      <c r="D885" t="s">
        <v>322</v>
      </c>
      <c r="E885" t="s">
        <v>1323</v>
      </c>
      <c r="F885" t="s">
        <v>1324</v>
      </c>
      <c r="G885"/>
      <c r="H885" t="s">
        <v>3</v>
      </c>
      <c r="I885" t="s">
        <v>3</v>
      </c>
      <c r="J885" t="s">
        <v>3</v>
      </c>
      <c r="K885" t="s">
        <v>3</v>
      </c>
      <c r="L885" t="s">
        <v>3</v>
      </c>
      <c r="M885" t="s">
        <v>3</v>
      </c>
      <c r="N885" t="s">
        <v>3</v>
      </c>
      <c r="O885" t="s">
        <v>3</v>
      </c>
      <c r="P885"/>
      <c r="Q885">
        <v>0</v>
      </c>
      <c r="R885"/>
      <c r="S885"/>
      <c r="T885" t="s">
        <v>3</v>
      </c>
      <c r="U885" t="s">
        <v>3</v>
      </c>
      <c r="V885" t="s">
        <v>3</v>
      </c>
      <c r="W885" t="s">
        <v>3</v>
      </c>
      <c r="X885" t="s">
        <v>3</v>
      </c>
      <c r="Y885" t="s">
        <v>3</v>
      </c>
      <c r="Z885" t="s">
        <v>3</v>
      </c>
      <c r="AA885"/>
      <c r="AB885" t="s">
        <v>324</v>
      </c>
      <c r="AC885" t="s">
        <v>3</v>
      </c>
      <c r="AD885" t="s">
        <v>3</v>
      </c>
    </row>
    <row r="886" spans="1:30" ht="15" x14ac:dyDescent="0.25">
      <c r="A886">
        <v>881</v>
      </c>
      <c r="B886" t="s">
        <v>1400</v>
      </c>
      <c r="C886">
        <v>881</v>
      </c>
      <c r="D886" t="s">
        <v>322</v>
      </c>
      <c r="E886" t="s">
        <v>1323</v>
      </c>
      <c r="F886" t="s">
        <v>1324</v>
      </c>
      <c r="G886"/>
      <c r="H886" t="s">
        <v>3</v>
      </c>
      <c r="I886" t="s">
        <v>3</v>
      </c>
      <c r="J886" t="s">
        <v>3</v>
      </c>
      <c r="K886" t="s">
        <v>3</v>
      </c>
      <c r="L886" t="s">
        <v>3</v>
      </c>
      <c r="M886" t="s">
        <v>3</v>
      </c>
      <c r="N886" t="s">
        <v>3</v>
      </c>
      <c r="O886" t="s">
        <v>1401</v>
      </c>
      <c r="P886"/>
      <c r="Q886">
        <v>0</v>
      </c>
      <c r="R886"/>
      <c r="S886"/>
      <c r="T886" t="s">
        <v>3</v>
      </c>
      <c r="U886" t="s">
        <v>3</v>
      </c>
      <c r="V886" t="s">
        <v>3</v>
      </c>
      <c r="W886" t="s">
        <v>3</v>
      </c>
      <c r="X886" t="s">
        <v>3</v>
      </c>
      <c r="Y886" t="s">
        <v>3</v>
      </c>
      <c r="Z886" t="s">
        <v>3</v>
      </c>
      <c r="AA886"/>
      <c r="AB886" t="s">
        <v>324</v>
      </c>
      <c r="AC886" t="s">
        <v>3</v>
      </c>
      <c r="AD886" t="s">
        <v>3</v>
      </c>
    </row>
    <row r="887" spans="1:30" ht="15" x14ac:dyDescent="0.25">
      <c r="A887">
        <v>882</v>
      </c>
      <c r="B887" t="s">
        <v>1402</v>
      </c>
      <c r="C887">
        <v>882</v>
      </c>
      <c r="D887" t="s">
        <v>322</v>
      </c>
      <c r="E887" t="s">
        <v>1323</v>
      </c>
      <c r="F887" t="s">
        <v>1324</v>
      </c>
      <c r="G887"/>
      <c r="H887" t="s">
        <v>3</v>
      </c>
      <c r="I887" t="s">
        <v>3</v>
      </c>
      <c r="J887" t="s">
        <v>3</v>
      </c>
      <c r="K887" t="s">
        <v>3</v>
      </c>
      <c r="L887" t="s">
        <v>3</v>
      </c>
      <c r="M887" t="s">
        <v>3</v>
      </c>
      <c r="N887" t="s">
        <v>3</v>
      </c>
      <c r="O887" t="s">
        <v>3</v>
      </c>
      <c r="P887"/>
      <c r="Q887">
        <v>0</v>
      </c>
      <c r="R887"/>
      <c r="S887"/>
      <c r="T887" t="s">
        <v>3</v>
      </c>
      <c r="U887" t="s">
        <v>3</v>
      </c>
      <c r="V887" t="s">
        <v>2</v>
      </c>
      <c r="W887" t="s">
        <v>3</v>
      </c>
      <c r="X887" t="s">
        <v>3</v>
      </c>
      <c r="Y887" t="s">
        <v>3</v>
      </c>
      <c r="Z887" t="s">
        <v>3</v>
      </c>
      <c r="AA887"/>
      <c r="AB887" t="s">
        <v>324</v>
      </c>
      <c r="AC887" t="s">
        <v>3</v>
      </c>
      <c r="AD887" t="s">
        <v>3</v>
      </c>
    </row>
    <row r="888" spans="1:30" ht="15" x14ac:dyDescent="0.25">
      <c r="A888">
        <v>883</v>
      </c>
      <c r="B888" t="s">
        <v>1403</v>
      </c>
      <c r="C888">
        <v>883</v>
      </c>
      <c r="D888" t="s">
        <v>322</v>
      </c>
      <c r="E888" t="s">
        <v>1323</v>
      </c>
      <c r="F888" t="s">
        <v>1324</v>
      </c>
      <c r="G888"/>
      <c r="H888" t="s">
        <v>3</v>
      </c>
      <c r="I888" t="s">
        <v>3</v>
      </c>
      <c r="J888" t="s">
        <v>3</v>
      </c>
      <c r="K888" t="s">
        <v>3</v>
      </c>
      <c r="L888" t="s">
        <v>3</v>
      </c>
      <c r="M888" t="s">
        <v>3</v>
      </c>
      <c r="N888" t="s">
        <v>3</v>
      </c>
      <c r="O888" t="s">
        <v>3</v>
      </c>
      <c r="P888"/>
      <c r="Q888">
        <v>0</v>
      </c>
      <c r="R888"/>
      <c r="S888"/>
      <c r="T888" t="s">
        <v>3</v>
      </c>
      <c r="U888" t="s">
        <v>3</v>
      </c>
      <c r="V888" t="s">
        <v>2</v>
      </c>
      <c r="W888" t="s">
        <v>3</v>
      </c>
      <c r="X888" t="s">
        <v>3</v>
      </c>
      <c r="Y888" t="s">
        <v>3</v>
      </c>
      <c r="Z888" t="s">
        <v>21</v>
      </c>
      <c r="AA888"/>
      <c r="AB888" t="s">
        <v>324</v>
      </c>
      <c r="AC888" t="s">
        <v>3</v>
      </c>
      <c r="AD888" t="s">
        <v>3</v>
      </c>
    </row>
    <row r="889" spans="1:30" ht="15" x14ac:dyDescent="0.25">
      <c r="A889">
        <v>884</v>
      </c>
      <c r="B889" t="s">
        <v>1404</v>
      </c>
      <c r="C889">
        <v>884</v>
      </c>
      <c r="D889" t="s">
        <v>322</v>
      </c>
      <c r="E889" t="s">
        <v>1323</v>
      </c>
      <c r="F889" t="s">
        <v>1405</v>
      </c>
      <c r="G889"/>
      <c r="H889" t="s">
        <v>428</v>
      </c>
      <c r="I889" t="s">
        <v>3</v>
      </c>
      <c r="J889" t="s">
        <v>380</v>
      </c>
      <c r="K889" t="s">
        <v>14</v>
      </c>
      <c r="L889" t="s">
        <v>16</v>
      </c>
      <c r="M889">
        <v>1</v>
      </c>
      <c r="N889" t="s">
        <v>3</v>
      </c>
      <c r="O889" t="s">
        <v>224</v>
      </c>
      <c r="P889"/>
      <c r="Q889">
        <v>0</v>
      </c>
      <c r="R889"/>
      <c r="S889"/>
      <c r="T889" t="s">
        <v>3</v>
      </c>
      <c r="U889" t="s">
        <v>3</v>
      </c>
      <c r="V889" t="s">
        <v>21</v>
      </c>
      <c r="W889" t="s">
        <v>3</v>
      </c>
      <c r="X889" t="s">
        <v>3</v>
      </c>
      <c r="Y889" t="s">
        <v>3</v>
      </c>
      <c r="Z889" t="s">
        <v>3</v>
      </c>
      <c r="AA889"/>
      <c r="AB889" t="s">
        <v>324</v>
      </c>
      <c r="AC889" t="s">
        <v>3</v>
      </c>
      <c r="AD889" t="s">
        <v>3</v>
      </c>
    </row>
    <row r="890" spans="1:30" ht="15" x14ac:dyDescent="0.25">
      <c r="A890">
        <v>885</v>
      </c>
      <c r="B890" t="s">
        <v>1406</v>
      </c>
      <c r="C890">
        <v>885</v>
      </c>
      <c r="D890" t="s">
        <v>322</v>
      </c>
      <c r="E890" t="s">
        <v>1323</v>
      </c>
      <c r="F890" t="s">
        <v>1405</v>
      </c>
      <c r="G890"/>
      <c r="H890" t="s">
        <v>3</v>
      </c>
      <c r="I890">
        <v>0</v>
      </c>
      <c r="J890">
        <v>0</v>
      </c>
      <c r="K890">
        <v>0</v>
      </c>
      <c r="L890">
        <v>0</v>
      </c>
      <c r="M890" t="s">
        <v>3</v>
      </c>
      <c r="N890" t="s">
        <v>3</v>
      </c>
      <c r="O890">
        <v>0</v>
      </c>
      <c r="P890"/>
      <c r="Q890">
        <v>0</v>
      </c>
      <c r="R890"/>
      <c r="S890"/>
      <c r="T890">
        <v>0</v>
      </c>
      <c r="U890">
        <v>0</v>
      </c>
      <c r="V890" t="s">
        <v>3</v>
      </c>
      <c r="W890" t="s">
        <v>3</v>
      </c>
      <c r="X890" t="s">
        <v>3</v>
      </c>
      <c r="Y890">
        <v>0</v>
      </c>
      <c r="Z890">
        <v>0</v>
      </c>
      <c r="AA890"/>
      <c r="AB890" t="s">
        <v>324</v>
      </c>
      <c r="AC890" t="s">
        <v>3</v>
      </c>
      <c r="AD890" t="s">
        <v>3</v>
      </c>
    </row>
    <row r="891" spans="1:30" ht="15" x14ac:dyDescent="0.25">
      <c r="A891">
        <v>886</v>
      </c>
      <c r="B891" t="s">
        <v>1407</v>
      </c>
      <c r="C891">
        <v>886</v>
      </c>
      <c r="D891" t="s">
        <v>322</v>
      </c>
      <c r="E891" t="s">
        <v>1323</v>
      </c>
      <c r="F891" t="s">
        <v>1405</v>
      </c>
      <c r="G891"/>
      <c r="H891" t="s">
        <v>3</v>
      </c>
      <c r="I891" t="s">
        <v>3</v>
      </c>
      <c r="J891" t="s">
        <v>3</v>
      </c>
      <c r="K891" t="s">
        <v>3</v>
      </c>
      <c r="L891" t="s">
        <v>3</v>
      </c>
      <c r="M891" t="s">
        <v>3</v>
      </c>
      <c r="N891" t="s">
        <v>3</v>
      </c>
      <c r="O891" t="s">
        <v>3</v>
      </c>
      <c r="P891"/>
      <c r="Q891">
        <v>0</v>
      </c>
      <c r="R891"/>
      <c r="S891"/>
      <c r="T891" t="s">
        <v>3</v>
      </c>
      <c r="U891" t="s">
        <v>3</v>
      </c>
      <c r="V891" t="s">
        <v>2</v>
      </c>
      <c r="W891" t="s">
        <v>3</v>
      </c>
      <c r="X891" t="s">
        <v>3</v>
      </c>
      <c r="Y891" t="s">
        <v>3</v>
      </c>
      <c r="Z891" t="s">
        <v>3</v>
      </c>
      <c r="AA891"/>
      <c r="AB891" t="s">
        <v>324</v>
      </c>
      <c r="AC891" t="s">
        <v>3</v>
      </c>
      <c r="AD891" t="s">
        <v>3</v>
      </c>
    </row>
    <row r="892" spans="1:30" ht="15" x14ac:dyDescent="0.25">
      <c r="A892">
        <v>887</v>
      </c>
      <c r="B892" t="s">
        <v>1408</v>
      </c>
      <c r="C892">
        <v>887</v>
      </c>
      <c r="D892" t="s">
        <v>322</v>
      </c>
      <c r="E892" t="s">
        <v>1323</v>
      </c>
      <c r="F892" t="s">
        <v>1405</v>
      </c>
      <c r="G892"/>
      <c r="H892" t="s">
        <v>3</v>
      </c>
      <c r="I892">
        <v>0</v>
      </c>
      <c r="J892">
        <v>0</v>
      </c>
      <c r="K892">
        <v>0</v>
      </c>
      <c r="L892">
        <v>0</v>
      </c>
      <c r="M892" t="s">
        <v>3</v>
      </c>
      <c r="N892" t="s">
        <v>3</v>
      </c>
      <c r="O892">
        <v>0</v>
      </c>
      <c r="P892"/>
      <c r="Q892">
        <v>0</v>
      </c>
      <c r="R892"/>
      <c r="S892"/>
      <c r="T892">
        <v>0</v>
      </c>
      <c r="U892">
        <v>0</v>
      </c>
      <c r="V892" t="s">
        <v>3</v>
      </c>
      <c r="W892" t="s">
        <v>3</v>
      </c>
      <c r="X892" t="s">
        <v>3</v>
      </c>
      <c r="Y892">
        <v>0</v>
      </c>
      <c r="Z892">
        <v>0</v>
      </c>
      <c r="AA892"/>
      <c r="AB892" t="s">
        <v>324</v>
      </c>
      <c r="AC892" t="s">
        <v>3</v>
      </c>
      <c r="AD892" t="s">
        <v>3</v>
      </c>
    </row>
    <row r="893" spans="1:30" ht="15" x14ac:dyDescent="0.25">
      <c r="A893">
        <v>888</v>
      </c>
      <c r="B893" t="s">
        <v>1409</v>
      </c>
      <c r="C893">
        <v>888</v>
      </c>
      <c r="D893" t="s">
        <v>322</v>
      </c>
      <c r="E893" t="s">
        <v>1323</v>
      </c>
      <c r="F893" t="s">
        <v>1405</v>
      </c>
      <c r="G893"/>
      <c r="H893" t="s">
        <v>3</v>
      </c>
      <c r="I893">
        <v>0</v>
      </c>
      <c r="J893">
        <v>0</v>
      </c>
      <c r="K893">
        <v>0</v>
      </c>
      <c r="L893">
        <v>0</v>
      </c>
      <c r="M893" t="s">
        <v>3</v>
      </c>
      <c r="N893" t="s">
        <v>3</v>
      </c>
      <c r="O893">
        <v>0</v>
      </c>
      <c r="P893"/>
      <c r="Q893">
        <v>0</v>
      </c>
      <c r="R893"/>
      <c r="S893"/>
      <c r="T893">
        <v>0</v>
      </c>
      <c r="U893">
        <v>0</v>
      </c>
      <c r="V893" t="s">
        <v>3</v>
      </c>
      <c r="W893" t="s">
        <v>3</v>
      </c>
      <c r="X893" t="s">
        <v>3</v>
      </c>
      <c r="Y893">
        <v>0</v>
      </c>
      <c r="Z893">
        <v>0</v>
      </c>
      <c r="AA893"/>
      <c r="AB893" t="s">
        <v>324</v>
      </c>
      <c r="AC893" t="s">
        <v>3</v>
      </c>
      <c r="AD893" t="s">
        <v>3</v>
      </c>
    </row>
    <row r="894" spans="1:30" ht="15" x14ac:dyDescent="0.25">
      <c r="A894">
        <v>889</v>
      </c>
      <c r="B894" t="s">
        <v>1410</v>
      </c>
      <c r="C894">
        <v>889</v>
      </c>
      <c r="D894" t="s">
        <v>322</v>
      </c>
      <c r="E894" t="s">
        <v>1323</v>
      </c>
      <c r="F894" t="s">
        <v>1405</v>
      </c>
      <c r="G894"/>
      <c r="H894" t="s">
        <v>428</v>
      </c>
      <c r="I894" t="s">
        <v>3</v>
      </c>
      <c r="J894" t="s">
        <v>380</v>
      </c>
      <c r="K894" t="s">
        <v>14</v>
      </c>
      <c r="L894" t="s">
        <v>16</v>
      </c>
      <c r="M894">
        <v>1</v>
      </c>
      <c r="N894" t="s">
        <v>3</v>
      </c>
      <c r="O894" t="s">
        <v>927</v>
      </c>
      <c r="P894"/>
      <c r="Q894">
        <v>0</v>
      </c>
      <c r="R894"/>
      <c r="S894"/>
      <c r="T894" t="s">
        <v>3</v>
      </c>
      <c r="U894" t="s">
        <v>3</v>
      </c>
      <c r="V894" t="s">
        <v>2</v>
      </c>
      <c r="W894" t="s">
        <v>3</v>
      </c>
      <c r="X894" t="s">
        <v>3</v>
      </c>
      <c r="Y894" t="s">
        <v>3</v>
      </c>
      <c r="Z894" t="s">
        <v>21</v>
      </c>
      <c r="AA894"/>
      <c r="AB894" t="s">
        <v>324</v>
      </c>
      <c r="AC894" t="s">
        <v>3</v>
      </c>
      <c r="AD894" t="s">
        <v>3</v>
      </c>
    </row>
    <row r="895" spans="1:30" ht="15" x14ac:dyDescent="0.25">
      <c r="A895">
        <v>890</v>
      </c>
      <c r="B895" t="s">
        <v>1411</v>
      </c>
      <c r="C895">
        <v>890</v>
      </c>
      <c r="D895" t="s">
        <v>322</v>
      </c>
      <c r="E895" t="s">
        <v>1323</v>
      </c>
      <c r="F895" t="s">
        <v>1405</v>
      </c>
      <c r="G895"/>
      <c r="H895" t="s">
        <v>3</v>
      </c>
      <c r="I895">
        <v>0</v>
      </c>
      <c r="J895">
        <v>0</v>
      </c>
      <c r="K895">
        <v>0</v>
      </c>
      <c r="L895">
        <v>0</v>
      </c>
      <c r="M895" t="s">
        <v>3</v>
      </c>
      <c r="N895" t="s">
        <v>3</v>
      </c>
      <c r="O895">
        <v>0</v>
      </c>
      <c r="P895"/>
      <c r="Q895">
        <v>0</v>
      </c>
      <c r="R895"/>
      <c r="S895"/>
      <c r="T895">
        <v>0</v>
      </c>
      <c r="U895">
        <v>0</v>
      </c>
      <c r="V895" t="s">
        <v>3</v>
      </c>
      <c r="W895" t="s">
        <v>3</v>
      </c>
      <c r="X895" t="s">
        <v>3</v>
      </c>
      <c r="Y895">
        <v>0</v>
      </c>
      <c r="Z895">
        <v>0</v>
      </c>
      <c r="AA895"/>
      <c r="AB895" t="s">
        <v>324</v>
      </c>
      <c r="AC895" t="s">
        <v>3</v>
      </c>
      <c r="AD895" t="s">
        <v>3</v>
      </c>
    </row>
    <row r="896" spans="1:30" ht="15" x14ac:dyDescent="0.25">
      <c r="A896">
        <v>891</v>
      </c>
      <c r="B896" t="s">
        <v>1412</v>
      </c>
      <c r="C896">
        <v>891</v>
      </c>
      <c r="D896" t="s">
        <v>322</v>
      </c>
      <c r="E896" t="s">
        <v>1323</v>
      </c>
      <c r="F896" t="s">
        <v>1405</v>
      </c>
      <c r="G896"/>
      <c r="H896" t="s">
        <v>3</v>
      </c>
      <c r="I896" t="s">
        <v>3</v>
      </c>
      <c r="J896" t="s">
        <v>3</v>
      </c>
      <c r="K896" t="s">
        <v>3</v>
      </c>
      <c r="L896" t="s">
        <v>3</v>
      </c>
      <c r="M896" t="s">
        <v>3</v>
      </c>
      <c r="N896" t="s">
        <v>3</v>
      </c>
      <c r="O896" t="s">
        <v>3</v>
      </c>
      <c r="P896"/>
      <c r="Q896">
        <v>0</v>
      </c>
      <c r="R896"/>
      <c r="S896"/>
      <c r="T896" t="s">
        <v>3</v>
      </c>
      <c r="U896" t="s">
        <v>3</v>
      </c>
      <c r="V896" t="s">
        <v>3</v>
      </c>
      <c r="W896" t="s">
        <v>3</v>
      </c>
      <c r="X896" t="s">
        <v>3</v>
      </c>
      <c r="Y896" t="s">
        <v>3</v>
      </c>
      <c r="Z896" t="s">
        <v>3</v>
      </c>
      <c r="AA896"/>
      <c r="AB896" t="s">
        <v>324</v>
      </c>
      <c r="AC896" t="s">
        <v>3</v>
      </c>
      <c r="AD896" t="s">
        <v>3</v>
      </c>
    </row>
    <row r="897" spans="1:30" ht="15" x14ac:dyDescent="0.25">
      <c r="A897">
        <v>892</v>
      </c>
      <c r="B897" t="s">
        <v>1413</v>
      </c>
      <c r="C897">
        <v>892</v>
      </c>
      <c r="D897" t="s">
        <v>322</v>
      </c>
      <c r="E897" t="s">
        <v>1323</v>
      </c>
      <c r="F897" t="s">
        <v>1405</v>
      </c>
      <c r="G897"/>
      <c r="H897" t="s">
        <v>3</v>
      </c>
      <c r="I897" t="s">
        <v>3</v>
      </c>
      <c r="J897" t="s">
        <v>3</v>
      </c>
      <c r="K897" t="s">
        <v>3</v>
      </c>
      <c r="L897" t="s">
        <v>3</v>
      </c>
      <c r="M897" t="s">
        <v>3</v>
      </c>
      <c r="N897" t="s">
        <v>3</v>
      </c>
      <c r="O897" t="s">
        <v>3</v>
      </c>
      <c r="P897"/>
      <c r="Q897">
        <v>0</v>
      </c>
      <c r="R897"/>
      <c r="S897"/>
      <c r="T897" t="s">
        <v>3</v>
      </c>
      <c r="U897" t="s">
        <v>3</v>
      </c>
      <c r="V897" t="s">
        <v>2</v>
      </c>
      <c r="W897" t="s">
        <v>3</v>
      </c>
      <c r="X897" t="s">
        <v>3</v>
      </c>
      <c r="Y897" t="s">
        <v>3</v>
      </c>
      <c r="Z897" t="s">
        <v>3</v>
      </c>
      <c r="AA897"/>
      <c r="AB897" t="s">
        <v>324</v>
      </c>
      <c r="AC897" t="s">
        <v>3</v>
      </c>
      <c r="AD897" t="s">
        <v>3</v>
      </c>
    </row>
    <row r="898" spans="1:30" ht="15" x14ac:dyDescent="0.25">
      <c r="A898">
        <v>893</v>
      </c>
      <c r="B898" t="s">
        <v>1414</v>
      </c>
      <c r="C898">
        <v>893</v>
      </c>
      <c r="D898" t="s">
        <v>322</v>
      </c>
      <c r="E898" t="s">
        <v>1323</v>
      </c>
      <c r="F898" t="s">
        <v>1405</v>
      </c>
      <c r="G898"/>
      <c r="H898" t="s">
        <v>428</v>
      </c>
      <c r="I898" t="s">
        <v>3</v>
      </c>
      <c r="J898" t="s">
        <v>380</v>
      </c>
      <c r="K898" t="s">
        <v>14</v>
      </c>
      <c r="L898" t="s">
        <v>16</v>
      </c>
      <c r="M898" t="s">
        <v>3</v>
      </c>
      <c r="N898" t="s">
        <v>3</v>
      </c>
      <c r="O898" t="s">
        <v>31</v>
      </c>
      <c r="P898"/>
      <c r="Q898">
        <v>0</v>
      </c>
      <c r="R898"/>
      <c r="S898"/>
      <c r="T898" t="s">
        <v>3</v>
      </c>
      <c r="U898" t="s">
        <v>3</v>
      </c>
      <c r="V898" t="s">
        <v>3</v>
      </c>
      <c r="W898" t="s">
        <v>3</v>
      </c>
      <c r="X898" t="s">
        <v>3</v>
      </c>
      <c r="Y898" t="s">
        <v>3</v>
      </c>
      <c r="Z898" t="s">
        <v>3</v>
      </c>
      <c r="AA898"/>
      <c r="AB898" t="s">
        <v>324</v>
      </c>
      <c r="AC898" t="s">
        <v>3</v>
      </c>
      <c r="AD898" t="s">
        <v>3</v>
      </c>
    </row>
    <row r="899" spans="1:30" ht="15" x14ac:dyDescent="0.25">
      <c r="A899">
        <v>894</v>
      </c>
      <c r="B899" t="s">
        <v>1415</v>
      </c>
      <c r="C899">
        <v>894</v>
      </c>
      <c r="D899" t="s">
        <v>322</v>
      </c>
      <c r="E899" t="s">
        <v>1323</v>
      </c>
      <c r="F899" t="s">
        <v>1405</v>
      </c>
      <c r="G899"/>
      <c r="H899" t="s">
        <v>3</v>
      </c>
      <c r="I899">
        <v>0</v>
      </c>
      <c r="J899">
        <v>0</v>
      </c>
      <c r="K899">
        <v>0</v>
      </c>
      <c r="L899">
        <v>0</v>
      </c>
      <c r="M899" t="s">
        <v>3</v>
      </c>
      <c r="N899" t="s">
        <v>3</v>
      </c>
      <c r="O899">
        <v>0</v>
      </c>
      <c r="P899"/>
      <c r="Q899">
        <v>0</v>
      </c>
      <c r="R899"/>
      <c r="S899"/>
      <c r="T899">
        <v>0</v>
      </c>
      <c r="U899">
        <v>0</v>
      </c>
      <c r="V899" t="s">
        <v>3</v>
      </c>
      <c r="W899" t="s">
        <v>3</v>
      </c>
      <c r="X899" t="s">
        <v>3</v>
      </c>
      <c r="Y899">
        <v>0</v>
      </c>
      <c r="Z899">
        <v>0</v>
      </c>
      <c r="AA899"/>
      <c r="AB899" t="s">
        <v>324</v>
      </c>
      <c r="AC899" t="s">
        <v>3</v>
      </c>
      <c r="AD899" t="s">
        <v>3</v>
      </c>
    </row>
    <row r="900" spans="1:30" ht="15" x14ac:dyDescent="0.25">
      <c r="A900">
        <v>895</v>
      </c>
      <c r="B900" t="s">
        <v>1416</v>
      </c>
      <c r="C900">
        <v>895</v>
      </c>
      <c r="D900" t="s">
        <v>322</v>
      </c>
      <c r="E900" t="s">
        <v>1323</v>
      </c>
      <c r="F900" t="s">
        <v>1405</v>
      </c>
      <c r="G900"/>
      <c r="H900" t="s">
        <v>3</v>
      </c>
      <c r="I900">
        <v>0</v>
      </c>
      <c r="J900">
        <v>0</v>
      </c>
      <c r="K900">
        <v>0</v>
      </c>
      <c r="L900">
        <v>0</v>
      </c>
      <c r="M900" t="s">
        <v>3</v>
      </c>
      <c r="N900" t="s">
        <v>3</v>
      </c>
      <c r="O900">
        <v>0</v>
      </c>
      <c r="P900"/>
      <c r="Q900">
        <v>0</v>
      </c>
      <c r="R900"/>
      <c r="S900"/>
      <c r="T900">
        <v>0</v>
      </c>
      <c r="U900">
        <v>0</v>
      </c>
      <c r="V900" t="s">
        <v>3</v>
      </c>
      <c r="W900" t="s">
        <v>3</v>
      </c>
      <c r="X900" t="s">
        <v>3</v>
      </c>
      <c r="Y900">
        <v>0</v>
      </c>
      <c r="Z900">
        <v>0</v>
      </c>
      <c r="AA900"/>
      <c r="AB900" t="s">
        <v>324</v>
      </c>
      <c r="AC900" t="s">
        <v>3</v>
      </c>
      <c r="AD900" t="s">
        <v>3</v>
      </c>
    </row>
    <row r="901" spans="1:30" ht="15" x14ac:dyDescent="0.25">
      <c r="A901">
        <v>896</v>
      </c>
      <c r="B901" t="s">
        <v>1417</v>
      </c>
      <c r="C901">
        <v>896</v>
      </c>
      <c r="D901" t="s">
        <v>322</v>
      </c>
      <c r="E901" t="s">
        <v>1323</v>
      </c>
      <c r="F901" t="s">
        <v>1405</v>
      </c>
      <c r="G901"/>
      <c r="H901" t="s">
        <v>3</v>
      </c>
      <c r="I901" t="s">
        <v>3</v>
      </c>
      <c r="J901" t="s">
        <v>3</v>
      </c>
      <c r="K901" t="s">
        <v>3</v>
      </c>
      <c r="L901" t="s">
        <v>3</v>
      </c>
      <c r="M901" t="s">
        <v>3</v>
      </c>
      <c r="N901" t="s">
        <v>3</v>
      </c>
      <c r="O901" t="s">
        <v>3</v>
      </c>
      <c r="P901"/>
      <c r="Q901">
        <v>0</v>
      </c>
      <c r="R901"/>
      <c r="S901"/>
      <c r="T901" t="s">
        <v>3</v>
      </c>
      <c r="U901" t="s">
        <v>3</v>
      </c>
      <c r="V901" t="s">
        <v>2</v>
      </c>
      <c r="W901" t="s">
        <v>3</v>
      </c>
      <c r="X901" t="s">
        <v>3</v>
      </c>
      <c r="Y901" t="s">
        <v>3</v>
      </c>
      <c r="Z901" t="s">
        <v>3</v>
      </c>
      <c r="AA901"/>
      <c r="AB901" t="s">
        <v>324</v>
      </c>
      <c r="AC901" t="s">
        <v>3</v>
      </c>
      <c r="AD901" t="s">
        <v>3</v>
      </c>
    </row>
    <row r="902" spans="1:30" ht="15" x14ac:dyDescent="0.25">
      <c r="A902">
        <v>897</v>
      </c>
      <c r="B902" t="s">
        <v>1418</v>
      </c>
      <c r="C902">
        <v>897</v>
      </c>
      <c r="D902" t="s">
        <v>322</v>
      </c>
      <c r="E902" t="s">
        <v>1323</v>
      </c>
      <c r="F902" t="s">
        <v>1405</v>
      </c>
      <c r="G902"/>
      <c r="H902" t="s">
        <v>3</v>
      </c>
      <c r="I902" t="s">
        <v>3</v>
      </c>
      <c r="J902" t="s">
        <v>3</v>
      </c>
      <c r="K902" t="s">
        <v>3</v>
      </c>
      <c r="L902" t="s">
        <v>3</v>
      </c>
      <c r="M902" t="s">
        <v>3</v>
      </c>
      <c r="N902" t="s">
        <v>3</v>
      </c>
      <c r="O902" t="s">
        <v>3</v>
      </c>
      <c r="P902"/>
      <c r="Q902">
        <v>0</v>
      </c>
      <c r="R902"/>
      <c r="S902"/>
      <c r="T902" t="s">
        <v>3</v>
      </c>
      <c r="U902" t="s">
        <v>3</v>
      </c>
      <c r="V902" t="s">
        <v>2</v>
      </c>
      <c r="W902" t="s">
        <v>3</v>
      </c>
      <c r="X902" t="s">
        <v>3</v>
      </c>
      <c r="Y902" t="s">
        <v>3</v>
      </c>
      <c r="Z902" t="s">
        <v>3</v>
      </c>
      <c r="AA902"/>
      <c r="AB902" t="s">
        <v>324</v>
      </c>
      <c r="AC902" t="s">
        <v>3</v>
      </c>
      <c r="AD902" t="s">
        <v>3</v>
      </c>
    </row>
    <row r="903" spans="1:30" ht="15" x14ac:dyDescent="0.25">
      <c r="A903">
        <v>898</v>
      </c>
      <c r="B903" t="s">
        <v>1419</v>
      </c>
      <c r="C903">
        <v>898</v>
      </c>
      <c r="D903" t="s">
        <v>322</v>
      </c>
      <c r="E903" t="s">
        <v>1323</v>
      </c>
      <c r="F903" t="s">
        <v>1405</v>
      </c>
      <c r="G903"/>
      <c r="H903" t="s">
        <v>3</v>
      </c>
      <c r="I903">
        <v>0</v>
      </c>
      <c r="J903">
        <v>0</v>
      </c>
      <c r="K903">
        <v>0</v>
      </c>
      <c r="L903">
        <v>0</v>
      </c>
      <c r="M903" t="s">
        <v>3</v>
      </c>
      <c r="N903" t="s">
        <v>3</v>
      </c>
      <c r="O903">
        <v>0</v>
      </c>
      <c r="P903"/>
      <c r="Q903">
        <v>0</v>
      </c>
      <c r="R903"/>
      <c r="S903"/>
      <c r="T903">
        <v>0</v>
      </c>
      <c r="U903">
        <v>0</v>
      </c>
      <c r="V903" t="s">
        <v>3</v>
      </c>
      <c r="W903" t="s">
        <v>3</v>
      </c>
      <c r="X903" t="s">
        <v>3</v>
      </c>
      <c r="Y903">
        <v>0</v>
      </c>
      <c r="Z903">
        <v>0</v>
      </c>
      <c r="AA903"/>
      <c r="AB903" t="s">
        <v>324</v>
      </c>
      <c r="AC903" t="s">
        <v>3</v>
      </c>
      <c r="AD903" t="s">
        <v>3</v>
      </c>
    </row>
    <row r="904" spans="1:30" ht="15" x14ac:dyDescent="0.25">
      <c r="A904">
        <v>899</v>
      </c>
      <c r="B904" t="s">
        <v>1420</v>
      </c>
      <c r="C904">
        <v>899</v>
      </c>
      <c r="D904" t="s">
        <v>322</v>
      </c>
      <c r="E904" t="s">
        <v>1323</v>
      </c>
      <c r="F904" t="s">
        <v>1405</v>
      </c>
      <c r="G904"/>
      <c r="H904" t="s">
        <v>3</v>
      </c>
      <c r="I904" t="s">
        <v>3</v>
      </c>
      <c r="J904" t="s">
        <v>3</v>
      </c>
      <c r="K904" t="s">
        <v>3</v>
      </c>
      <c r="L904" t="s">
        <v>3</v>
      </c>
      <c r="M904" t="s">
        <v>3</v>
      </c>
      <c r="N904" t="s">
        <v>3</v>
      </c>
      <c r="O904" t="s">
        <v>3</v>
      </c>
      <c r="P904"/>
      <c r="Q904">
        <v>0</v>
      </c>
      <c r="R904"/>
      <c r="S904"/>
      <c r="T904" t="s">
        <v>3</v>
      </c>
      <c r="U904" t="s">
        <v>3</v>
      </c>
      <c r="V904" t="s">
        <v>3</v>
      </c>
      <c r="W904" t="s">
        <v>3</v>
      </c>
      <c r="X904" t="s">
        <v>3</v>
      </c>
      <c r="Y904" t="s">
        <v>3</v>
      </c>
      <c r="Z904" t="s">
        <v>3</v>
      </c>
      <c r="AA904"/>
      <c r="AB904" t="s">
        <v>324</v>
      </c>
      <c r="AC904" t="s">
        <v>3</v>
      </c>
      <c r="AD904" t="s">
        <v>3</v>
      </c>
    </row>
    <row r="905" spans="1:30" ht="15" x14ac:dyDescent="0.25">
      <c r="A905">
        <v>900</v>
      </c>
      <c r="B905" t="s">
        <v>1421</v>
      </c>
      <c r="C905">
        <v>900</v>
      </c>
      <c r="D905" t="s">
        <v>322</v>
      </c>
      <c r="E905" t="s">
        <v>1323</v>
      </c>
      <c r="F905" t="s">
        <v>1405</v>
      </c>
      <c r="G905"/>
      <c r="H905" t="s">
        <v>3</v>
      </c>
      <c r="I905">
        <v>0</v>
      </c>
      <c r="J905">
        <v>0</v>
      </c>
      <c r="K905">
        <v>0</v>
      </c>
      <c r="L905">
        <v>0</v>
      </c>
      <c r="M905" t="s">
        <v>3</v>
      </c>
      <c r="N905" t="s">
        <v>3</v>
      </c>
      <c r="O905">
        <v>0</v>
      </c>
      <c r="P905"/>
      <c r="Q905">
        <v>0</v>
      </c>
      <c r="R905"/>
      <c r="S905"/>
      <c r="T905">
        <v>0</v>
      </c>
      <c r="U905">
        <v>0</v>
      </c>
      <c r="V905" t="s">
        <v>3</v>
      </c>
      <c r="W905" t="s">
        <v>3</v>
      </c>
      <c r="X905" t="s">
        <v>3</v>
      </c>
      <c r="Y905">
        <v>0</v>
      </c>
      <c r="Z905">
        <v>0</v>
      </c>
      <c r="AA905"/>
      <c r="AB905" t="s">
        <v>324</v>
      </c>
      <c r="AC905" t="s">
        <v>3</v>
      </c>
      <c r="AD905" t="s">
        <v>3</v>
      </c>
    </row>
    <row r="906" spans="1:30" ht="15" x14ac:dyDescent="0.25">
      <c r="A906">
        <v>901</v>
      </c>
      <c r="B906" t="s">
        <v>1422</v>
      </c>
      <c r="C906">
        <v>901</v>
      </c>
      <c r="D906" t="s">
        <v>322</v>
      </c>
      <c r="E906" t="s">
        <v>1323</v>
      </c>
      <c r="F906" t="s">
        <v>1405</v>
      </c>
      <c r="G906"/>
      <c r="H906" t="s">
        <v>3</v>
      </c>
      <c r="I906">
        <v>0</v>
      </c>
      <c r="J906">
        <v>0</v>
      </c>
      <c r="K906">
        <v>0</v>
      </c>
      <c r="L906">
        <v>0</v>
      </c>
      <c r="M906" t="s">
        <v>3</v>
      </c>
      <c r="N906" t="s">
        <v>3</v>
      </c>
      <c r="O906">
        <v>0</v>
      </c>
      <c r="P906"/>
      <c r="Q906">
        <v>0</v>
      </c>
      <c r="R906"/>
      <c r="S906"/>
      <c r="T906">
        <v>0</v>
      </c>
      <c r="U906">
        <v>0</v>
      </c>
      <c r="V906" t="s">
        <v>3</v>
      </c>
      <c r="W906" t="s">
        <v>3</v>
      </c>
      <c r="X906" t="s">
        <v>3</v>
      </c>
      <c r="Y906">
        <v>0</v>
      </c>
      <c r="Z906">
        <v>0</v>
      </c>
      <c r="AA906"/>
      <c r="AB906" t="s">
        <v>324</v>
      </c>
      <c r="AC906" t="s">
        <v>3</v>
      </c>
      <c r="AD906" t="s">
        <v>3</v>
      </c>
    </row>
    <row r="907" spans="1:30" ht="15" x14ac:dyDescent="0.25">
      <c r="A907">
        <v>902</v>
      </c>
      <c r="B907" t="s">
        <v>1423</v>
      </c>
      <c r="C907">
        <v>902</v>
      </c>
      <c r="D907" t="s">
        <v>322</v>
      </c>
      <c r="E907" t="s">
        <v>1323</v>
      </c>
      <c r="F907" t="s">
        <v>1405</v>
      </c>
      <c r="G907"/>
      <c r="H907" t="s">
        <v>428</v>
      </c>
      <c r="I907" t="s">
        <v>3</v>
      </c>
      <c r="J907" t="s">
        <v>380</v>
      </c>
      <c r="K907" t="s">
        <v>331</v>
      </c>
      <c r="L907" t="s">
        <v>16</v>
      </c>
      <c r="M907">
        <v>1</v>
      </c>
      <c r="N907" t="s">
        <v>3</v>
      </c>
      <c r="O907" t="s">
        <v>571</v>
      </c>
      <c r="P907"/>
      <c r="Q907">
        <v>0</v>
      </c>
      <c r="R907"/>
      <c r="S907"/>
      <c r="T907" t="s">
        <v>3</v>
      </c>
      <c r="U907" t="s">
        <v>3</v>
      </c>
      <c r="V907" t="s">
        <v>2</v>
      </c>
      <c r="W907" t="s">
        <v>3</v>
      </c>
      <c r="X907" t="s">
        <v>3</v>
      </c>
      <c r="Y907" t="s">
        <v>3</v>
      </c>
      <c r="Z907" t="s">
        <v>3</v>
      </c>
      <c r="AA907"/>
      <c r="AB907" t="s">
        <v>324</v>
      </c>
      <c r="AC907" t="s">
        <v>3</v>
      </c>
      <c r="AD907" t="s">
        <v>3</v>
      </c>
    </row>
    <row r="908" spans="1:30" ht="15" x14ac:dyDescent="0.25">
      <c r="A908">
        <v>903</v>
      </c>
      <c r="B908" t="s">
        <v>1424</v>
      </c>
      <c r="C908">
        <v>903</v>
      </c>
      <c r="D908" t="s">
        <v>322</v>
      </c>
      <c r="E908" t="s">
        <v>1323</v>
      </c>
      <c r="F908" t="s">
        <v>1405</v>
      </c>
      <c r="G908"/>
      <c r="H908" t="s">
        <v>3</v>
      </c>
      <c r="I908" t="s">
        <v>3</v>
      </c>
      <c r="J908" t="s">
        <v>3</v>
      </c>
      <c r="K908" t="s">
        <v>3</v>
      </c>
      <c r="L908" t="s">
        <v>3</v>
      </c>
      <c r="M908" t="s">
        <v>3</v>
      </c>
      <c r="N908" t="s">
        <v>3</v>
      </c>
      <c r="O908" t="s">
        <v>3</v>
      </c>
      <c r="P908"/>
      <c r="Q908">
        <v>0</v>
      </c>
      <c r="R908"/>
      <c r="S908"/>
      <c r="T908" t="s">
        <v>3</v>
      </c>
      <c r="U908" t="s">
        <v>3</v>
      </c>
      <c r="V908" t="s">
        <v>8</v>
      </c>
      <c r="W908" t="s">
        <v>3</v>
      </c>
      <c r="X908" t="s">
        <v>3</v>
      </c>
      <c r="Y908" t="s">
        <v>3</v>
      </c>
      <c r="Z908" t="s">
        <v>3</v>
      </c>
      <c r="AA908"/>
      <c r="AB908" t="s">
        <v>324</v>
      </c>
      <c r="AC908" t="s">
        <v>3</v>
      </c>
      <c r="AD908" t="s">
        <v>3</v>
      </c>
    </row>
    <row r="909" spans="1:30" ht="15" x14ac:dyDescent="0.25">
      <c r="A909">
        <v>904</v>
      </c>
      <c r="B909" t="s">
        <v>1425</v>
      </c>
      <c r="C909">
        <v>904</v>
      </c>
      <c r="D909" t="s">
        <v>322</v>
      </c>
      <c r="E909" t="s">
        <v>1323</v>
      </c>
      <c r="F909" t="s">
        <v>1405</v>
      </c>
      <c r="G909"/>
      <c r="H909" t="s">
        <v>428</v>
      </c>
      <c r="I909" t="s">
        <v>3</v>
      </c>
      <c r="J909" t="s">
        <v>380</v>
      </c>
      <c r="K909" t="s">
        <v>14</v>
      </c>
      <c r="L909" t="s">
        <v>16</v>
      </c>
      <c r="M909" t="s">
        <v>3</v>
      </c>
      <c r="N909" t="s">
        <v>3</v>
      </c>
      <c r="O909" t="s">
        <v>31</v>
      </c>
      <c r="P909"/>
      <c r="Q909">
        <v>0</v>
      </c>
      <c r="R909"/>
      <c r="S909"/>
      <c r="T909" t="s">
        <v>3</v>
      </c>
      <c r="U909" t="s">
        <v>3</v>
      </c>
      <c r="V909" t="s">
        <v>2</v>
      </c>
      <c r="W909" t="s">
        <v>3</v>
      </c>
      <c r="X909" t="s">
        <v>3</v>
      </c>
      <c r="Y909" t="s">
        <v>3</v>
      </c>
      <c r="Z909" t="s">
        <v>3</v>
      </c>
      <c r="AA909"/>
      <c r="AB909" t="s">
        <v>324</v>
      </c>
      <c r="AC909" t="s">
        <v>3</v>
      </c>
      <c r="AD909" t="s">
        <v>3</v>
      </c>
    </row>
    <row r="910" spans="1:30" ht="15" x14ac:dyDescent="0.25">
      <c r="A910">
        <v>905</v>
      </c>
      <c r="B910" t="s">
        <v>1426</v>
      </c>
      <c r="C910">
        <v>905</v>
      </c>
      <c r="D910" t="s">
        <v>322</v>
      </c>
      <c r="E910" t="s">
        <v>1323</v>
      </c>
      <c r="F910" t="s">
        <v>1405</v>
      </c>
      <c r="G910"/>
      <c r="H910" t="s">
        <v>3</v>
      </c>
      <c r="I910" t="s">
        <v>3</v>
      </c>
      <c r="J910" t="s">
        <v>3</v>
      </c>
      <c r="K910" t="s">
        <v>3</v>
      </c>
      <c r="L910" t="s">
        <v>3</v>
      </c>
      <c r="M910" t="s">
        <v>3</v>
      </c>
      <c r="N910" t="s">
        <v>3</v>
      </c>
      <c r="O910" t="s">
        <v>1427</v>
      </c>
      <c r="P910"/>
      <c r="Q910">
        <v>0</v>
      </c>
      <c r="R910"/>
      <c r="S910"/>
      <c r="T910" t="s">
        <v>3</v>
      </c>
      <c r="U910" t="s">
        <v>3</v>
      </c>
      <c r="V910" t="s">
        <v>3</v>
      </c>
      <c r="W910" t="s">
        <v>3</v>
      </c>
      <c r="X910" t="s">
        <v>3</v>
      </c>
      <c r="Y910" t="s">
        <v>3</v>
      </c>
      <c r="Z910" t="s">
        <v>3</v>
      </c>
      <c r="AA910"/>
      <c r="AB910" t="s">
        <v>324</v>
      </c>
      <c r="AC910" t="s">
        <v>3</v>
      </c>
      <c r="AD910" t="s">
        <v>3</v>
      </c>
    </row>
    <row r="911" spans="1:30" ht="15" x14ac:dyDescent="0.25">
      <c r="A911">
        <v>906</v>
      </c>
      <c r="B911" t="s">
        <v>1428</v>
      </c>
      <c r="C911">
        <v>906</v>
      </c>
      <c r="D911" t="s">
        <v>322</v>
      </c>
      <c r="E911" t="s">
        <v>1323</v>
      </c>
      <c r="F911" t="s">
        <v>1405</v>
      </c>
      <c r="G911"/>
      <c r="H911" t="s">
        <v>3</v>
      </c>
      <c r="I911" t="s">
        <v>3</v>
      </c>
      <c r="J911" t="s">
        <v>3</v>
      </c>
      <c r="K911" t="s">
        <v>3</v>
      </c>
      <c r="L911" t="s">
        <v>3</v>
      </c>
      <c r="M911" t="s">
        <v>3</v>
      </c>
      <c r="N911" t="s">
        <v>3</v>
      </c>
      <c r="O911" t="s">
        <v>3</v>
      </c>
      <c r="P911"/>
      <c r="Q911">
        <v>0</v>
      </c>
      <c r="R911"/>
      <c r="S911"/>
      <c r="T911" t="s">
        <v>3</v>
      </c>
      <c r="U911" t="s">
        <v>3</v>
      </c>
      <c r="V911" t="s">
        <v>2</v>
      </c>
      <c r="W911" t="s">
        <v>3</v>
      </c>
      <c r="X911" t="s">
        <v>3</v>
      </c>
      <c r="Y911" t="s">
        <v>3</v>
      </c>
      <c r="Z911" t="s">
        <v>3</v>
      </c>
      <c r="AA911"/>
      <c r="AB911" t="s">
        <v>324</v>
      </c>
      <c r="AC911" t="s">
        <v>3</v>
      </c>
      <c r="AD911" t="s">
        <v>3</v>
      </c>
    </row>
    <row r="912" spans="1:30" ht="15" x14ac:dyDescent="0.25">
      <c r="A912">
        <v>907</v>
      </c>
      <c r="B912" t="s">
        <v>1429</v>
      </c>
      <c r="C912">
        <v>907</v>
      </c>
      <c r="D912" t="s">
        <v>322</v>
      </c>
      <c r="E912" t="s">
        <v>1323</v>
      </c>
      <c r="F912" t="s">
        <v>1405</v>
      </c>
      <c r="G912"/>
      <c r="H912" t="s">
        <v>3</v>
      </c>
      <c r="I912">
        <v>0</v>
      </c>
      <c r="J912">
        <v>0</v>
      </c>
      <c r="K912">
        <v>0</v>
      </c>
      <c r="L912">
        <v>0</v>
      </c>
      <c r="M912" t="s">
        <v>3</v>
      </c>
      <c r="N912" t="s">
        <v>3</v>
      </c>
      <c r="O912">
        <v>0</v>
      </c>
      <c r="P912"/>
      <c r="Q912">
        <v>0</v>
      </c>
      <c r="R912"/>
      <c r="S912"/>
      <c r="T912">
        <v>0</v>
      </c>
      <c r="U912">
        <v>0</v>
      </c>
      <c r="V912" t="s">
        <v>3</v>
      </c>
      <c r="W912" t="s">
        <v>3</v>
      </c>
      <c r="X912" t="s">
        <v>3</v>
      </c>
      <c r="Y912">
        <v>0</v>
      </c>
      <c r="Z912">
        <v>0</v>
      </c>
      <c r="AA912"/>
      <c r="AB912" t="s">
        <v>324</v>
      </c>
      <c r="AC912" t="s">
        <v>3</v>
      </c>
      <c r="AD912" t="s">
        <v>3</v>
      </c>
    </row>
    <row r="913" spans="1:30" ht="15" x14ac:dyDescent="0.25">
      <c r="A913">
        <v>908</v>
      </c>
      <c r="B913" t="s">
        <v>1430</v>
      </c>
      <c r="C913">
        <v>908</v>
      </c>
      <c r="D913" t="s">
        <v>322</v>
      </c>
      <c r="E913" t="s">
        <v>1323</v>
      </c>
      <c r="F913" t="s">
        <v>1405</v>
      </c>
      <c r="G913"/>
      <c r="H913" t="s">
        <v>3</v>
      </c>
      <c r="I913">
        <v>0</v>
      </c>
      <c r="J913">
        <v>0</v>
      </c>
      <c r="K913">
        <v>0</v>
      </c>
      <c r="L913">
        <v>0</v>
      </c>
      <c r="M913" t="s">
        <v>3</v>
      </c>
      <c r="N913" t="s">
        <v>3</v>
      </c>
      <c r="O913">
        <v>0</v>
      </c>
      <c r="P913"/>
      <c r="Q913">
        <v>0</v>
      </c>
      <c r="R913"/>
      <c r="S913"/>
      <c r="T913">
        <v>0</v>
      </c>
      <c r="U913">
        <v>0</v>
      </c>
      <c r="V913" t="s">
        <v>3</v>
      </c>
      <c r="W913" t="s">
        <v>3</v>
      </c>
      <c r="X913" t="s">
        <v>3</v>
      </c>
      <c r="Y913">
        <v>0</v>
      </c>
      <c r="Z913">
        <v>0</v>
      </c>
      <c r="AA913"/>
      <c r="AB913" t="s">
        <v>324</v>
      </c>
      <c r="AC913" t="s">
        <v>3</v>
      </c>
      <c r="AD913" t="s">
        <v>3</v>
      </c>
    </row>
    <row r="914" spans="1:30" ht="15" x14ac:dyDescent="0.25">
      <c r="A914">
        <v>909</v>
      </c>
      <c r="B914" t="s">
        <v>1431</v>
      </c>
      <c r="C914">
        <v>909</v>
      </c>
      <c r="D914" t="s">
        <v>322</v>
      </c>
      <c r="E914" t="s">
        <v>1323</v>
      </c>
      <c r="F914" t="s">
        <v>1405</v>
      </c>
      <c r="G914"/>
      <c r="H914" t="s">
        <v>428</v>
      </c>
      <c r="I914" t="s">
        <v>3</v>
      </c>
      <c r="J914" t="s">
        <v>380</v>
      </c>
      <c r="K914" t="s">
        <v>14</v>
      </c>
      <c r="L914" t="s">
        <v>16</v>
      </c>
      <c r="M914">
        <v>1</v>
      </c>
      <c r="N914" t="s">
        <v>3</v>
      </c>
      <c r="O914" t="s">
        <v>1432</v>
      </c>
      <c r="P914"/>
      <c r="Q914">
        <v>0</v>
      </c>
      <c r="R914"/>
      <c r="S914"/>
      <c r="T914" t="s">
        <v>3</v>
      </c>
      <c r="U914" t="s">
        <v>3</v>
      </c>
      <c r="V914" t="s">
        <v>2</v>
      </c>
      <c r="W914" t="s">
        <v>3</v>
      </c>
      <c r="X914" t="s">
        <v>3</v>
      </c>
      <c r="Y914" t="s">
        <v>3</v>
      </c>
      <c r="Z914" t="s">
        <v>3</v>
      </c>
      <c r="AA914"/>
      <c r="AB914" t="s">
        <v>324</v>
      </c>
      <c r="AC914" t="s">
        <v>3</v>
      </c>
      <c r="AD914" t="s">
        <v>3</v>
      </c>
    </row>
    <row r="915" spans="1:30" ht="15" x14ac:dyDescent="0.25">
      <c r="A915">
        <v>910</v>
      </c>
      <c r="B915" t="s">
        <v>1433</v>
      </c>
      <c r="C915">
        <v>910</v>
      </c>
      <c r="D915" t="s">
        <v>322</v>
      </c>
      <c r="E915" t="s">
        <v>1323</v>
      </c>
      <c r="F915" t="s">
        <v>1405</v>
      </c>
      <c r="G915"/>
      <c r="H915" t="s">
        <v>3</v>
      </c>
      <c r="I915" t="s">
        <v>3</v>
      </c>
      <c r="J915" t="s">
        <v>3</v>
      </c>
      <c r="K915" t="s">
        <v>3</v>
      </c>
      <c r="L915" t="s">
        <v>3</v>
      </c>
      <c r="M915" t="s">
        <v>3</v>
      </c>
      <c r="N915" t="s">
        <v>3</v>
      </c>
      <c r="O915" t="s">
        <v>3</v>
      </c>
      <c r="P915"/>
      <c r="Q915">
        <v>0</v>
      </c>
      <c r="R915"/>
      <c r="S915"/>
      <c r="T915" t="s">
        <v>3</v>
      </c>
      <c r="U915" t="s">
        <v>3</v>
      </c>
      <c r="V915" t="s">
        <v>21</v>
      </c>
      <c r="W915" t="s">
        <v>3</v>
      </c>
      <c r="X915" t="s">
        <v>3</v>
      </c>
      <c r="Y915" t="s">
        <v>3</v>
      </c>
      <c r="Z915" t="s">
        <v>3</v>
      </c>
      <c r="AA915"/>
      <c r="AB915" t="s">
        <v>324</v>
      </c>
      <c r="AC915" t="s">
        <v>3</v>
      </c>
      <c r="AD915" t="s">
        <v>3</v>
      </c>
    </row>
    <row r="916" spans="1:30" ht="15" x14ac:dyDescent="0.25">
      <c r="A916">
        <v>911</v>
      </c>
      <c r="B916" t="s">
        <v>1434</v>
      </c>
      <c r="C916">
        <v>911</v>
      </c>
      <c r="D916" t="s">
        <v>322</v>
      </c>
      <c r="E916" t="s">
        <v>1323</v>
      </c>
      <c r="F916" t="s">
        <v>1405</v>
      </c>
      <c r="G916"/>
      <c r="H916" t="s">
        <v>3</v>
      </c>
      <c r="I916" t="s">
        <v>3</v>
      </c>
      <c r="J916" t="s">
        <v>3</v>
      </c>
      <c r="K916" t="s">
        <v>3</v>
      </c>
      <c r="L916" t="s">
        <v>3</v>
      </c>
      <c r="M916" t="s">
        <v>3</v>
      </c>
      <c r="N916" t="s">
        <v>3</v>
      </c>
      <c r="O916" t="s">
        <v>3</v>
      </c>
      <c r="P916"/>
      <c r="Q916">
        <v>0</v>
      </c>
      <c r="R916"/>
      <c r="S916"/>
      <c r="T916" t="s">
        <v>3</v>
      </c>
      <c r="U916" t="s">
        <v>3</v>
      </c>
      <c r="V916" t="s">
        <v>2</v>
      </c>
      <c r="W916" t="s">
        <v>3</v>
      </c>
      <c r="X916" t="s">
        <v>3</v>
      </c>
      <c r="Y916" t="s">
        <v>3</v>
      </c>
      <c r="Z916" t="s">
        <v>3</v>
      </c>
      <c r="AA916"/>
      <c r="AB916" t="s">
        <v>324</v>
      </c>
      <c r="AC916" t="s">
        <v>3</v>
      </c>
      <c r="AD916" t="s">
        <v>3</v>
      </c>
    </row>
    <row r="917" spans="1:30" ht="15" x14ac:dyDescent="0.25">
      <c r="A917">
        <v>912</v>
      </c>
      <c r="B917" t="s">
        <v>1435</v>
      </c>
      <c r="C917">
        <v>912</v>
      </c>
      <c r="D917" t="s">
        <v>322</v>
      </c>
      <c r="E917" t="s">
        <v>1323</v>
      </c>
      <c r="F917" t="s">
        <v>1405</v>
      </c>
      <c r="G917"/>
      <c r="H917" t="s">
        <v>3</v>
      </c>
      <c r="I917" t="s">
        <v>3</v>
      </c>
      <c r="J917" t="s">
        <v>3</v>
      </c>
      <c r="K917" t="s">
        <v>3</v>
      </c>
      <c r="L917" t="s">
        <v>3</v>
      </c>
      <c r="M917" t="s">
        <v>3</v>
      </c>
      <c r="N917" t="s">
        <v>3</v>
      </c>
      <c r="O917" t="s">
        <v>3</v>
      </c>
      <c r="P917"/>
      <c r="Q917">
        <v>0</v>
      </c>
      <c r="R917"/>
      <c r="S917"/>
      <c r="T917" t="s">
        <v>3</v>
      </c>
      <c r="U917" t="s">
        <v>3</v>
      </c>
      <c r="V917" t="s">
        <v>2</v>
      </c>
      <c r="W917" t="s">
        <v>3</v>
      </c>
      <c r="X917" t="s">
        <v>3</v>
      </c>
      <c r="Y917" t="s">
        <v>3</v>
      </c>
      <c r="Z917" t="s">
        <v>3</v>
      </c>
      <c r="AA917"/>
      <c r="AB917" t="s">
        <v>324</v>
      </c>
      <c r="AC917" t="s">
        <v>3</v>
      </c>
      <c r="AD917" t="s">
        <v>3</v>
      </c>
    </row>
    <row r="918" spans="1:30" ht="15" x14ac:dyDescent="0.25">
      <c r="A918">
        <v>913</v>
      </c>
      <c r="B918" t="s">
        <v>1436</v>
      </c>
      <c r="C918">
        <v>913</v>
      </c>
      <c r="D918" t="s">
        <v>322</v>
      </c>
      <c r="E918" t="s">
        <v>1323</v>
      </c>
      <c r="F918" t="s">
        <v>1405</v>
      </c>
      <c r="G918"/>
      <c r="H918" t="s">
        <v>3</v>
      </c>
      <c r="I918">
        <v>0</v>
      </c>
      <c r="J918">
        <v>0</v>
      </c>
      <c r="K918">
        <v>0</v>
      </c>
      <c r="L918">
        <v>0</v>
      </c>
      <c r="M918" t="s">
        <v>3</v>
      </c>
      <c r="N918" t="s">
        <v>3</v>
      </c>
      <c r="O918">
        <v>0</v>
      </c>
      <c r="P918"/>
      <c r="Q918">
        <v>0</v>
      </c>
      <c r="R918"/>
      <c r="S918"/>
      <c r="T918">
        <v>0</v>
      </c>
      <c r="U918">
        <v>0</v>
      </c>
      <c r="V918" t="s">
        <v>3</v>
      </c>
      <c r="W918" t="s">
        <v>3</v>
      </c>
      <c r="X918" t="s">
        <v>3</v>
      </c>
      <c r="Y918">
        <v>0</v>
      </c>
      <c r="Z918">
        <v>0</v>
      </c>
      <c r="AA918"/>
      <c r="AB918" t="s">
        <v>324</v>
      </c>
      <c r="AC918" t="s">
        <v>3</v>
      </c>
      <c r="AD918" t="s">
        <v>3</v>
      </c>
    </row>
    <row r="919" spans="1:30" ht="15" x14ac:dyDescent="0.25">
      <c r="A919">
        <v>914</v>
      </c>
      <c r="B919" t="s">
        <v>1437</v>
      </c>
      <c r="C919">
        <v>914</v>
      </c>
      <c r="D919" t="s">
        <v>322</v>
      </c>
      <c r="E919" t="s">
        <v>1323</v>
      </c>
      <c r="F919" t="s">
        <v>1405</v>
      </c>
      <c r="G919"/>
      <c r="H919" t="s">
        <v>3</v>
      </c>
      <c r="I919" t="s">
        <v>3</v>
      </c>
      <c r="J919" t="s">
        <v>3</v>
      </c>
      <c r="K919" t="s">
        <v>3</v>
      </c>
      <c r="L919" t="s">
        <v>3</v>
      </c>
      <c r="M919" t="s">
        <v>3</v>
      </c>
      <c r="N919" t="s">
        <v>3</v>
      </c>
      <c r="O919" t="s">
        <v>3</v>
      </c>
      <c r="P919"/>
      <c r="Q919">
        <v>0</v>
      </c>
      <c r="R919"/>
      <c r="S919"/>
      <c r="T919" t="s">
        <v>3</v>
      </c>
      <c r="U919" t="s">
        <v>3</v>
      </c>
      <c r="V919" t="s">
        <v>2</v>
      </c>
      <c r="W919" t="s">
        <v>3</v>
      </c>
      <c r="X919" t="s">
        <v>3</v>
      </c>
      <c r="Y919" t="s">
        <v>3</v>
      </c>
      <c r="Z919" t="s">
        <v>3</v>
      </c>
      <c r="AA919"/>
      <c r="AB919" t="s">
        <v>324</v>
      </c>
      <c r="AC919" t="s">
        <v>3</v>
      </c>
      <c r="AD919" t="s">
        <v>3</v>
      </c>
    </row>
    <row r="920" spans="1:30" ht="15" x14ac:dyDescent="0.25">
      <c r="A920">
        <v>915</v>
      </c>
      <c r="B920" t="s">
        <v>1438</v>
      </c>
      <c r="C920">
        <v>915</v>
      </c>
      <c r="D920" t="s">
        <v>322</v>
      </c>
      <c r="E920" t="s">
        <v>1323</v>
      </c>
      <c r="F920" t="s">
        <v>1405</v>
      </c>
      <c r="G920"/>
      <c r="H920" t="s">
        <v>3</v>
      </c>
      <c r="I920">
        <v>0</v>
      </c>
      <c r="J920">
        <v>0</v>
      </c>
      <c r="K920">
        <v>0</v>
      </c>
      <c r="L920">
        <v>0</v>
      </c>
      <c r="M920" t="s">
        <v>3</v>
      </c>
      <c r="N920" t="s">
        <v>3</v>
      </c>
      <c r="O920">
        <v>0</v>
      </c>
      <c r="P920"/>
      <c r="Q920">
        <v>0</v>
      </c>
      <c r="R920"/>
      <c r="S920"/>
      <c r="T920">
        <v>0</v>
      </c>
      <c r="U920">
        <v>0</v>
      </c>
      <c r="V920" t="s">
        <v>3</v>
      </c>
      <c r="W920" t="s">
        <v>3</v>
      </c>
      <c r="X920" t="s">
        <v>3</v>
      </c>
      <c r="Y920">
        <v>0</v>
      </c>
      <c r="Z920">
        <v>0</v>
      </c>
      <c r="AA920"/>
      <c r="AB920" t="s">
        <v>324</v>
      </c>
      <c r="AC920" t="s">
        <v>3</v>
      </c>
      <c r="AD920" t="s">
        <v>3</v>
      </c>
    </row>
    <row r="921" spans="1:30" ht="15" x14ac:dyDescent="0.25">
      <c r="A921">
        <v>916</v>
      </c>
      <c r="B921" t="s">
        <v>1439</v>
      </c>
      <c r="C921">
        <v>916</v>
      </c>
      <c r="D921" t="s">
        <v>322</v>
      </c>
      <c r="E921" t="s">
        <v>1323</v>
      </c>
      <c r="F921" t="s">
        <v>1405</v>
      </c>
      <c r="G921"/>
      <c r="H921" t="s">
        <v>3</v>
      </c>
      <c r="I921" t="s">
        <v>3</v>
      </c>
      <c r="J921" t="s">
        <v>3</v>
      </c>
      <c r="K921" t="s">
        <v>3</v>
      </c>
      <c r="L921" t="s">
        <v>3</v>
      </c>
      <c r="M921" t="s">
        <v>3</v>
      </c>
      <c r="N921" t="s">
        <v>3</v>
      </c>
      <c r="O921" t="s">
        <v>3</v>
      </c>
      <c r="P921"/>
      <c r="Q921">
        <v>0</v>
      </c>
      <c r="R921"/>
      <c r="S921"/>
      <c r="T921" t="s">
        <v>3</v>
      </c>
      <c r="U921" t="s">
        <v>3</v>
      </c>
      <c r="V921" t="s">
        <v>2</v>
      </c>
      <c r="W921" t="s">
        <v>3</v>
      </c>
      <c r="X921" t="s">
        <v>3</v>
      </c>
      <c r="Y921" t="s">
        <v>3</v>
      </c>
      <c r="Z921" t="s">
        <v>3</v>
      </c>
      <c r="AA921"/>
      <c r="AB921" t="s">
        <v>324</v>
      </c>
      <c r="AC921" t="s">
        <v>3</v>
      </c>
      <c r="AD921" t="s">
        <v>3</v>
      </c>
    </row>
    <row r="922" spans="1:30" ht="15" x14ac:dyDescent="0.25">
      <c r="A922">
        <v>917</v>
      </c>
      <c r="B922" t="s">
        <v>1440</v>
      </c>
      <c r="C922">
        <v>917</v>
      </c>
      <c r="D922" t="s">
        <v>322</v>
      </c>
      <c r="E922" t="s">
        <v>1323</v>
      </c>
      <c r="F922" t="s">
        <v>1405</v>
      </c>
      <c r="G922"/>
      <c r="H922" t="s">
        <v>3</v>
      </c>
      <c r="I922" t="s">
        <v>3</v>
      </c>
      <c r="J922" t="s">
        <v>3</v>
      </c>
      <c r="K922" t="s">
        <v>3</v>
      </c>
      <c r="L922" t="s">
        <v>3</v>
      </c>
      <c r="M922" t="s">
        <v>3</v>
      </c>
      <c r="N922" t="s">
        <v>3</v>
      </c>
      <c r="O922" t="s">
        <v>3</v>
      </c>
      <c r="P922"/>
      <c r="Q922">
        <v>0</v>
      </c>
      <c r="R922"/>
      <c r="S922"/>
      <c r="T922" t="s">
        <v>3</v>
      </c>
      <c r="U922" t="s">
        <v>3</v>
      </c>
      <c r="V922" t="s">
        <v>2</v>
      </c>
      <c r="W922" t="s">
        <v>3</v>
      </c>
      <c r="X922" t="s">
        <v>3</v>
      </c>
      <c r="Y922" t="s">
        <v>3</v>
      </c>
      <c r="Z922" t="s">
        <v>3</v>
      </c>
      <c r="AA922"/>
      <c r="AB922" t="s">
        <v>324</v>
      </c>
      <c r="AC922" t="s">
        <v>3</v>
      </c>
      <c r="AD922" t="s">
        <v>3</v>
      </c>
    </row>
    <row r="923" spans="1:30" ht="15" x14ac:dyDescent="0.25">
      <c r="A923">
        <v>918</v>
      </c>
      <c r="B923" t="s">
        <v>1441</v>
      </c>
      <c r="C923">
        <v>918</v>
      </c>
      <c r="D923" t="s">
        <v>322</v>
      </c>
      <c r="E923" t="s">
        <v>1323</v>
      </c>
      <c r="F923" t="s">
        <v>1405</v>
      </c>
      <c r="G923"/>
      <c r="H923" t="s">
        <v>3</v>
      </c>
      <c r="I923" t="s">
        <v>3</v>
      </c>
      <c r="J923" t="s">
        <v>3</v>
      </c>
      <c r="K923" t="s">
        <v>3</v>
      </c>
      <c r="L923" t="s">
        <v>3</v>
      </c>
      <c r="M923" t="s">
        <v>3</v>
      </c>
      <c r="N923" t="s">
        <v>3</v>
      </c>
      <c r="O923" t="s">
        <v>3</v>
      </c>
      <c r="P923"/>
      <c r="Q923">
        <v>0</v>
      </c>
      <c r="R923"/>
      <c r="S923"/>
      <c r="T923" t="s">
        <v>3</v>
      </c>
      <c r="U923" t="s">
        <v>3</v>
      </c>
      <c r="V923" t="s">
        <v>21</v>
      </c>
      <c r="W923" t="s">
        <v>3</v>
      </c>
      <c r="X923" t="s">
        <v>3</v>
      </c>
      <c r="Y923" t="s">
        <v>3</v>
      </c>
      <c r="Z923" t="s">
        <v>3</v>
      </c>
      <c r="AA923"/>
      <c r="AB923" t="s">
        <v>324</v>
      </c>
      <c r="AC923" t="s">
        <v>3</v>
      </c>
      <c r="AD923" t="s">
        <v>3</v>
      </c>
    </row>
    <row r="924" spans="1:30" ht="15" x14ac:dyDescent="0.25">
      <c r="A924">
        <v>919</v>
      </c>
      <c r="B924" t="s">
        <v>1442</v>
      </c>
      <c r="C924">
        <v>919</v>
      </c>
      <c r="D924" t="s">
        <v>322</v>
      </c>
      <c r="E924" t="s">
        <v>1323</v>
      </c>
      <c r="F924" t="s">
        <v>1405</v>
      </c>
      <c r="G924"/>
      <c r="H924" t="s">
        <v>3</v>
      </c>
      <c r="I924" t="s">
        <v>3</v>
      </c>
      <c r="J924" t="s">
        <v>3</v>
      </c>
      <c r="K924" t="s">
        <v>3</v>
      </c>
      <c r="L924" t="s">
        <v>3</v>
      </c>
      <c r="M924">
        <v>1</v>
      </c>
      <c r="N924" t="s">
        <v>3</v>
      </c>
      <c r="O924" t="s">
        <v>3</v>
      </c>
      <c r="P924"/>
      <c r="Q924" t="s">
        <v>3</v>
      </c>
      <c r="R924"/>
      <c r="S924"/>
      <c r="T924" t="s">
        <v>3</v>
      </c>
      <c r="U924" t="s">
        <v>3</v>
      </c>
      <c r="V924" t="s">
        <v>2</v>
      </c>
      <c r="W924" t="s">
        <v>3</v>
      </c>
      <c r="X924" t="s">
        <v>3</v>
      </c>
      <c r="Y924" t="s">
        <v>3</v>
      </c>
      <c r="Z924" t="s">
        <v>3</v>
      </c>
      <c r="AA924"/>
      <c r="AB924" t="s">
        <v>324</v>
      </c>
      <c r="AC924" t="s">
        <v>3</v>
      </c>
      <c r="AD924" t="s">
        <v>3</v>
      </c>
    </row>
    <row r="925" spans="1:30" ht="15" x14ac:dyDescent="0.25">
      <c r="A925">
        <v>920</v>
      </c>
      <c r="B925" t="s">
        <v>1443</v>
      </c>
      <c r="C925">
        <v>920</v>
      </c>
      <c r="D925" t="s">
        <v>322</v>
      </c>
      <c r="E925" t="s">
        <v>1323</v>
      </c>
      <c r="F925" t="s">
        <v>1405</v>
      </c>
      <c r="G925"/>
      <c r="H925" t="s">
        <v>428</v>
      </c>
      <c r="I925" t="s">
        <v>3</v>
      </c>
      <c r="J925" t="s">
        <v>380</v>
      </c>
      <c r="K925" t="s">
        <v>14</v>
      </c>
      <c r="L925" t="s">
        <v>16</v>
      </c>
      <c r="M925">
        <v>1</v>
      </c>
      <c r="N925" t="s">
        <v>3</v>
      </c>
      <c r="O925" t="s">
        <v>472</v>
      </c>
      <c r="P925"/>
      <c r="Q925" t="s">
        <v>3</v>
      </c>
      <c r="R925"/>
      <c r="S925"/>
      <c r="T925" t="s">
        <v>3</v>
      </c>
      <c r="U925" t="s">
        <v>3</v>
      </c>
      <c r="V925" t="s">
        <v>21</v>
      </c>
      <c r="W925" t="s">
        <v>3</v>
      </c>
      <c r="X925" t="s">
        <v>3</v>
      </c>
      <c r="Y925" t="s">
        <v>3</v>
      </c>
      <c r="Z925" t="s">
        <v>3</v>
      </c>
      <c r="AA925"/>
      <c r="AB925" t="s">
        <v>324</v>
      </c>
      <c r="AC925" t="s">
        <v>3</v>
      </c>
      <c r="AD925" t="s">
        <v>3</v>
      </c>
    </row>
    <row r="926" spans="1:30" ht="15" x14ac:dyDescent="0.25">
      <c r="A926">
        <v>921</v>
      </c>
      <c r="B926" t="s">
        <v>1444</v>
      </c>
      <c r="C926">
        <v>921</v>
      </c>
      <c r="D926" t="s">
        <v>322</v>
      </c>
      <c r="E926" t="s">
        <v>1323</v>
      </c>
      <c r="F926" t="s">
        <v>1405</v>
      </c>
      <c r="G926"/>
      <c r="H926" t="s">
        <v>3</v>
      </c>
      <c r="I926" t="s">
        <v>3</v>
      </c>
      <c r="J926" t="s">
        <v>3</v>
      </c>
      <c r="K926" t="s">
        <v>3</v>
      </c>
      <c r="L926" t="s">
        <v>3</v>
      </c>
      <c r="M926" t="s">
        <v>3</v>
      </c>
      <c r="N926" t="s">
        <v>3</v>
      </c>
      <c r="O926" t="s">
        <v>3</v>
      </c>
      <c r="P926"/>
      <c r="Q926" t="s">
        <v>3</v>
      </c>
      <c r="R926"/>
      <c r="S926"/>
      <c r="T926" t="s">
        <v>3</v>
      </c>
      <c r="U926" t="s">
        <v>3</v>
      </c>
      <c r="V926" t="s">
        <v>2</v>
      </c>
      <c r="W926" t="s">
        <v>3</v>
      </c>
      <c r="X926" t="s">
        <v>3</v>
      </c>
      <c r="Y926" t="s">
        <v>3</v>
      </c>
      <c r="Z926" t="s">
        <v>3</v>
      </c>
      <c r="AA926"/>
      <c r="AB926" t="s">
        <v>324</v>
      </c>
      <c r="AC926" t="s">
        <v>3</v>
      </c>
      <c r="AD926" t="s">
        <v>3</v>
      </c>
    </row>
    <row r="927" spans="1:30" ht="15" x14ac:dyDescent="0.25">
      <c r="A927">
        <v>922</v>
      </c>
      <c r="B927" t="s">
        <v>1445</v>
      </c>
      <c r="C927">
        <v>922</v>
      </c>
      <c r="D927" t="s">
        <v>322</v>
      </c>
      <c r="E927" t="s">
        <v>1323</v>
      </c>
      <c r="F927" t="s">
        <v>1405</v>
      </c>
      <c r="G927"/>
      <c r="H927" t="s">
        <v>3</v>
      </c>
      <c r="I927" t="s">
        <v>3</v>
      </c>
      <c r="J927" t="s">
        <v>3</v>
      </c>
      <c r="K927" t="s">
        <v>3</v>
      </c>
      <c r="L927" t="s">
        <v>3</v>
      </c>
      <c r="M927" t="s">
        <v>3</v>
      </c>
      <c r="N927" t="s">
        <v>3</v>
      </c>
      <c r="O927" t="s">
        <v>3</v>
      </c>
      <c r="P927"/>
      <c r="Q927" t="s">
        <v>3</v>
      </c>
      <c r="R927"/>
      <c r="S927"/>
      <c r="T927" t="s">
        <v>3</v>
      </c>
      <c r="U927" t="s">
        <v>3</v>
      </c>
      <c r="V927" t="s">
        <v>2</v>
      </c>
      <c r="W927" t="s">
        <v>3</v>
      </c>
      <c r="X927" t="s">
        <v>3</v>
      </c>
      <c r="Y927" t="s">
        <v>3</v>
      </c>
      <c r="Z927" t="s">
        <v>3</v>
      </c>
      <c r="AA927"/>
      <c r="AB927" t="s">
        <v>324</v>
      </c>
      <c r="AC927" t="s">
        <v>3</v>
      </c>
      <c r="AD927" t="s">
        <v>3</v>
      </c>
    </row>
    <row r="928" spans="1:30" ht="15" x14ac:dyDescent="0.25">
      <c r="A928">
        <v>923</v>
      </c>
      <c r="B928" t="s">
        <v>1446</v>
      </c>
      <c r="C928">
        <v>923</v>
      </c>
      <c r="D928" t="s">
        <v>322</v>
      </c>
      <c r="E928" t="s">
        <v>1323</v>
      </c>
      <c r="F928" t="s">
        <v>1405</v>
      </c>
      <c r="G928"/>
      <c r="H928" t="s">
        <v>3</v>
      </c>
      <c r="I928" t="s">
        <v>3</v>
      </c>
      <c r="J928" t="s">
        <v>3</v>
      </c>
      <c r="K928" t="s">
        <v>3</v>
      </c>
      <c r="L928" t="s">
        <v>3</v>
      </c>
      <c r="M928" t="s">
        <v>3</v>
      </c>
      <c r="N928" t="s">
        <v>3</v>
      </c>
      <c r="O928" t="s">
        <v>3</v>
      </c>
      <c r="P928"/>
      <c r="Q928" t="s">
        <v>3</v>
      </c>
      <c r="R928"/>
      <c r="S928"/>
      <c r="T928" t="s">
        <v>3</v>
      </c>
      <c r="U928" t="s">
        <v>3</v>
      </c>
      <c r="V928" t="s">
        <v>2</v>
      </c>
      <c r="W928" t="s">
        <v>3</v>
      </c>
      <c r="X928" t="s">
        <v>3</v>
      </c>
      <c r="Y928" t="s">
        <v>3</v>
      </c>
      <c r="Z928" t="s">
        <v>3</v>
      </c>
      <c r="AA928"/>
      <c r="AB928" t="s">
        <v>324</v>
      </c>
      <c r="AC928" t="s">
        <v>3</v>
      </c>
      <c r="AD928" t="s">
        <v>3</v>
      </c>
    </row>
    <row r="929" spans="1:30" ht="15" x14ac:dyDescent="0.25">
      <c r="A929">
        <v>924</v>
      </c>
      <c r="B929" t="s">
        <v>1447</v>
      </c>
      <c r="C929">
        <v>924</v>
      </c>
      <c r="D929" t="s">
        <v>322</v>
      </c>
      <c r="E929" t="s">
        <v>1323</v>
      </c>
      <c r="F929" t="s">
        <v>1405</v>
      </c>
      <c r="G929"/>
      <c r="H929" t="s">
        <v>3</v>
      </c>
      <c r="I929" t="s">
        <v>3</v>
      </c>
      <c r="J929" t="s">
        <v>3</v>
      </c>
      <c r="K929" t="s">
        <v>3</v>
      </c>
      <c r="L929" t="s">
        <v>311</v>
      </c>
      <c r="M929" t="s">
        <v>3</v>
      </c>
      <c r="N929" t="s">
        <v>3</v>
      </c>
      <c r="O929" t="s">
        <v>3</v>
      </c>
      <c r="P929"/>
      <c r="Q929" t="s">
        <v>3</v>
      </c>
      <c r="R929"/>
      <c r="S929"/>
      <c r="T929" t="s">
        <v>3</v>
      </c>
      <c r="U929" t="s">
        <v>3</v>
      </c>
      <c r="V929" t="s">
        <v>2</v>
      </c>
      <c r="W929" t="s">
        <v>3</v>
      </c>
      <c r="X929" t="s">
        <v>3</v>
      </c>
      <c r="Y929" t="s">
        <v>3</v>
      </c>
      <c r="Z929" t="s">
        <v>3</v>
      </c>
      <c r="AA929"/>
      <c r="AB929" t="s">
        <v>324</v>
      </c>
      <c r="AC929" t="s">
        <v>3</v>
      </c>
      <c r="AD929" t="s">
        <v>3</v>
      </c>
    </row>
    <row r="930" spans="1:30" ht="15" x14ac:dyDescent="0.25">
      <c r="A930">
        <v>925</v>
      </c>
      <c r="B930" t="s">
        <v>1448</v>
      </c>
      <c r="C930">
        <v>925</v>
      </c>
      <c r="D930" t="s">
        <v>322</v>
      </c>
      <c r="E930" t="s">
        <v>1323</v>
      </c>
      <c r="F930" t="s">
        <v>1405</v>
      </c>
      <c r="G930"/>
      <c r="H930" t="s">
        <v>1449</v>
      </c>
      <c r="I930" t="s">
        <v>3</v>
      </c>
      <c r="J930" t="s">
        <v>380</v>
      </c>
      <c r="K930" t="s">
        <v>14</v>
      </c>
      <c r="L930" t="s">
        <v>16</v>
      </c>
      <c r="M930">
        <v>1</v>
      </c>
      <c r="N930" t="s">
        <v>3</v>
      </c>
      <c r="O930" t="s">
        <v>503</v>
      </c>
      <c r="P930"/>
      <c r="Q930" t="s">
        <v>3</v>
      </c>
      <c r="R930"/>
      <c r="S930"/>
      <c r="T930" t="s">
        <v>3</v>
      </c>
      <c r="U930" t="s">
        <v>3</v>
      </c>
      <c r="V930" t="s">
        <v>2</v>
      </c>
      <c r="W930" t="s">
        <v>3</v>
      </c>
      <c r="X930" t="s">
        <v>3</v>
      </c>
      <c r="Y930" t="s">
        <v>3</v>
      </c>
      <c r="Z930" t="s">
        <v>3</v>
      </c>
      <c r="AA930"/>
      <c r="AB930" t="s">
        <v>324</v>
      </c>
      <c r="AC930" t="s">
        <v>3</v>
      </c>
      <c r="AD930" t="s">
        <v>3</v>
      </c>
    </row>
    <row r="931" spans="1:30" ht="15" x14ac:dyDescent="0.25">
      <c r="A931">
        <v>926</v>
      </c>
      <c r="B931" t="s">
        <v>1450</v>
      </c>
      <c r="C931">
        <v>926</v>
      </c>
      <c r="D931" t="s">
        <v>322</v>
      </c>
      <c r="E931" t="s">
        <v>1323</v>
      </c>
      <c r="F931" t="s">
        <v>1405</v>
      </c>
      <c r="G931"/>
      <c r="H931" t="s">
        <v>1451</v>
      </c>
      <c r="I931" t="s">
        <v>3</v>
      </c>
      <c r="J931" t="s">
        <v>1254</v>
      </c>
      <c r="K931" t="s">
        <v>20</v>
      </c>
      <c r="L931" t="s">
        <v>311</v>
      </c>
      <c r="M931" t="s">
        <v>3</v>
      </c>
      <c r="N931" t="s">
        <v>3</v>
      </c>
      <c r="O931" t="s">
        <v>1452</v>
      </c>
      <c r="P931"/>
      <c r="Q931" t="s">
        <v>3</v>
      </c>
      <c r="R931"/>
      <c r="S931"/>
      <c r="T931" t="s">
        <v>3</v>
      </c>
      <c r="U931" t="s">
        <v>3</v>
      </c>
      <c r="V931" t="s">
        <v>2</v>
      </c>
      <c r="W931" t="s">
        <v>3</v>
      </c>
      <c r="X931" t="s">
        <v>3</v>
      </c>
      <c r="Y931" t="s">
        <v>3</v>
      </c>
      <c r="Z931" t="s">
        <v>3</v>
      </c>
      <c r="AA931"/>
      <c r="AB931" t="s">
        <v>324</v>
      </c>
      <c r="AC931" t="s">
        <v>3</v>
      </c>
      <c r="AD931" t="s">
        <v>3</v>
      </c>
    </row>
    <row r="932" spans="1:30" ht="15" x14ac:dyDescent="0.25">
      <c r="A932">
        <v>927</v>
      </c>
      <c r="B932" t="s">
        <v>1453</v>
      </c>
      <c r="C932">
        <v>927</v>
      </c>
      <c r="D932" t="s">
        <v>322</v>
      </c>
      <c r="E932" t="s">
        <v>1323</v>
      </c>
      <c r="F932" t="s">
        <v>1405</v>
      </c>
      <c r="G932"/>
      <c r="H932" t="s">
        <v>1451</v>
      </c>
      <c r="I932" t="s">
        <v>3</v>
      </c>
      <c r="J932" t="s">
        <v>330</v>
      </c>
      <c r="K932" t="s">
        <v>20</v>
      </c>
      <c r="L932" t="s">
        <v>311</v>
      </c>
      <c r="M932" t="s">
        <v>3</v>
      </c>
      <c r="N932" t="s">
        <v>3</v>
      </c>
      <c r="O932" t="s">
        <v>1454</v>
      </c>
      <c r="P932"/>
      <c r="Q932" t="s">
        <v>3</v>
      </c>
      <c r="R932"/>
      <c r="S932"/>
      <c r="T932" t="s">
        <v>3</v>
      </c>
      <c r="U932" t="s">
        <v>3</v>
      </c>
      <c r="V932" t="s">
        <v>2</v>
      </c>
      <c r="W932" t="s">
        <v>3</v>
      </c>
      <c r="X932" t="s">
        <v>3</v>
      </c>
      <c r="Y932" t="s">
        <v>3</v>
      </c>
      <c r="Z932" t="s">
        <v>3</v>
      </c>
      <c r="AA932"/>
      <c r="AB932" t="s">
        <v>324</v>
      </c>
      <c r="AC932" t="s">
        <v>3</v>
      </c>
      <c r="AD932" t="s">
        <v>3</v>
      </c>
    </row>
    <row r="933" spans="1:30" ht="15" x14ac:dyDescent="0.25">
      <c r="A933">
        <v>928</v>
      </c>
      <c r="B933" t="s">
        <v>1455</v>
      </c>
      <c r="C933">
        <v>928</v>
      </c>
      <c r="D933" t="s">
        <v>322</v>
      </c>
      <c r="E933" t="s">
        <v>1323</v>
      </c>
      <c r="F933" t="s">
        <v>1405</v>
      </c>
      <c r="G933"/>
      <c r="H933" t="s">
        <v>1451</v>
      </c>
      <c r="I933" t="s">
        <v>3</v>
      </c>
      <c r="J933" t="s">
        <v>380</v>
      </c>
      <c r="K933" t="s">
        <v>20</v>
      </c>
      <c r="L933" t="s">
        <v>311</v>
      </c>
      <c r="M933" t="s">
        <v>3</v>
      </c>
      <c r="N933" t="s">
        <v>3</v>
      </c>
      <c r="O933" t="s">
        <v>29</v>
      </c>
      <c r="P933"/>
      <c r="Q933" t="s">
        <v>3</v>
      </c>
      <c r="R933"/>
      <c r="S933"/>
      <c r="T933" t="s">
        <v>3</v>
      </c>
      <c r="U933" t="s">
        <v>3</v>
      </c>
      <c r="V933" t="s">
        <v>2</v>
      </c>
      <c r="W933" t="s">
        <v>3</v>
      </c>
      <c r="X933" t="s">
        <v>3</v>
      </c>
      <c r="Y933" t="s">
        <v>3</v>
      </c>
      <c r="Z933" t="s">
        <v>3</v>
      </c>
      <c r="AA933"/>
      <c r="AB933" t="s">
        <v>324</v>
      </c>
      <c r="AC933" t="s">
        <v>3</v>
      </c>
      <c r="AD933" t="s">
        <v>3</v>
      </c>
    </row>
    <row r="934" spans="1:30" ht="15" x14ac:dyDescent="0.25">
      <c r="A934">
        <v>929</v>
      </c>
      <c r="B934" t="s">
        <v>1456</v>
      </c>
      <c r="C934">
        <v>929</v>
      </c>
      <c r="D934" t="s">
        <v>322</v>
      </c>
      <c r="E934" t="s">
        <v>1323</v>
      </c>
      <c r="F934" t="s">
        <v>1405</v>
      </c>
      <c r="G934"/>
      <c r="H934" t="s">
        <v>3</v>
      </c>
      <c r="I934" t="s">
        <v>3</v>
      </c>
      <c r="J934" t="s">
        <v>3</v>
      </c>
      <c r="K934" t="s">
        <v>3</v>
      </c>
      <c r="L934" t="s">
        <v>3</v>
      </c>
      <c r="M934" t="s">
        <v>3</v>
      </c>
      <c r="N934" t="s">
        <v>3</v>
      </c>
      <c r="O934" t="s">
        <v>3</v>
      </c>
      <c r="P934"/>
      <c r="Q934" t="s">
        <v>3</v>
      </c>
      <c r="R934"/>
      <c r="S934"/>
      <c r="T934" t="s">
        <v>3</v>
      </c>
      <c r="U934" t="s">
        <v>3</v>
      </c>
      <c r="V934" t="s">
        <v>3</v>
      </c>
      <c r="W934" t="s">
        <v>3</v>
      </c>
      <c r="X934" t="s">
        <v>3</v>
      </c>
      <c r="Y934" t="s">
        <v>3</v>
      </c>
      <c r="Z934" t="s">
        <v>3</v>
      </c>
      <c r="AA934"/>
      <c r="AB934" t="s">
        <v>324</v>
      </c>
      <c r="AC934" t="s">
        <v>3</v>
      </c>
      <c r="AD934" t="s">
        <v>3</v>
      </c>
    </row>
    <row r="935" spans="1:30" ht="15" x14ac:dyDescent="0.25">
      <c r="A935">
        <v>930</v>
      </c>
      <c r="B935" t="s">
        <v>1457</v>
      </c>
      <c r="C935">
        <v>930</v>
      </c>
      <c r="D935" t="s">
        <v>322</v>
      </c>
      <c r="E935" t="s">
        <v>1323</v>
      </c>
      <c r="F935" t="s">
        <v>1405</v>
      </c>
      <c r="G935"/>
      <c r="H935" t="s">
        <v>3</v>
      </c>
      <c r="I935" t="s">
        <v>3</v>
      </c>
      <c r="J935" t="s">
        <v>3</v>
      </c>
      <c r="K935" t="s">
        <v>3</v>
      </c>
      <c r="L935" t="s">
        <v>3</v>
      </c>
      <c r="M935">
        <v>1</v>
      </c>
      <c r="N935" t="s">
        <v>3</v>
      </c>
      <c r="O935" t="s">
        <v>3</v>
      </c>
      <c r="P935"/>
      <c r="Q935" t="s">
        <v>3</v>
      </c>
      <c r="R935"/>
      <c r="S935"/>
      <c r="T935" t="s">
        <v>3</v>
      </c>
      <c r="U935" t="s">
        <v>3</v>
      </c>
      <c r="V935" t="s">
        <v>21</v>
      </c>
      <c r="W935" t="s">
        <v>3</v>
      </c>
      <c r="X935" t="s">
        <v>3</v>
      </c>
      <c r="Y935" t="s">
        <v>3</v>
      </c>
      <c r="Z935" t="s">
        <v>3</v>
      </c>
      <c r="AA935"/>
      <c r="AB935" t="s">
        <v>324</v>
      </c>
      <c r="AC935" t="s">
        <v>3</v>
      </c>
      <c r="AD935" t="s">
        <v>3</v>
      </c>
    </row>
    <row r="936" spans="1:30" ht="15" x14ac:dyDescent="0.25">
      <c r="A936">
        <v>931</v>
      </c>
      <c r="B936" t="s">
        <v>1458</v>
      </c>
      <c r="C936">
        <v>931</v>
      </c>
      <c r="D936" t="s">
        <v>322</v>
      </c>
      <c r="E936" t="s">
        <v>1323</v>
      </c>
      <c r="F936" t="s">
        <v>1405</v>
      </c>
      <c r="G936"/>
      <c r="H936" t="s">
        <v>3</v>
      </c>
      <c r="I936">
        <v>0</v>
      </c>
      <c r="J936">
        <v>0</v>
      </c>
      <c r="K936">
        <v>0</v>
      </c>
      <c r="L936">
        <v>0</v>
      </c>
      <c r="M936" t="s">
        <v>3</v>
      </c>
      <c r="N936" t="s">
        <v>3</v>
      </c>
      <c r="O936">
        <v>0</v>
      </c>
      <c r="P936"/>
      <c r="Q936">
        <v>0</v>
      </c>
      <c r="R936"/>
      <c r="S936"/>
      <c r="T936">
        <v>0</v>
      </c>
      <c r="U936">
        <v>0</v>
      </c>
      <c r="V936" t="s">
        <v>3</v>
      </c>
      <c r="W936" t="s">
        <v>3</v>
      </c>
      <c r="X936" t="s">
        <v>3</v>
      </c>
      <c r="Y936">
        <v>0</v>
      </c>
      <c r="Z936">
        <v>0</v>
      </c>
      <c r="AA936"/>
      <c r="AB936" t="s">
        <v>324</v>
      </c>
      <c r="AC936" t="s">
        <v>3</v>
      </c>
      <c r="AD936" t="s">
        <v>3</v>
      </c>
    </row>
    <row r="937" spans="1:30" ht="15" x14ac:dyDescent="0.25">
      <c r="A937">
        <v>932</v>
      </c>
      <c r="B937" t="s">
        <v>1459</v>
      </c>
      <c r="C937">
        <v>932</v>
      </c>
      <c r="D937" t="s">
        <v>322</v>
      </c>
      <c r="E937" t="s">
        <v>1323</v>
      </c>
      <c r="F937" t="s">
        <v>1405</v>
      </c>
      <c r="G937"/>
      <c r="H937" t="s">
        <v>1451</v>
      </c>
      <c r="I937" t="s">
        <v>3</v>
      </c>
      <c r="J937" t="s">
        <v>1460</v>
      </c>
      <c r="K937" t="s">
        <v>20</v>
      </c>
      <c r="L937" t="s">
        <v>311</v>
      </c>
      <c r="M937" t="s">
        <v>3</v>
      </c>
      <c r="N937" t="s">
        <v>3</v>
      </c>
      <c r="O937" t="s">
        <v>224</v>
      </c>
      <c r="P937"/>
      <c r="Q937" t="s">
        <v>3</v>
      </c>
      <c r="R937"/>
      <c r="S937"/>
      <c r="T937" t="s">
        <v>3</v>
      </c>
      <c r="U937" t="s">
        <v>3</v>
      </c>
      <c r="V937" t="s">
        <v>2</v>
      </c>
      <c r="W937" t="s">
        <v>3</v>
      </c>
      <c r="X937" t="s">
        <v>3</v>
      </c>
      <c r="Y937" t="s">
        <v>3</v>
      </c>
      <c r="Z937" t="s">
        <v>3</v>
      </c>
      <c r="AA937"/>
      <c r="AB937" t="s">
        <v>324</v>
      </c>
      <c r="AC937" t="s">
        <v>3</v>
      </c>
      <c r="AD937" t="s">
        <v>3</v>
      </c>
    </row>
    <row r="938" spans="1:30" ht="15" x14ac:dyDescent="0.25">
      <c r="A938">
        <v>933</v>
      </c>
      <c r="B938" t="s">
        <v>1461</v>
      </c>
      <c r="C938">
        <v>933</v>
      </c>
      <c r="D938" t="s">
        <v>322</v>
      </c>
      <c r="E938" t="s">
        <v>1323</v>
      </c>
      <c r="F938" t="s">
        <v>1405</v>
      </c>
      <c r="G938"/>
      <c r="H938" t="s">
        <v>3</v>
      </c>
      <c r="I938">
        <v>0</v>
      </c>
      <c r="J938">
        <v>0</v>
      </c>
      <c r="K938">
        <v>0</v>
      </c>
      <c r="L938">
        <v>0</v>
      </c>
      <c r="M938" t="s">
        <v>3</v>
      </c>
      <c r="N938" t="s">
        <v>3</v>
      </c>
      <c r="O938">
        <v>0</v>
      </c>
      <c r="P938"/>
      <c r="Q938">
        <v>0</v>
      </c>
      <c r="R938"/>
      <c r="S938"/>
      <c r="T938">
        <v>0</v>
      </c>
      <c r="U938">
        <v>0</v>
      </c>
      <c r="V938" t="s">
        <v>3</v>
      </c>
      <c r="W938" t="s">
        <v>3</v>
      </c>
      <c r="X938" t="s">
        <v>3</v>
      </c>
      <c r="Y938">
        <v>0</v>
      </c>
      <c r="Z938">
        <v>0</v>
      </c>
      <c r="AA938"/>
      <c r="AB938" t="s">
        <v>324</v>
      </c>
      <c r="AC938" t="s">
        <v>3</v>
      </c>
      <c r="AD938" t="s">
        <v>3</v>
      </c>
    </row>
    <row r="939" spans="1:30" ht="15" x14ac:dyDescent="0.25">
      <c r="A939">
        <v>934</v>
      </c>
      <c r="B939" t="s">
        <v>1462</v>
      </c>
      <c r="C939">
        <v>934</v>
      </c>
      <c r="D939" t="s">
        <v>322</v>
      </c>
      <c r="E939" t="s">
        <v>1323</v>
      </c>
      <c r="F939" t="s">
        <v>1405</v>
      </c>
      <c r="G939"/>
      <c r="H939" t="s">
        <v>3</v>
      </c>
      <c r="I939" t="s">
        <v>3</v>
      </c>
      <c r="J939" t="s">
        <v>3</v>
      </c>
      <c r="K939" t="s">
        <v>3</v>
      </c>
      <c r="L939" t="s">
        <v>3</v>
      </c>
      <c r="M939" t="s">
        <v>3</v>
      </c>
      <c r="N939" t="s">
        <v>3</v>
      </c>
      <c r="O939" t="s">
        <v>3</v>
      </c>
      <c r="P939"/>
      <c r="Q939" t="s">
        <v>3</v>
      </c>
      <c r="R939"/>
      <c r="S939"/>
      <c r="T939" t="s">
        <v>3</v>
      </c>
      <c r="U939" t="s">
        <v>3</v>
      </c>
      <c r="V939" t="s">
        <v>2</v>
      </c>
      <c r="W939" t="s">
        <v>3</v>
      </c>
      <c r="X939" t="s">
        <v>3</v>
      </c>
      <c r="Y939" t="s">
        <v>3</v>
      </c>
      <c r="Z939" t="s">
        <v>3</v>
      </c>
      <c r="AA939"/>
      <c r="AB939" t="s">
        <v>324</v>
      </c>
      <c r="AC939" t="s">
        <v>3</v>
      </c>
      <c r="AD939" t="s">
        <v>3</v>
      </c>
    </row>
    <row r="940" spans="1:30" ht="15" x14ac:dyDescent="0.25">
      <c r="A940">
        <v>935</v>
      </c>
      <c r="B940" t="s">
        <v>1463</v>
      </c>
      <c r="C940">
        <v>935</v>
      </c>
      <c r="D940" t="s">
        <v>322</v>
      </c>
      <c r="E940" t="s">
        <v>1323</v>
      </c>
      <c r="F940" t="s">
        <v>1405</v>
      </c>
      <c r="G940"/>
      <c r="H940" t="s">
        <v>1464</v>
      </c>
      <c r="I940" t="s">
        <v>3</v>
      </c>
      <c r="J940" t="s">
        <v>330</v>
      </c>
      <c r="K940" t="s">
        <v>20</v>
      </c>
      <c r="L940" t="s">
        <v>311</v>
      </c>
      <c r="M940" t="s">
        <v>3</v>
      </c>
      <c r="N940" t="s">
        <v>3</v>
      </c>
      <c r="O940" t="s">
        <v>1465</v>
      </c>
      <c r="P940"/>
      <c r="Q940" t="s">
        <v>3</v>
      </c>
      <c r="R940"/>
      <c r="S940"/>
      <c r="T940" t="s">
        <v>3</v>
      </c>
      <c r="U940" t="s">
        <v>3</v>
      </c>
      <c r="V940" t="s">
        <v>2</v>
      </c>
      <c r="W940" t="s">
        <v>3</v>
      </c>
      <c r="X940" t="s">
        <v>3</v>
      </c>
      <c r="Y940" t="s">
        <v>3</v>
      </c>
      <c r="Z940" t="s">
        <v>3</v>
      </c>
      <c r="AA940"/>
      <c r="AB940" t="s">
        <v>324</v>
      </c>
      <c r="AC940" t="s">
        <v>3</v>
      </c>
      <c r="AD940" t="s">
        <v>3</v>
      </c>
    </row>
    <row r="941" spans="1:30" ht="15" x14ac:dyDescent="0.25">
      <c r="A941">
        <v>936</v>
      </c>
      <c r="B941" t="s">
        <v>1466</v>
      </c>
      <c r="C941">
        <v>936</v>
      </c>
      <c r="D941" t="s">
        <v>322</v>
      </c>
      <c r="E941" t="s">
        <v>1323</v>
      </c>
      <c r="F941" t="s">
        <v>1405</v>
      </c>
      <c r="G941"/>
      <c r="H941" t="s">
        <v>3</v>
      </c>
      <c r="I941" t="s">
        <v>3</v>
      </c>
      <c r="J941" t="s">
        <v>3</v>
      </c>
      <c r="K941" t="s">
        <v>3</v>
      </c>
      <c r="L941" t="s">
        <v>3</v>
      </c>
      <c r="M941" t="s">
        <v>3</v>
      </c>
      <c r="N941" t="s">
        <v>3</v>
      </c>
      <c r="O941" t="s">
        <v>3</v>
      </c>
      <c r="P941"/>
      <c r="Q941" t="s">
        <v>3</v>
      </c>
      <c r="R941"/>
      <c r="S941"/>
      <c r="T941" t="s">
        <v>3</v>
      </c>
      <c r="U941" t="s">
        <v>3</v>
      </c>
      <c r="V941" t="s">
        <v>2</v>
      </c>
      <c r="W941" t="s">
        <v>3</v>
      </c>
      <c r="X941" t="s">
        <v>3</v>
      </c>
      <c r="Y941" t="s">
        <v>3</v>
      </c>
      <c r="Z941" t="s">
        <v>3</v>
      </c>
      <c r="AA941"/>
      <c r="AB941" t="s">
        <v>324</v>
      </c>
      <c r="AC941" t="s">
        <v>3</v>
      </c>
      <c r="AD941" t="s">
        <v>3</v>
      </c>
    </row>
    <row r="942" spans="1:30" ht="15" x14ac:dyDescent="0.25">
      <c r="A942">
        <v>937</v>
      </c>
      <c r="B942" t="s">
        <v>1467</v>
      </c>
      <c r="C942">
        <v>937</v>
      </c>
      <c r="D942" t="s">
        <v>322</v>
      </c>
      <c r="E942" t="s">
        <v>1323</v>
      </c>
      <c r="F942" t="s">
        <v>1405</v>
      </c>
      <c r="G942"/>
      <c r="H942" t="s">
        <v>428</v>
      </c>
      <c r="I942" t="s">
        <v>3</v>
      </c>
      <c r="J942" t="s">
        <v>330</v>
      </c>
      <c r="K942" t="s">
        <v>331</v>
      </c>
      <c r="L942" t="s">
        <v>311</v>
      </c>
      <c r="M942" t="s">
        <v>3</v>
      </c>
      <c r="N942" t="s">
        <v>3</v>
      </c>
      <c r="O942" t="s">
        <v>1468</v>
      </c>
      <c r="P942"/>
      <c r="Q942" t="s">
        <v>3</v>
      </c>
      <c r="R942"/>
      <c r="S942"/>
      <c r="T942" t="s">
        <v>3</v>
      </c>
      <c r="U942" t="s">
        <v>3</v>
      </c>
      <c r="V942" t="s">
        <v>2</v>
      </c>
      <c r="W942" t="s">
        <v>3</v>
      </c>
      <c r="X942" t="s">
        <v>3</v>
      </c>
      <c r="Y942" t="s">
        <v>3</v>
      </c>
      <c r="Z942" t="s">
        <v>3</v>
      </c>
      <c r="AA942"/>
      <c r="AB942" t="s">
        <v>324</v>
      </c>
      <c r="AC942" t="s">
        <v>3</v>
      </c>
      <c r="AD942" t="s">
        <v>3</v>
      </c>
    </row>
    <row r="943" spans="1:30" ht="15" x14ac:dyDescent="0.25">
      <c r="A943">
        <v>938</v>
      </c>
      <c r="B943" t="s">
        <v>1469</v>
      </c>
      <c r="C943">
        <v>938</v>
      </c>
      <c r="D943" t="s">
        <v>322</v>
      </c>
      <c r="E943" t="s">
        <v>1323</v>
      </c>
      <c r="F943" t="s">
        <v>1405</v>
      </c>
      <c r="G943"/>
      <c r="H943" t="s">
        <v>428</v>
      </c>
      <c r="I943" t="s">
        <v>3</v>
      </c>
      <c r="J943" t="s">
        <v>330</v>
      </c>
      <c r="K943" t="s">
        <v>331</v>
      </c>
      <c r="L943" t="s">
        <v>311</v>
      </c>
      <c r="M943" t="s">
        <v>3</v>
      </c>
      <c r="N943" t="s">
        <v>3</v>
      </c>
      <c r="O943" t="s">
        <v>3</v>
      </c>
      <c r="P943"/>
      <c r="Q943" t="s">
        <v>3</v>
      </c>
      <c r="R943"/>
      <c r="S943"/>
      <c r="T943" t="s">
        <v>3</v>
      </c>
      <c r="U943" t="s">
        <v>3</v>
      </c>
      <c r="V943" t="s">
        <v>3</v>
      </c>
      <c r="W943" t="s">
        <v>3</v>
      </c>
      <c r="X943" t="s">
        <v>3</v>
      </c>
      <c r="Y943" t="s">
        <v>3</v>
      </c>
      <c r="Z943" t="s">
        <v>3</v>
      </c>
      <c r="AA943"/>
      <c r="AB943" t="s">
        <v>324</v>
      </c>
      <c r="AC943" t="s">
        <v>3</v>
      </c>
      <c r="AD943" t="s">
        <v>3</v>
      </c>
    </row>
    <row r="944" spans="1:30" ht="15" x14ac:dyDescent="0.25">
      <c r="A944">
        <v>939</v>
      </c>
      <c r="B944" t="s">
        <v>1470</v>
      </c>
      <c r="C944">
        <v>939</v>
      </c>
      <c r="D944" t="s">
        <v>322</v>
      </c>
      <c r="E944" t="s">
        <v>1323</v>
      </c>
      <c r="F944" t="s">
        <v>1405</v>
      </c>
      <c r="G944"/>
      <c r="H944" t="s">
        <v>3</v>
      </c>
      <c r="I944" t="s">
        <v>3</v>
      </c>
      <c r="J944" t="s">
        <v>3</v>
      </c>
      <c r="K944" t="s">
        <v>3</v>
      </c>
      <c r="L944" t="s">
        <v>3</v>
      </c>
      <c r="M944" t="s">
        <v>3</v>
      </c>
      <c r="N944" t="s">
        <v>3</v>
      </c>
      <c r="O944" t="s">
        <v>3</v>
      </c>
      <c r="P944"/>
      <c r="Q944" t="s">
        <v>3</v>
      </c>
      <c r="R944"/>
      <c r="S944"/>
      <c r="T944" t="s">
        <v>3</v>
      </c>
      <c r="U944" t="s">
        <v>3</v>
      </c>
      <c r="V944" t="s">
        <v>21</v>
      </c>
      <c r="W944" t="s">
        <v>3</v>
      </c>
      <c r="X944" t="s">
        <v>3</v>
      </c>
      <c r="Y944" t="s">
        <v>3</v>
      </c>
      <c r="Z944" t="s">
        <v>3</v>
      </c>
      <c r="AA944"/>
      <c r="AB944" t="s">
        <v>324</v>
      </c>
      <c r="AC944" t="s">
        <v>3</v>
      </c>
      <c r="AD944" t="s">
        <v>3</v>
      </c>
    </row>
    <row r="945" spans="1:30" ht="15" x14ac:dyDescent="0.25">
      <c r="A945">
        <v>940</v>
      </c>
      <c r="B945" t="s">
        <v>1471</v>
      </c>
      <c r="C945">
        <v>940</v>
      </c>
      <c r="D945" t="s">
        <v>322</v>
      </c>
      <c r="E945" t="s">
        <v>1323</v>
      </c>
      <c r="F945" t="s">
        <v>1405</v>
      </c>
      <c r="G945"/>
      <c r="H945" t="s">
        <v>3</v>
      </c>
      <c r="I945" t="s">
        <v>3</v>
      </c>
      <c r="J945" t="s">
        <v>3</v>
      </c>
      <c r="K945" t="s">
        <v>3</v>
      </c>
      <c r="L945" t="s">
        <v>3</v>
      </c>
      <c r="M945" t="s">
        <v>3</v>
      </c>
      <c r="N945" t="s">
        <v>3</v>
      </c>
      <c r="O945" t="s">
        <v>3</v>
      </c>
      <c r="P945"/>
      <c r="Q945" t="s">
        <v>3</v>
      </c>
      <c r="R945"/>
      <c r="S945"/>
      <c r="T945" t="s">
        <v>3</v>
      </c>
      <c r="U945" t="s">
        <v>3</v>
      </c>
      <c r="V945" t="s">
        <v>2</v>
      </c>
      <c r="W945" t="s">
        <v>3</v>
      </c>
      <c r="X945" t="s">
        <v>3</v>
      </c>
      <c r="Y945" t="s">
        <v>3</v>
      </c>
      <c r="Z945" t="s">
        <v>3</v>
      </c>
      <c r="AA945"/>
      <c r="AB945" t="s">
        <v>324</v>
      </c>
      <c r="AC945" t="s">
        <v>3</v>
      </c>
      <c r="AD945" t="s">
        <v>3</v>
      </c>
    </row>
    <row r="946" spans="1:30" ht="15" x14ac:dyDescent="0.25">
      <c r="A946">
        <v>941</v>
      </c>
      <c r="B946" t="s">
        <v>1472</v>
      </c>
      <c r="C946">
        <v>941</v>
      </c>
      <c r="D946" t="s">
        <v>322</v>
      </c>
      <c r="E946" t="s">
        <v>1323</v>
      </c>
      <c r="F946" t="s">
        <v>1405</v>
      </c>
      <c r="G946"/>
      <c r="H946" t="s">
        <v>3</v>
      </c>
      <c r="I946" t="s">
        <v>3</v>
      </c>
      <c r="J946" t="s">
        <v>3</v>
      </c>
      <c r="K946" t="s">
        <v>3</v>
      </c>
      <c r="L946" t="s">
        <v>3</v>
      </c>
      <c r="M946" t="s">
        <v>3</v>
      </c>
      <c r="N946" t="s">
        <v>3</v>
      </c>
      <c r="O946" t="s">
        <v>3</v>
      </c>
      <c r="P946"/>
      <c r="Q946" t="s">
        <v>3</v>
      </c>
      <c r="R946"/>
      <c r="S946"/>
      <c r="T946" t="s">
        <v>3</v>
      </c>
      <c r="U946" t="s">
        <v>3</v>
      </c>
      <c r="V946" t="s">
        <v>2</v>
      </c>
      <c r="W946" t="s">
        <v>3</v>
      </c>
      <c r="X946" t="s">
        <v>3</v>
      </c>
      <c r="Y946" t="s">
        <v>3</v>
      </c>
      <c r="Z946" t="s">
        <v>3</v>
      </c>
      <c r="AA946"/>
      <c r="AB946" t="s">
        <v>324</v>
      </c>
      <c r="AC946" t="s">
        <v>3</v>
      </c>
      <c r="AD946" t="s">
        <v>3</v>
      </c>
    </row>
    <row r="947" spans="1:30" ht="15" x14ac:dyDescent="0.25">
      <c r="A947">
        <v>942</v>
      </c>
      <c r="B947" t="s">
        <v>1469</v>
      </c>
      <c r="C947">
        <v>942</v>
      </c>
      <c r="D947" t="s">
        <v>322</v>
      </c>
      <c r="E947" t="s">
        <v>1323</v>
      </c>
      <c r="F947" t="s">
        <v>1405</v>
      </c>
      <c r="G947"/>
      <c r="H947" t="s">
        <v>3</v>
      </c>
      <c r="I947" t="s">
        <v>3</v>
      </c>
      <c r="J947" t="s">
        <v>330</v>
      </c>
      <c r="K947" t="s">
        <v>331</v>
      </c>
      <c r="L947" t="s">
        <v>311</v>
      </c>
      <c r="M947" t="s">
        <v>3</v>
      </c>
      <c r="N947" t="s">
        <v>3</v>
      </c>
      <c r="O947" t="s">
        <v>3</v>
      </c>
      <c r="P947"/>
      <c r="Q947" t="s">
        <v>3</v>
      </c>
      <c r="R947"/>
      <c r="S947"/>
      <c r="T947" t="s">
        <v>3</v>
      </c>
      <c r="U947" t="s">
        <v>3</v>
      </c>
      <c r="V947" t="s">
        <v>3</v>
      </c>
      <c r="W947" t="s">
        <v>3</v>
      </c>
      <c r="X947" t="s">
        <v>3</v>
      </c>
      <c r="Y947" t="s">
        <v>3</v>
      </c>
      <c r="Z947" t="s">
        <v>3</v>
      </c>
      <c r="AA947"/>
      <c r="AB947" t="s">
        <v>324</v>
      </c>
      <c r="AC947" t="s">
        <v>3</v>
      </c>
      <c r="AD947" t="s">
        <v>3</v>
      </c>
    </row>
    <row r="948" spans="1:30" ht="15" x14ac:dyDescent="0.25">
      <c r="A948">
        <v>943</v>
      </c>
      <c r="B948" t="s">
        <v>1473</v>
      </c>
      <c r="C948">
        <v>943</v>
      </c>
      <c r="D948" t="s">
        <v>322</v>
      </c>
      <c r="E948" t="s">
        <v>1323</v>
      </c>
      <c r="F948" t="s">
        <v>1405</v>
      </c>
      <c r="G948"/>
      <c r="H948" t="s">
        <v>1474</v>
      </c>
      <c r="I948" t="s">
        <v>3</v>
      </c>
      <c r="J948" t="s">
        <v>330</v>
      </c>
      <c r="K948" t="s">
        <v>331</v>
      </c>
      <c r="L948" t="s">
        <v>311</v>
      </c>
      <c r="M948" t="s">
        <v>3</v>
      </c>
      <c r="N948" t="s">
        <v>3</v>
      </c>
      <c r="O948" t="s">
        <v>1475</v>
      </c>
      <c r="P948"/>
      <c r="Q948" t="s">
        <v>3</v>
      </c>
      <c r="R948"/>
      <c r="S948"/>
      <c r="T948" t="s">
        <v>3</v>
      </c>
      <c r="U948" t="s">
        <v>3</v>
      </c>
      <c r="V948" t="s">
        <v>3</v>
      </c>
      <c r="W948" t="s">
        <v>3</v>
      </c>
      <c r="X948" t="s">
        <v>3</v>
      </c>
      <c r="Y948" t="s">
        <v>3</v>
      </c>
      <c r="Z948" t="s">
        <v>3</v>
      </c>
      <c r="AA948"/>
      <c r="AB948" t="s">
        <v>324</v>
      </c>
      <c r="AC948" t="s">
        <v>3</v>
      </c>
      <c r="AD948" t="s">
        <v>3</v>
      </c>
    </row>
    <row r="949" spans="1:30" ht="15" x14ac:dyDescent="0.25">
      <c r="A949">
        <v>944</v>
      </c>
      <c r="B949" t="s">
        <v>1476</v>
      </c>
      <c r="C949">
        <v>944</v>
      </c>
      <c r="D949" t="s">
        <v>322</v>
      </c>
      <c r="E949" t="s">
        <v>1323</v>
      </c>
      <c r="F949" t="s">
        <v>1405</v>
      </c>
      <c r="G949"/>
      <c r="H949" t="s">
        <v>3</v>
      </c>
      <c r="I949" t="s">
        <v>3</v>
      </c>
      <c r="J949" t="s">
        <v>3</v>
      </c>
      <c r="K949" t="s">
        <v>3</v>
      </c>
      <c r="L949" t="s">
        <v>3</v>
      </c>
      <c r="M949" t="s">
        <v>3</v>
      </c>
      <c r="N949" t="s">
        <v>3</v>
      </c>
      <c r="O949" t="s">
        <v>3</v>
      </c>
      <c r="P949"/>
      <c r="Q949" t="s">
        <v>3</v>
      </c>
      <c r="R949"/>
      <c r="S949"/>
      <c r="T949" t="s">
        <v>3</v>
      </c>
      <c r="U949" t="s">
        <v>3</v>
      </c>
      <c r="V949" t="s">
        <v>2</v>
      </c>
      <c r="W949" t="s">
        <v>3</v>
      </c>
      <c r="X949" t="s">
        <v>3</v>
      </c>
      <c r="Y949" t="s">
        <v>3</v>
      </c>
      <c r="Z949" t="s">
        <v>3</v>
      </c>
      <c r="AA949"/>
      <c r="AB949" t="s">
        <v>324</v>
      </c>
      <c r="AC949" t="s">
        <v>3</v>
      </c>
      <c r="AD949" t="s">
        <v>3</v>
      </c>
    </row>
    <row r="950" spans="1:30" ht="15" x14ac:dyDescent="0.25">
      <c r="A950">
        <v>945</v>
      </c>
      <c r="B950" t="s">
        <v>1477</v>
      </c>
      <c r="C950">
        <v>945</v>
      </c>
      <c r="D950" t="s">
        <v>322</v>
      </c>
      <c r="E950" t="s">
        <v>1323</v>
      </c>
      <c r="F950" t="s">
        <v>1405</v>
      </c>
      <c r="G950"/>
      <c r="H950" t="s">
        <v>3</v>
      </c>
      <c r="I950" t="s">
        <v>3</v>
      </c>
      <c r="J950" t="s">
        <v>3</v>
      </c>
      <c r="K950" t="s">
        <v>3</v>
      </c>
      <c r="L950" t="s">
        <v>3</v>
      </c>
      <c r="M950" t="s">
        <v>3</v>
      </c>
      <c r="N950" t="s">
        <v>3</v>
      </c>
      <c r="O950" t="s">
        <v>3</v>
      </c>
      <c r="P950"/>
      <c r="Q950" t="s">
        <v>3</v>
      </c>
      <c r="R950"/>
      <c r="S950"/>
      <c r="T950" t="s">
        <v>3</v>
      </c>
      <c r="U950" t="s">
        <v>3</v>
      </c>
      <c r="V950" t="s">
        <v>2</v>
      </c>
      <c r="W950" t="s">
        <v>3</v>
      </c>
      <c r="X950" t="s">
        <v>3</v>
      </c>
      <c r="Y950" t="s">
        <v>3</v>
      </c>
      <c r="Z950" t="s">
        <v>3</v>
      </c>
      <c r="AA950"/>
      <c r="AB950" t="s">
        <v>324</v>
      </c>
      <c r="AC950" t="s">
        <v>3</v>
      </c>
      <c r="AD950" t="s">
        <v>3</v>
      </c>
    </row>
    <row r="951" spans="1:30" ht="15" x14ac:dyDescent="0.25">
      <c r="A951">
        <v>946</v>
      </c>
      <c r="B951" t="s">
        <v>1478</v>
      </c>
      <c r="C951">
        <v>946</v>
      </c>
      <c r="D951" t="s">
        <v>322</v>
      </c>
      <c r="E951" t="s">
        <v>1323</v>
      </c>
      <c r="F951" t="s">
        <v>1405</v>
      </c>
      <c r="G951"/>
      <c r="H951" t="s">
        <v>428</v>
      </c>
      <c r="I951" t="s">
        <v>3</v>
      </c>
      <c r="J951" t="s">
        <v>380</v>
      </c>
      <c r="K951" t="s">
        <v>14</v>
      </c>
      <c r="L951" t="s">
        <v>311</v>
      </c>
      <c r="M951" t="s">
        <v>3</v>
      </c>
      <c r="N951" t="s">
        <v>3</v>
      </c>
      <c r="O951" t="s">
        <v>1479</v>
      </c>
      <c r="P951"/>
      <c r="Q951" t="s">
        <v>3</v>
      </c>
      <c r="R951"/>
      <c r="S951"/>
      <c r="T951" t="s">
        <v>3</v>
      </c>
      <c r="U951" t="s">
        <v>3</v>
      </c>
      <c r="V951" t="s">
        <v>2</v>
      </c>
      <c r="W951" t="s">
        <v>3</v>
      </c>
      <c r="X951" t="s">
        <v>3</v>
      </c>
      <c r="Y951" t="s">
        <v>3</v>
      </c>
      <c r="Z951" t="s">
        <v>3</v>
      </c>
      <c r="AA951"/>
      <c r="AB951" t="s">
        <v>324</v>
      </c>
      <c r="AC951" t="s">
        <v>3</v>
      </c>
      <c r="AD951" t="s">
        <v>3</v>
      </c>
    </row>
    <row r="952" spans="1:30" ht="15" x14ac:dyDescent="0.25">
      <c r="A952">
        <v>947</v>
      </c>
      <c r="B952" t="s">
        <v>1480</v>
      </c>
      <c r="C952">
        <v>947</v>
      </c>
      <c r="D952" t="s">
        <v>322</v>
      </c>
      <c r="E952" t="s">
        <v>1323</v>
      </c>
      <c r="F952" t="s">
        <v>1405</v>
      </c>
      <c r="G952"/>
      <c r="H952" t="s">
        <v>1451</v>
      </c>
      <c r="I952" t="s">
        <v>3</v>
      </c>
      <c r="J952" t="s">
        <v>330</v>
      </c>
      <c r="K952" t="s">
        <v>20</v>
      </c>
      <c r="L952" t="s">
        <v>311</v>
      </c>
      <c r="M952" t="s">
        <v>3</v>
      </c>
      <c r="N952" t="s">
        <v>3</v>
      </c>
      <c r="O952" t="s">
        <v>1481</v>
      </c>
      <c r="P952"/>
      <c r="Q952" t="s">
        <v>3</v>
      </c>
      <c r="R952"/>
      <c r="S952"/>
      <c r="T952" t="s">
        <v>3</v>
      </c>
      <c r="U952" t="s">
        <v>3</v>
      </c>
      <c r="V952" t="s">
        <v>2</v>
      </c>
      <c r="W952" t="s">
        <v>3</v>
      </c>
      <c r="X952" t="s">
        <v>3</v>
      </c>
      <c r="Y952" t="s">
        <v>3</v>
      </c>
      <c r="Z952" t="s">
        <v>3</v>
      </c>
      <c r="AA952"/>
      <c r="AB952" t="s">
        <v>324</v>
      </c>
      <c r="AC952" t="s">
        <v>3</v>
      </c>
      <c r="AD952" t="s">
        <v>3</v>
      </c>
    </row>
    <row r="953" spans="1:30" ht="15" x14ac:dyDescent="0.25">
      <c r="A953">
        <v>948</v>
      </c>
      <c r="B953" t="s">
        <v>1482</v>
      </c>
      <c r="C953">
        <v>948</v>
      </c>
      <c r="D953" t="s">
        <v>322</v>
      </c>
      <c r="E953" t="s">
        <v>1323</v>
      </c>
      <c r="F953" t="s">
        <v>1405</v>
      </c>
      <c r="G953"/>
      <c r="H953" t="s">
        <v>1483</v>
      </c>
      <c r="I953" t="s">
        <v>3</v>
      </c>
      <c r="J953" t="s">
        <v>380</v>
      </c>
      <c r="K953" t="s">
        <v>14</v>
      </c>
      <c r="L953" t="s">
        <v>16</v>
      </c>
      <c r="M953" t="s">
        <v>3</v>
      </c>
      <c r="N953" t="s">
        <v>3</v>
      </c>
      <c r="O953" t="s">
        <v>1484</v>
      </c>
      <c r="P953"/>
      <c r="Q953" t="s">
        <v>3</v>
      </c>
      <c r="R953"/>
      <c r="S953"/>
      <c r="T953" t="s">
        <v>3</v>
      </c>
      <c r="U953" t="s">
        <v>3</v>
      </c>
      <c r="V953" t="s">
        <v>2</v>
      </c>
      <c r="W953" t="s">
        <v>3</v>
      </c>
      <c r="X953" t="s">
        <v>3</v>
      </c>
      <c r="Y953" t="s">
        <v>3</v>
      </c>
      <c r="Z953" t="s">
        <v>3</v>
      </c>
      <c r="AA953"/>
      <c r="AB953" t="s">
        <v>324</v>
      </c>
      <c r="AC953" t="s">
        <v>3</v>
      </c>
      <c r="AD953" t="s">
        <v>3</v>
      </c>
    </row>
    <row r="954" spans="1:30" ht="15" x14ac:dyDescent="0.25">
      <c r="A954">
        <v>949</v>
      </c>
      <c r="B954" t="s">
        <v>1485</v>
      </c>
      <c r="C954">
        <v>949</v>
      </c>
      <c r="D954" t="s">
        <v>322</v>
      </c>
      <c r="E954" t="s">
        <v>1323</v>
      </c>
      <c r="F954" t="s">
        <v>1405</v>
      </c>
      <c r="G954"/>
      <c r="H954" t="s">
        <v>1483</v>
      </c>
      <c r="I954" t="s">
        <v>3</v>
      </c>
      <c r="J954" t="s">
        <v>380</v>
      </c>
      <c r="K954" t="s">
        <v>14</v>
      </c>
      <c r="L954" t="s">
        <v>16</v>
      </c>
      <c r="M954">
        <v>1</v>
      </c>
      <c r="N954" t="s">
        <v>3</v>
      </c>
      <c r="O954" t="s">
        <v>719</v>
      </c>
      <c r="P954"/>
      <c r="Q954" t="s">
        <v>3</v>
      </c>
      <c r="R954"/>
      <c r="S954"/>
      <c r="T954" t="s">
        <v>3</v>
      </c>
      <c r="U954" t="s">
        <v>3</v>
      </c>
      <c r="V954" t="s">
        <v>2</v>
      </c>
      <c r="W954" t="s">
        <v>3</v>
      </c>
      <c r="X954" t="s">
        <v>3</v>
      </c>
      <c r="Y954" t="s">
        <v>3</v>
      </c>
      <c r="Z954" t="s">
        <v>3</v>
      </c>
      <c r="AA954"/>
      <c r="AB954" t="s">
        <v>324</v>
      </c>
      <c r="AC954" t="s">
        <v>3</v>
      </c>
      <c r="AD954" t="s">
        <v>3</v>
      </c>
    </row>
    <row r="955" spans="1:30" ht="15" x14ac:dyDescent="0.25">
      <c r="A955">
        <v>950</v>
      </c>
      <c r="B955" t="s">
        <v>1486</v>
      </c>
      <c r="C955">
        <v>950</v>
      </c>
      <c r="D955" t="s">
        <v>322</v>
      </c>
      <c r="E955" t="s">
        <v>1323</v>
      </c>
      <c r="F955" t="s">
        <v>1405</v>
      </c>
      <c r="G955"/>
      <c r="H955" t="s">
        <v>3</v>
      </c>
      <c r="I955" t="s">
        <v>3</v>
      </c>
      <c r="J955" t="s">
        <v>3</v>
      </c>
      <c r="K955" t="s">
        <v>3</v>
      </c>
      <c r="L955" t="s">
        <v>3</v>
      </c>
      <c r="M955">
        <v>1</v>
      </c>
      <c r="N955" t="s">
        <v>3</v>
      </c>
      <c r="O955" t="s">
        <v>3</v>
      </c>
      <c r="P955"/>
      <c r="Q955" t="s">
        <v>3</v>
      </c>
      <c r="R955"/>
      <c r="S955"/>
      <c r="T955" t="s">
        <v>3</v>
      </c>
      <c r="U955" t="s">
        <v>3</v>
      </c>
      <c r="V955" t="s">
        <v>3</v>
      </c>
      <c r="W955" t="s">
        <v>3</v>
      </c>
      <c r="X955" t="s">
        <v>3</v>
      </c>
      <c r="Y955" t="s">
        <v>3</v>
      </c>
      <c r="Z955" t="s">
        <v>3</v>
      </c>
      <c r="AA955"/>
      <c r="AB955" t="s">
        <v>324</v>
      </c>
      <c r="AC955" t="s">
        <v>3</v>
      </c>
      <c r="AD955" t="s">
        <v>3</v>
      </c>
    </row>
    <row r="956" spans="1:30" ht="15" x14ac:dyDescent="0.25">
      <c r="A956">
        <v>951</v>
      </c>
      <c r="B956" t="s">
        <v>1487</v>
      </c>
      <c r="C956">
        <v>951</v>
      </c>
      <c r="D956" t="s">
        <v>322</v>
      </c>
      <c r="E956" t="s">
        <v>1323</v>
      </c>
      <c r="F956" t="s">
        <v>1405</v>
      </c>
      <c r="G956"/>
      <c r="H956" t="s">
        <v>3</v>
      </c>
      <c r="I956" t="s">
        <v>3</v>
      </c>
      <c r="J956" t="s">
        <v>3</v>
      </c>
      <c r="K956" t="s">
        <v>3</v>
      </c>
      <c r="L956" t="s">
        <v>3</v>
      </c>
      <c r="M956" t="s">
        <v>3</v>
      </c>
      <c r="N956" t="s">
        <v>3</v>
      </c>
      <c r="O956" t="s">
        <v>3</v>
      </c>
      <c r="P956"/>
      <c r="Q956" t="s">
        <v>3</v>
      </c>
      <c r="R956"/>
      <c r="S956"/>
      <c r="T956" t="s">
        <v>3</v>
      </c>
      <c r="U956" t="s">
        <v>3</v>
      </c>
      <c r="V956" t="s">
        <v>3</v>
      </c>
      <c r="W956" t="s">
        <v>3</v>
      </c>
      <c r="X956" t="s">
        <v>3</v>
      </c>
      <c r="Y956" t="s">
        <v>3</v>
      </c>
      <c r="Z956" t="s">
        <v>3</v>
      </c>
      <c r="AA956"/>
      <c r="AB956" t="s">
        <v>324</v>
      </c>
      <c r="AC956" t="s">
        <v>3</v>
      </c>
      <c r="AD956" t="s">
        <v>3</v>
      </c>
    </row>
    <row r="957" spans="1:30" ht="15" x14ac:dyDescent="0.25">
      <c r="A957">
        <v>952</v>
      </c>
      <c r="B957" t="s">
        <v>1488</v>
      </c>
      <c r="C957">
        <v>952</v>
      </c>
      <c r="D957" t="s">
        <v>322</v>
      </c>
      <c r="E957" t="s">
        <v>1323</v>
      </c>
      <c r="F957" t="s">
        <v>1405</v>
      </c>
      <c r="G957"/>
      <c r="H957" t="s">
        <v>3</v>
      </c>
      <c r="I957" t="s">
        <v>3</v>
      </c>
      <c r="J957" t="s">
        <v>3</v>
      </c>
      <c r="K957" t="s">
        <v>3</v>
      </c>
      <c r="L957" t="s">
        <v>3</v>
      </c>
      <c r="M957" t="s">
        <v>3</v>
      </c>
      <c r="N957" t="s">
        <v>3</v>
      </c>
      <c r="O957" t="s">
        <v>3</v>
      </c>
      <c r="P957"/>
      <c r="Q957" t="s">
        <v>3</v>
      </c>
      <c r="R957"/>
      <c r="S957"/>
      <c r="T957" t="s">
        <v>3</v>
      </c>
      <c r="U957" t="s">
        <v>3</v>
      </c>
      <c r="V957" t="s">
        <v>2</v>
      </c>
      <c r="W957" t="s">
        <v>3</v>
      </c>
      <c r="X957" t="s">
        <v>3</v>
      </c>
      <c r="Y957" t="s">
        <v>3</v>
      </c>
      <c r="Z957" t="s">
        <v>3</v>
      </c>
      <c r="AA957"/>
      <c r="AB957" t="s">
        <v>324</v>
      </c>
      <c r="AC957" t="s">
        <v>3</v>
      </c>
      <c r="AD957" t="s">
        <v>3</v>
      </c>
    </row>
    <row r="958" spans="1:30" ht="15" x14ac:dyDescent="0.25">
      <c r="A958">
        <v>953</v>
      </c>
      <c r="B958" t="s">
        <v>1489</v>
      </c>
      <c r="C958">
        <v>953</v>
      </c>
      <c r="D958" t="s">
        <v>322</v>
      </c>
      <c r="E958" t="s">
        <v>1323</v>
      </c>
      <c r="F958" t="s">
        <v>1405</v>
      </c>
      <c r="G958"/>
      <c r="H958" t="s">
        <v>3</v>
      </c>
      <c r="I958">
        <v>0</v>
      </c>
      <c r="J958">
        <v>0</v>
      </c>
      <c r="K958">
        <v>0</v>
      </c>
      <c r="L958">
        <v>0</v>
      </c>
      <c r="M958" t="s">
        <v>3</v>
      </c>
      <c r="N958" t="s">
        <v>3</v>
      </c>
      <c r="O958">
        <v>0</v>
      </c>
      <c r="P958"/>
      <c r="Q958">
        <v>0</v>
      </c>
      <c r="R958"/>
      <c r="S958"/>
      <c r="T958">
        <v>0</v>
      </c>
      <c r="U958">
        <v>0</v>
      </c>
      <c r="V958" t="s">
        <v>3</v>
      </c>
      <c r="W958" t="s">
        <v>3</v>
      </c>
      <c r="X958" t="s">
        <v>3</v>
      </c>
      <c r="Y958">
        <v>0</v>
      </c>
      <c r="Z958">
        <v>0</v>
      </c>
      <c r="AA958"/>
      <c r="AB958" t="s">
        <v>324</v>
      </c>
      <c r="AC958" t="s">
        <v>3</v>
      </c>
      <c r="AD958" t="s">
        <v>3</v>
      </c>
    </row>
    <row r="959" spans="1:30" ht="15" x14ac:dyDescent="0.25">
      <c r="A959">
        <v>954</v>
      </c>
      <c r="B959" t="s">
        <v>1490</v>
      </c>
      <c r="C959">
        <v>954</v>
      </c>
      <c r="D959" t="s">
        <v>322</v>
      </c>
      <c r="E959" t="s">
        <v>1323</v>
      </c>
      <c r="F959" t="s">
        <v>1405</v>
      </c>
      <c r="G959"/>
      <c r="H959" t="s">
        <v>3</v>
      </c>
      <c r="I959">
        <v>0</v>
      </c>
      <c r="J959">
        <v>0</v>
      </c>
      <c r="K959">
        <v>0</v>
      </c>
      <c r="L959">
        <v>0</v>
      </c>
      <c r="M959" t="s">
        <v>3</v>
      </c>
      <c r="N959" t="s">
        <v>3</v>
      </c>
      <c r="O959">
        <v>0</v>
      </c>
      <c r="P959"/>
      <c r="Q959">
        <v>0</v>
      </c>
      <c r="R959"/>
      <c r="S959"/>
      <c r="T959">
        <v>0</v>
      </c>
      <c r="U959">
        <v>0</v>
      </c>
      <c r="V959" t="s">
        <v>3</v>
      </c>
      <c r="W959" t="s">
        <v>3</v>
      </c>
      <c r="X959" t="s">
        <v>3</v>
      </c>
      <c r="Y959">
        <v>0</v>
      </c>
      <c r="Z959">
        <v>0</v>
      </c>
      <c r="AA959"/>
      <c r="AB959" t="s">
        <v>324</v>
      </c>
      <c r="AC959" t="s">
        <v>3</v>
      </c>
      <c r="AD959" t="s">
        <v>3</v>
      </c>
    </row>
    <row r="960" spans="1:30" ht="15" x14ac:dyDescent="0.25">
      <c r="A960">
        <v>955</v>
      </c>
      <c r="B960" t="s">
        <v>1491</v>
      </c>
      <c r="C960">
        <v>955</v>
      </c>
      <c r="D960" t="s">
        <v>322</v>
      </c>
      <c r="E960" t="s">
        <v>1323</v>
      </c>
      <c r="F960" t="s">
        <v>1405</v>
      </c>
      <c r="G960"/>
      <c r="H960" t="s">
        <v>3</v>
      </c>
      <c r="I960" t="s">
        <v>3</v>
      </c>
      <c r="J960" t="s">
        <v>3</v>
      </c>
      <c r="K960" t="s">
        <v>3</v>
      </c>
      <c r="L960" t="s">
        <v>3</v>
      </c>
      <c r="M960" t="s">
        <v>3</v>
      </c>
      <c r="N960" t="s">
        <v>3</v>
      </c>
      <c r="O960" t="s">
        <v>3</v>
      </c>
      <c r="P960"/>
      <c r="Q960" t="s">
        <v>3</v>
      </c>
      <c r="R960"/>
      <c r="S960"/>
      <c r="T960" t="s">
        <v>3</v>
      </c>
      <c r="U960" t="s">
        <v>3</v>
      </c>
      <c r="V960" t="s">
        <v>2</v>
      </c>
      <c r="W960" t="s">
        <v>3</v>
      </c>
      <c r="X960" t="s">
        <v>3</v>
      </c>
      <c r="Y960" t="s">
        <v>3</v>
      </c>
      <c r="Z960" t="s">
        <v>3</v>
      </c>
      <c r="AA960"/>
      <c r="AB960" t="s">
        <v>324</v>
      </c>
      <c r="AC960" t="s">
        <v>3</v>
      </c>
      <c r="AD960" t="s">
        <v>3</v>
      </c>
    </row>
    <row r="961" spans="1:30" ht="15" x14ac:dyDescent="0.25">
      <c r="A961">
        <v>956</v>
      </c>
      <c r="B961" t="s">
        <v>1492</v>
      </c>
      <c r="C961">
        <v>956</v>
      </c>
      <c r="D961" t="s">
        <v>322</v>
      </c>
      <c r="E961" t="s">
        <v>1323</v>
      </c>
      <c r="F961" t="s">
        <v>1405</v>
      </c>
      <c r="G961"/>
      <c r="H961" t="s">
        <v>3</v>
      </c>
      <c r="I961" t="s">
        <v>3</v>
      </c>
      <c r="J961" t="s">
        <v>3</v>
      </c>
      <c r="K961" t="s">
        <v>3</v>
      </c>
      <c r="L961" t="s">
        <v>3</v>
      </c>
      <c r="M961" t="s">
        <v>3</v>
      </c>
      <c r="N961" t="s">
        <v>3</v>
      </c>
      <c r="O961" t="s">
        <v>3</v>
      </c>
      <c r="P961"/>
      <c r="Q961" t="s">
        <v>3</v>
      </c>
      <c r="R961"/>
      <c r="S961"/>
      <c r="T961" t="s">
        <v>3</v>
      </c>
      <c r="U961" t="s">
        <v>3</v>
      </c>
      <c r="V961" t="s">
        <v>2</v>
      </c>
      <c r="W961" t="s">
        <v>3</v>
      </c>
      <c r="X961" t="s">
        <v>3</v>
      </c>
      <c r="Y961" t="s">
        <v>3</v>
      </c>
      <c r="Z961" t="s">
        <v>3</v>
      </c>
      <c r="AA961"/>
      <c r="AB961" t="s">
        <v>324</v>
      </c>
      <c r="AC961" t="s">
        <v>3</v>
      </c>
      <c r="AD961" t="s">
        <v>3</v>
      </c>
    </row>
    <row r="962" spans="1:30" ht="15" x14ac:dyDescent="0.25">
      <c r="A962">
        <v>957</v>
      </c>
      <c r="B962" t="s">
        <v>1493</v>
      </c>
      <c r="C962">
        <v>957</v>
      </c>
      <c r="D962" t="s">
        <v>322</v>
      </c>
      <c r="E962" t="s">
        <v>1323</v>
      </c>
      <c r="F962" t="s">
        <v>1405</v>
      </c>
      <c r="G962"/>
      <c r="H962" t="s">
        <v>1451</v>
      </c>
      <c r="I962" t="s">
        <v>3</v>
      </c>
      <c r="J962" t="s">
        <v>380</v>
      </c>
      <c r="K962" t="s">
        <v>20</v>
      </c>
      <c r="L962" t="s">
        <v>16</v>
      </c>
      <c r="M962" t="s">
        <v>3</v>
      </c>
      <c r="N962" t="s">
        <v>3</v>
      </c>
      <c r="O962" t="s">
        <v>29</v>
      </c>
      <c r="P962"/>
      <c r="Q962" t="s">
        <v>3</v>
      </c>
      <c r="R962"/>
      <c r="S962"/>
      <c r="T962" t="s">
        <v>3</v>
      </c>
      <c r="U962" t="s">
        <v>3</v>
      </c>
      <c r="V962" t="s">
        <v>2</v>
      </c>
      <c r="W962" t="s">
        <v>3</v>
      </c>
      <c r="X962" t="s">
        <v>3</v>
      </c>
      <c r="Y962" t="s">
        <v>3</v>
      </c>
      <c r="Z962" t="s">
        <v>3</v>
      </c>
      <c r="AA962"/>
      <c r="AB962" t="s">
        <v>324</v>
      </c>
      <c r="AC962" t="s">
        <v>3</v>
      </c>
      <c r="AD962" t="s">
        <v>3</v>
      </c>
    </row>
    <row r="963" spans="1:30" ht="15" x14ac:dyDescent="0.25">
      <c r="A963">
        <v>958</v>
      </c>
      <c r="B963" t="s">
        <v>1494</v>
      </c>
      <c r="C963">
        <v>958</v>
      </c>
      <c r="D963" t="s">
        <v>322</v>
      </c>
      <c r="E963" t="s">
        <v>1323</v>
      </c>
      <c r="F963" t="s">
        <v>1405</v>
      </c>
      <c r="G963"/>
      <c r="H963" t="s">
        <v>1483</v>
      </c>
      <c r="I963" t="s">
        <v>3</v>
      </c>
      <c r="J963" t="s">
        <v>380</v>
      </c>
      <c r="K963" t="s">
        <v>20</v>
      </c>
      <c r="L963" t="s">
        <v>311</v>
      </c>
      <c r="M963" t="s">
        <v>3</v>
      </c>
      <c r="N963" t="s">
        <v>3</v>
      </c>
      <c r="O963" t="s">
        <v>1495</v>
      </c>
      <c r="P963"/>
      <c r="Q963" t="s">
        <v>3</v>
      </c>
      <c r="R963"/>
      <c r="S963"/>
      <c r="T963" t="s">
        <v>3</v>
      </c>
      <c r="U963" t="s">
        <v>3</v>
      </c>
      <c r="V963" t="s">
        <v>2</v>
      </c>
      <c r="W963" t="s">
        <v>3</v>
      </c>
      <c r="X963" t="s">
        <v>3</v>
      </c>
      <c r="Y963" t="s">
        <v>3</v>
      </c>
      <c r="Z963" t="s">
        <v>3</v>
      </c>
      <c r="AA963"/>
      <c r="AB963" t="s">
        <v>324</v>
      </c>
      <c r="AC963" t="s">
        <v>3</v>
      </c>
      <c r="AD963" t="s">
        <v>3</v>
      </c>
    </row>
    <row r="964" spans="1:30" ht="15" x14ac:dyDescent="0.25">
      <c r="A964">
        <v>959</v>
      </c>
      <c r="B964" t="s">
        <v>1496</v>
      </c>
      <c r="C964">
        <v>959</v>
      </c>
      <c r="D964" t="s">
        <v>322</v>
      </c>
      <c r="E964" t="s">
        <v>1323</v>
      </c>
      <c r="F964" t="s">
        <v>1405</v>
      </c>
      <c r="G964"/>
      <c r="H964" t="s">
        <v>3</v>
      </c>
      <c r="I964" t="s">
        <v>3</v>
      </c>
      <c r="J964" t="s">
        <v>3</v>
      </c>
      <c r="K964" t="s">
        <v>3</v>
      </c>
      <c r="L964" t="s">
        <v>3</v>
      </c>
      <c r="M964" t="s">
        <v>3</v>
      </c>
      <c r="N964" t="s">
        <v>3</v>
      </c>
      <c r="O964" t="s">
        <v>3</v>
      </c>
      <c r="P964"/>
      <c r="Q964" t="s">
        <v>3</v>
      </c>
      <c r="R964"/>
      <c r="S964"/>
      <c r="T964" t="s">
        <v>3</v>
      </c>
      <c r="U964" t="s">
        <v>3</v>
      </c>
      <c r="V964" t="s">
        <v>2</v>
      </c>
      <c r="W964" t="s">
        <v>3</v>
      </c>
      <c r="X964" t="s">
        <v>3</v>
      </c>
      <c r="Y964" t="s">
        <v>3</v>
      </c>
      <c r="Z964" t="s">
        <v>3</v>
      </c>
      <c r="AA964"/>
      <c r="AB964" t="s">
        <v>324</v>
      </c>
      <c r="AC964" t="s">
        <v>3</v>
      </c>
      <c r="AD964" t="s">
        <v>3</v>
      </c>
    </row>
    <row r="965" spans="1:30" ht="15" x14ac:dyDescent="0.25">
      <c r="A965">
        <v>960</v>
      </c>
      <c r="B965" t="s">
        <v>1497</v>
      </c>
      <c r="C965">
        <v>960</v>
      </c>
      <c r="D965" t="s">
        <v>322</v>
      </c>
      <c r="E965" t="s">
        <v>1323</v>
      </c>
      <c r="F965" t="s">
        <v>1405</v>
      </c>
      <c r="G965"/>
      <c r="H965" t="s">
        <v>3</v>
      </c>
      <c r="I965" t="s">
        <v>3</v>
      </c>
      <c r="J965" t="s">
        <v>3</v>
      </c>
      <c r="K965" t="s">
        <v>3</v>
      </c>
      <c r="L965" t="s">
        <v>3</v>
      </c>
      <c r="M965" t="s">
        <v>3</v>
      </c>
      <c r="N965" t="s">
        <v>3</v>
      </c>
      <c r="O965" t="s">
        <v>3</v>
      </c>
      <c r="P965"/>
      <c r="Q965" t="s">
        <v>3</v>
      </c>
      <c r="R965"/>
      <c r="S965"/>
      <c r="T965" t="s">
        <v>3</v>
      </c>
      <c r="U965" t="s">
        <v>3</v>
      </c>
      <c r="V965" t="s">
        <v>2</v>
      </c>
      <c r="W965" t="s">
        <v>3</v>
      </c>
      <c r="X965" t="s">
        <v>3</v>
      </c>
      <c r="Y965" t="s">
        <v>3</v>
      </c>
      <c r="Z965" t="s">
        <v>3</v>
      </c>
      <c r="AA965"/>
      <c r="AB965" t="s">
        <v>324</v>
      </c>
      <c r="AC965" t="s">
        <v>3</v>
      </c>
      <c r="AD965" t="s">
        <v>3</v>
      </c>
    </row>
    <row r="966" spans="1:30" ht="15" x14ac:dyDescent="0.25">
      <c r="A966">
        <v>961</v>
      </c>
      <c r="B966" t="s">
        <v>1498</v>
      </c>
      <c r="C966">
        <v>961</v>
      </c>
      <c r="D966" t="s">
        <v>322</v>
      </c>
      <c r="E966" t="s">
        <v>1323</v>
      </c>
      <c r="F966" t="s">
        <v>1405</v>
      </c>
      <c r="G966"/>
      <c r="H966" t="s">
        <v>3</v>
      </c>
      <c r="I966" t="s">
        <v>3</v>
      </c>
      <c r="J966" t="s">
        <v>3</v>
      </c>
      <c r="K966" t="s">
        <v>3</v>
      </c>
      <c r="L966" t="s">
        <v>3</v>
      </c>
      <c r="M966" t="s">
        <v>3</v>
      </c>
      <c r="N966" t="s">
        <v>3</v>
      </c>
      <c r="O966" t="s">
        <v>3</v>
      </c>
      <c r="P966"/>
      <c r="Q966" t="s">
        <v>3</v>
      </c>
      <c r="R966"/>
      <c r="S966"/>
      <c r="T966" t="s">
        <v>3</v>
      </c>
      <c r="U966" t="s">
        <v>3</v>
      </c>
      <c r="V966" t="s">
        <v>2</v>
      </c>
      <c r="W966" t="s">
        <v>3</v>
      </c>
      <c r="X966" t="s">
        <v>3</v>
      </c>
      <c r="Y966" t="s">
        <v>3</v>
      </c>
      <c r="Z966" t="s">
        <v>3</v>
      </c>
      <c r="AA966"/>
      <c r="AB966" t="s">
        <v>324</v>
      </c>
      <c r="AC966" t="s">
        <v>3</v>
      </c>
      <c r="AD966" t="s">
        <v>3</v>
      </c>
    </row>
    <row r="967" spans="1:30" ht="15" x14ac:dyDescent="0.25">
      <c r="A967">
        <v>962</v>
      </c>
      <c r="B967" t="s">
        <v>1499</v>
      </c>
      <c r="C967">
        <v>962</v>
      </c>
      <c r="D967" t="s">
        <v>322</v>
      </c>
      <c r="E967" t="s">
        <v>1323</v>
      </c>
      <c r="F967" t="s">
        <v>1405</v>
      </c>
      <c r="G967"/>
      <c r="H967" t="s">
        <v>3</v>
      </c>
      <c r="I967" t="s">
        <v>3</v>
      </c>
      <c r="J967" t="s">
        <v>3</v>
      </c>
      <c r="K967" t="s">
        <v>3</v>
      </c>
      <c r="L967" t="s">
        <v>3</v>
      </c>
      <c r="M967" t="s">
        <v>3</v>
      </c>
      <c r="N967" t="s">
        <v>3</v>
      </c>
      <c r="O967" t="s">
        <v>3</v>
      </c>
      <c r="P967"/>
      <c r="Q967" t="s">
        <v>3</v>
      </c>
      <c r="R967"/>
      <c r="S967"/>
      <c r="T967" t="s">
        <v>3</v>
      </c>
      <c r="U967" t="s">
        <v>3</v>
      </c>
      <c r="V967" t="s">
        <v>2</v>
      </c>
      <c r="W967" t="s">
        <v>3</v>
      </c>
      <c r="X967" t="s">
        <v>3</v>
      </c>
      <c r="Y967" t="s">
        <v>3</v>
      </c>
      <c r="Z967" t="s">
        <v>3</v>
      </c>
      <c r="AA967"/>
      <c r="AB967" t="s">
        <v>324</v>
      </c>
      <c r="AC967" t="s">
        <v>3</v>
      </c>
      <c r="AD967" t="s">
        <v>3</v>
      </c>
    </row>
    <row r="968" spans="1:30" ht="15" x14ac:dyDescent="0.25">
      <c r="A968">
        <v>963</v>
      </c>
      <c r="B968" t="s">
        <v>1500</v>
      </c>
      <c r="C968">
        <v>963</v>
      </c>
      <c r="D968" t="s">
        <v>322</v>
      </c>
      <c r="E968" t="s">
        <v>1323</v>
      </c>
      <c r="F968" t="s">
        <v>1405</v>
      </c>
      <c r="G968"/>
      <c r="H968" t="s">
        <v>3</v>
      </c>
      <c r="I968" t="s">
        <v>3</v>
      </c>
      <c r="J968" t="s">
        <v>3</v>
      </c>
      <c r="K968" t="s">
        <v>3</v>
      </c>
      <c r="L968" t="s">
        <v>3</v>
      </c>
      <c r="M968" t="s">
        <v>3</v>
      </c>
      <c r="N968" t="s">
        <v>3</v>
      </c>
      <c r="O968" t="s">
        <v>3</v>
      </c>
      <c r="P968"/>
      <c r="Q968" t="s">
        <v>3</v>
      </c>
      <c r="R968"/>
      <c r="S968"/>
      <c r="T968" t="s">
        <v>3</v>
      </c>
      <c r="U968" t="s">
        <v>3</v>
      </c>
      <c r="V968" t="s">
        <v>2</v>
      </c>
      <c r="W968" t="s">
        <v>3</v>
      </c>
      <c r="X968" t="s">
        <v>3</v>
      </c>
      <c r="Y968" t="s">
        <v>3</v>
      </c>
      <c r="Z968" t="s">
        <v>3</v>
      </c>
      <c r="AA968"/>
      <c r="AB968" t="s">
        <v>324</v>
      </c>
      <c r="AC968" t="s">
        <v>3</v>
      </c>
      <c r="AD968" t="s">
        <v>3</v>
      </c>
    </row>
    <row r="969" spans="1:30" ht="15" x14ac:dyDescent="0.25">
      <c r="A969">
        <v>964</v>
      </c>
      <c r="B969" t="s">
        <v>1501</v>
      </c>
      <c r="C969">
        <v>964</v>
      </c>
      <c r="D969" t="s">
        <v>322</v>
      </c>
      <c r="E969" t="s">
        <v>1323</v>
      </c>
      <c r="F969" t="s">
        <v>1405</v>
      </c>
      <c r="G969"/>
      <c r="H969" t="s">
        <v>3</v>
      </c>
      <c r="I969" t="s">
        <v>3</v>
      </c>
      <c r="J969" t="s">
        <v>3</v>
      </c>
      <c r="K969" t="s">
        <v>3</v>
      </c>
      <c r="L969" t="s">
        <v>3</v>
      </c>
      <c r="M969" t="s">
        <v>3</v>
      </c>
      <c r="N969" t="s">
        <v>3</v>
      </c>
      <c r="O969" t="s">
        <v>3</v>
      </c>
      <c r="P969"/>
      <c r="Q969" t="s">
        <v>3</v>
      </c>
      <c r="R969"/>
      <c r="S969"/>
      <c r="T969" t="s">
        <v>3</v>
      </c>
      <c r="U969" t="s">
        <v>3</v>
      </c>
      <c r="V969" t="s">
        <v>2</v>
      </c>
      <c r="W969" t="s">
        <v>3</v>
      </c>
      <c r="X969" t="s">
        <v>3</v>
      </c>
      <c r="Y969" t="s">
        <v>3</v>
      </c>
      <c r="Z969" t="s">
        <v>3</v>
      </c>
      <c r="AA969"/>
      <c r="AB969" t="s">
        <v>324</v>
      </c>
      <c r="AC969" t="s">
        <v>3</v>
      </c>
      <c r="AD969" t="s">
        <v>3</v>
      </c>
    </row>
    <row r="970" spans="1:30" ht="15" x14ac:dyDescent="0.25">
      <c r="A970">
        <v>965</v>
      </c>
      <c r="B970" t="s">
        <v>1502</v>
      </c>
      <c r="C970">
        <v>965</v>
      </c>
      <c r="D970" t="s">
        <v>322</v>
      </c>
      <c r="E970" t="s">
        <v>1323</v>
      </c>
      <c r="F970" t="s">
        <v>1405</v>
      </c>
      <c r="G970"/>
      <c r="H970" t="s">
        <v>3</v>
      </c>
      <c r="I970" t="s">
        <v>3</v>
      </c>
      <c r="J970" t="s">
        <v>3</v>
      </c>
      <c r="K970" t="s">
        <v>3</v>
      </c>
      <c r="L970" t="s">
        <v>3</v>
      </c>
      <c r="M970" t="s">
        <v>3</v>
      </c>
      <c r="N970" t="s">
        <v>3</v>
      </c>
      <c r="O970" t="s">
        <v>3</v>
      </c>
      <c r="P970"/>
      <c r="Q970" t="s">
        <v>3</v>
      </c>
      <c r="R970"/>
      <c r="S970"/>
      <c r="T970" t="s">
        <v>3</v>
      </c>
      <c r="U970" t="s">
        <v>3</v>
      </c>
      <c r="V970" t="s">
        <v>2</v>
      </c>
      <c r="W970" t="s">
        <v>3</v>
      </c>
      <c r="X970" t="s">
        <v>3</v>
      </c>
      <c r="Y970" t="s">
        <v>3</v>
      </c>
      <c r="Z970" t="s">
        <v>21</v>
      </c>
      <c r="AA970"/>
      <c r="AB970" t="s">
        <v>324</v>
      </c>
      <c r="AC970" t="s">
        <v>3</v>
      </c>
      <c r="AD970" t="s">
        <v>3</v>
      </c>
    </row>
    <row r="971" spans="1:30" ht="15" x14ac:dyDescent="0.25">
      <c r="A971">
        <v>966</v>
      </c>
      <c r="B971" t="s">
        <v>1503</v>
      </c>
      <c r="C971">
        <v>966</v>
      </c>
      <c r="D971" t="s">
        <v>322</v>
      </c>
      <c r="E971" t="s">
        <v>1323</v>
      </c>
      <c r="F971" t="s">
        <v>1405</v>
      </c>
      <c r="G971"/>
      <c r="H971" t="s">
        <v>428</v>
      </c>
      <c r="I971" t="s">
        <v>3</v>
      </c>
      <c r="J971" t="s">
        <v>380</v>
      </c>
      <c r="K971" t="s">
        <v>14</v>
      </c>
      <c r="L971" t="s">
        <v>16</v>
      </c>
      <c r="M971">
        <v>1</v>
      </c>
      <c r="N971" t="s">
        <v>3</v>
      </c>
      <c r="O971" t="s">
        <v>33</v>
      </c>
      <c r="P971"/>
      <c r="Q971" t="s">
        <v>3</v>
      </c>
      <c r="R971"/>
      <c r="S971"/>
      <c r="T971" t="s">
        <v>3</v>
      </c>
      <c r="U971" t="s">
        <v>3</v>
      </c>
      <c r="V971" t="s">
        <v>2</v>
      </c>
      <c r="W971" t="s">
        <v>3</v>
      </c>
      <c r="X971" t="s">
        <v>3</v>
      </c>
      <c r="Y971" t="s">
        <v>3</v>
      </c>
      <c r="Z971" t="s">
        <v>3</v>
      </c>
      <c r="AA971"/>
      <c r="AB971" t="s">
        <v>324</v>
      </c>
      <c r="AC971" t="s">
        <v>3</v>
      </c>
      <c r="AD971" t="s">
        <v>3</v>
      </c>
    </row>
    <row r="972" spans="1:30" ht="15" x14ac:dyDescent="0.25">
      <c r="A972">
        <v>967</v>
      </c>
      <c r="B972" t="s">
        <v>1504</v>
      </c>
      <c r="C972">
        <v>967</v>
      </c>
      <c r="D972" t="s">
        <v>322</v>
      </c>
      <c r="E972" t="s">
        <v>1323</v>
      </c>
      <c r="F972" t="s">
        <v>1405</v>
      </c>
      <c r="G972"/>
      <c r="H972" t="s">
        <v>3</v>
      </c>
      <c r="I972" t="s">
        <v>3</v>
      </c>
      <c r="J972" t="s">
        <v>3</v>
      </c>
      <c r="K972" t="s">
        <v>3</v>
      </c>
      <c r="L972" t="s">
        <v>3</v>
      </c>
      <c r="M972" t="s">
        <v>3</v>
      </c>
      <c r="N972" t="s">
        <v>3</v>
      </c>
      <c r="O972" t="s">
        <v>3</v>
      </c>
      <c r="P972"/>
      <c r="Q972" t="s">
        <v>3</v>
      </c>
      <c r="R972"/>
      <c r="S972"/>
      <c r="T972" t="s">
        <v>3</v>
      </c>
      <c r="U972" t="s">
        <v>3</v>
      </c>
      <c r="V972" t="s">
        <v>2</v>
      </c>
      <c r="W972" t="s">
        <v>3</v>
      </c>
      <c r="X972" t="s">
        <v>3</v>
      </c>
      <c r="Y972" t="s">
        <v>3</v>
      </c>
      <c r="Z972" t="s">
        <v>3</v>
      </c>
      <c r="AA972"/>
      <c r="AB972" t="s">
        <v>324</v>
      </c>
      <c r="AC972" t="s">
        <v>3</v>
      </c>
      <c r="AD972" t="s">
        <v>3</v>
      </c>
    </row>
    <row r="973" spans="1:30" ht="15" x14ac:dyDescent="0.25">
      <c r="A973">
        <v>968</v>
      </c>
      <c r="B973" t="s">
        <v>1505</v>
      </c>
      <c r="C973">
        <v>968</v>
      </c>
      <c r="D973" t="s">
        <v>322</v>
      </c>
      <c r="E973" t="s">
        <v>1323</v>
      </c>
      <c r="F973" t="s">
        <v>1405</v>
      </c>
      <c r="G973"/>
      <c r="H973" t="s">
        <v>3</v>
      </c>
      <c r="I973" t="s">
        <v>3</v>
      </c>
      <c r="J973" t="s">
        <v>3</v>
      </c>
      <c r="K973" t="s">
        <v>3</v>
      </c>
      <c r="L973" t="s">
        <v>3</v>
      </c>
      <c r="M973" t="s">
        <v>3</v>
      </c>
      <c r="N973" t="s">
        <v>3</v>
      </c>
      <c r="O973" t="s">
        <v>3</v>
      </c>
      <c r="P973"/>
      <c r="Q973" t="s">
        <v>3</v>
      </c>
      <c r="R973"/>
      <c r="S973"/>
      <c r="T973" t="s">
        <v>3</v>
      </c>
      <c r="U973" t="s">
        <v>3</v>
      </c>
      <c r="V973" t="s">
        <v>2</v>
      </c>
      <c r="W973" t="s">
        <v>3</v>
      </c>
      <c r="X973" t="s">
        <v>3</v>
      </c>
      <c r="Y973" t="s">
        <v>3</v>
      </c>
      <c r="Z973" t="s">
        <v>21</v>
      </c>
      <c r="AA973"/>
      <c r="AB973" t="s">
        <v>324</v>
      </c>
      <c r="AC973" t="s">
        <v>3</v>
      </c>
      <c r="AD973" t="s">
        <v>3</v>
      </c>
    </row>
    <row r="974" spans="1:30" ht="15" x14ac:dyDescent="0.25">
      <c r="A974">
        <v>969</v>
      </c>
      <c r="B974" t="s">
        <v>1506</v>
      </c>
      <c r="C974">
        <v>969</v>
      </c>
      <c r="D974" t="s">
        <v>322</v>
      </c>
      <c r="E974" t="s">
        <v>1323</v>
      </c>
      <c r="F974" t="s">
        <v>1405</v>
      </c>
      <c r="G974"/>
      <c r="H974" t="s">
        <v>3</v>
      </c>
      <c r="I974" t="s">
        <v>3</v>
      </c>
      <c r="J974" t="s">
        <v>3</v>
      </c>
      <c r="K974" t="s">
        <v>3</v>
      </c>
      <c r="L974" t="s">
        <v>3</v>
      </c>
      <c r="M974" t="s">
        <v>3</v>
      </c>
      <c r="N974" t="s">
        <v>3</v>
      </c>
      <c r="O974" t="s">
        <v>3</v>
      </c>
      <c r="P974"/>
      <c r="Q974" t="s">
        <v>3</v>
      </c>
      <c r="R974"/>
      <c r="S974"/>
      <c r="T974" t="s">
        <v>3</v>
      </c>
      <c r="U974" t="s">
        <v>3</v>
      </c>
      <c r="V974" t="s">
        <v>21</v>
      </c>
      <c r="W974" t="s">
        <v>3</v>
      </c>
      <c r="X974" t="s">
        <v>3</v>
      </c>
      <c r="Y974" t="s">
        <v>3</v>
      </c>
      <c r="Z974" t="s">
        <v>3</v>
      </c>
      <c r="AA974"/>
      <c r="AB974" t="s">
        <v>324</v>
      </c>
      <c r="AC974" t="s">
        <v>3</v>
      </c>
      <c r="AD974" t="s">
        <v>3</v>
      </c>
    </row>
    <row r="975" spans="1:30" ht="15" x14ac:dyDescent="0.25">
      <c r="A975">
        <v>970</v>
      </c>
      <c r="B975" t="s">
        <v>1507</v>
      </c>
      <c r="C975">
        <v>970</v>
      </c>
      <c r="D975" t="s">
        <v>322</v>
      </c>
      <c r="E975" t="s">
        <v>1323</v>
      </c>
      <c r="F975" t="s">
        <v>1405</v>
      </c>
      <c r="G975"/>
      <c r="H975" t="s">
        <v>428</v>
      </c>
      <c r="I975" t="s">
        <v>3</v>
      </c>
      <c r="J975" t="s">
        <v>330</v>
      </c>
      <c r="K975" t="s">
        <v>20</v>
      </c>
      <c r="L975" t="s">
        <v>311</v>
      </c>
      <c r="M975" t="s">
        <v>3</v>
      </c>
      <c r="N975" t="s">
        <v>3</v>
      </c>
      <c r="O975" t="s">
        <v>1508</v>
      </c>
      <c r="P975"/>
      <c r="Q975" t="s">
        <v>3</v>
      </c>
      <c r="R975"/>
      <c r="S975"/>
      <c r="T975" t="s">
        <v>3</v>
      </c>
      <c r="U975" t="s">
        <v>3</v>
      </c>
      <c r="V975" t="s">
        <v>2</v>
      </c>
      <c r="W975" t="s">
        <v>3</v>
      </c>
      <c r="X975" t="s">
        <v>3</v>
      </c>
      <c r="Y975" t="s">
        <v>3</v>
      </c>
      <c r="Z975" t="s">
        <v>3</v>
      </c>
      <c r="AA975"/>
      <c r="AB975" t="s">
        <v>324</v>
      </c>
      <c r="AC975" t="s">
        <v>3</v>
      </c>
      <c r="AD975" t="s">
        <v>3</v>
      </c>
    </row>
    <row r="976" spans="1:30" ht="15" x14ac:dyDescent="0.25">
      <c r="A976">
        <v>971</v>
      </c>
      <c r="B976" t="s">
        <v>1509</v>
      </c>
      <c r="C976">
        <v>971</v>
      </c>
      <c r="D976" t="s">
        <v>322</v>
      </c>
      <c r="E976" t="s">
        <v>1323</v>
      </c>
      <c r="F976" t="s">
        <v>1405</v>
      </c>
      <c r="G976"/>
      <c r="H976" t="s">
        <v>3</v>
      </c>
      <c r="I976" t="s">
        <v>3</v>
      </c>
      <c r="J976" t="s">
        <v>3</v>
      </c>
      <c r="K976" t="s">
        <v>3</v>
      </c>
      <c r="L976" t="s">
        <v>3</v>
      </c>
      <c r="M976" t="s">
        <v>3</v>
      </c>
      <c r="N976" t="s">
        <v>3</v>
      </c>
      <c r="O976" t="s">
        <v>3</v>
      </c>
      <c r="P976"/>
      <c r="Q976" t="s">
        <v>3</v>
      </c>
      <c r="R976"/>
      <c r="S976"/>
      <c r="T976" t="s">
        <v>3</v>
      </c>
      <c r="U976" t="s">
        <v>3</v>
      </c>
      <c r="V976" t="s">
        <v>2</v>
      </c>
      <c r="W976" t="s">
        <v>3</v>
      </c>
      <c r="X976" t="s">
        <v>3</v>
      </c>
      <c r="Y976" t="s">
        <v>3</v>
      </c>
      <c r="Z976" t="s">
        <v>3</v>
      </c>
      <c r="AA976"/>
      <c r="AB976" t="s">
        <v>324</v>
      </c>
      <c r="AC976" t="s">
        <v>3</v>
      </c>
      <c r="AD976" t="s">
        <v>3</v>
      </c>
    </row>
    <row r="977" spans="1:30" ht="15" x14ac:dyDescent="0.25">
      <c r="A977">
        <v>972</v>
      </c>
      <c r="B977" t="s">
        <v>1510</v>
      </c>
      <c r="C977">
        <v>972</v>
      </c>
      <c r="D977" t="s">
        <v>322</v>
      </c>
      <c r="E977" t="s">
        <v>1323</v>
      </c>
      <c r="F977" t="s">
        <v>1405</v>
      </c>
      <c r="G977"/>
      <c r="H977" t="s">
        <v>1464</v>
      </c>
      <c r="I977" t="s">
        <v>3</v>
      </c>
      <c r="J977" t="s">
        <v>330</v>
      </c>
      <c r="K977" t="s">
        <v>20</v>
      </c>
      <c r="L977" t="s">
        <v>311</v>
      </c>
      <c r="M977" t="s">
        <v>3</v>
      </c>
      <c r="N977" t="s">
        <v>3</v>
      </c>
      <c r="O977" t="s">
        <v>574</v>
      </c>
      <c r="P977"/>
      <c r="Q977" t="s">
        <v>3</v>
      </c>
      <c r="R977"/>
      <c r="S977"/>
      <c r="T977" t="s">
        <v>3</v>
      </c>
      <c r="U977" t="s">
        <v>3</v>
      </c>
      <c r="V977" t="s">
        <v>2</v>
      </c>
      <c r="W977" t="s">
        <v>3</v>
      </c>
      <c r="X977" t="s">
        <v>3</v>
      </c>
      <c r="Y977" t="s">
        <v>3</v>
      </c>
      <c r="Z977" t="s">
        <v>3</v>
      </c>
      <c r="AA977"/>
      <c r="AB977" t="s">
        <v>324</v>
      </c>
      <c r="AC977" t="s">
        <v>3</v>
      </c>
      <c r="AD977" t="s">
        <v>3</v>
      </c>
    </row>
    <row r="978" spans="1:30" ht="15" x14ac:dyDescent="0.25">
      <c r="A978">
        <v>973</v>
      </c>
      <c r="B978" t="s">
        <v>1511</v>
      </c>
      <c r="C978">
        <v>973</v>
      </c>
      <c r="D978" t="s">
        <v>322</v>
      </c>
      <c r="E978" t="s">
        <v>1323</v>
      </c>
      <c r="F978" t="s">
        <v>1405</v>
      </c>
      <c r="G978"/>
      <c r="H978" t="s">
        <v>1512</v>
      </c>
      <c r="I978" t="s">
        <v>3</v>
      </c>
      <c r="J978" t="s">
        <v>330</v>
      </c>
      <c r="K978" t="s">
        <v>20</v>
      </c>
      <c r="L978" t="s">
        <v>16</v>
      </c>
      <c r="M978">
        <v>1</v>
      </c>
      <c r="N978" t="s">
        <v>3</v>
      </c>
      <c r="O978" t="s">
        <v>508</v>
      </c>
      <c r="P978"/>
      <c r="Q978" t="s">
        <v>3</v>
      </c>
      <c r="R978"/>
      <c r="S978"/>
      <c r="T978" t="s">
        <v>3</v>
      </c>
      <c r="U978" t="s">
        <v>3</v>
      </c>
      <c r="V978" t="s">
        <v>21</v>
      </c>
      <c r="W978" t="s">
        <v>3</v>
      </c>
      <c r="X978" t="s">
        <v>3</v>
      </c>
      <c r="Y978" t="s">
        <v>3</v>
      </c>
      <c r="Z978" t="s">
        <v>3</v>
      </c>
      <c r="AA978"/>
      <c r="AB978" t="s">
        <v>324</v>
      </c>
      <c r="AC978" t="s">
        <v>3</v>
      </c>
      <c r="AD978" t="s">
        <v>3</v>
      </c>
    </row>
    <row r="979" spans="1:30" ht="15" x14ac:dyDescent="0.25">
      <c r="A979">
        <v>974</v>
      </c>
      <c r="B979" t="s">
        <v>1513</v>
      </c>
      <c r="C979">
        <v>974</v>
      </c>
      <c r="D979" t="s">
        <v>322</v>
      </c>
      <c r="E979" t="s">
        <v>1323</v>
      </c>
      <c r="F979" t="s">
        <v>1405</v>
      </c>
      <c r="G979"/>
      <c r="H979" t="s">
        <v>3</v>
      </c>
      <c r="I979" t="s">
        <v>3</v>
      </c>
      <c r="J979" t="s">
        <v>3</v>
      </c>
      <c r="K979" t="s">
        <v>3</v>
      </c>
      <c r="L979" t="s">
        <v>3</v>
      </c>
      <c r="M979" t="s">
        <v>3</v>
      </c>
      <c r="N979" t="s">
        <v>3</v>
      </c>
      <c r="O979" t="s">
        <v>3</v>
      </c>
      <c r="P979"/>
      <c r="Q979" t="s">
        <v>3</v>
      </c>
      <c r="R979"/>
      <c r="S979"/>
      <c r="T979" t="s">
        <v>3</v>
      </c>
      <c r="U979" t="s">
        <v>3</v>
      </c>
      <c r="V979" t="s">
        <v>2</v>
      </c>
      <c r="W979" t="s">
        <v>3</v>
      </c>
      <c r="X979" t="s">
        <v>3</v>
      </c>
      <c r="Y979" t="s">
        <v>3</v>
      </c>
      <c r="Z979" t="s">
        <v>3</v>
      </c>
      <c r="AA979"/>
      <c r="AB979" t="s">
        <v>324</v>
      </c>
      <c r="AC979" t="s">
        <v>3</v>
      </c>
      <c r="AD979" t="s">
        <v>3</v>
      </c>
    </row>
    <row r="980" spans="1:30" ht="15" x14ac:dyDescent="0.25">
      <c r="A980">
        <v>975</v>
      </c>
      <c r="B980" t="s">
        <v>1514</v>
      </c>
      <c r="C980">
        <v>975</v>
      </c>
      <c r="D980" t="s">
        <v>322</v>
      </c>
      <c r="E980" t="s">
        <v>1323</v>
      </c>
      <c r="F980" t="s">
        <v>1405</v>
      </c>
      <c r="G980"/>
      <c r="H980" t="s">
        <v>3</v>
      </c>
      <c r="I980">
        <v>0</v>
      </c>
      <c r="J980">
        <v>0</v>
      </c>
      <c r="K980">
        <v>0</v>
      </c>
      <c r="L980">
        <v>0</v>
      </c>
      <c r="M980" t="s">
        <v>3</v>
      </c>
      <c r="N980" t="s">
        <v>3</v>
      </c>
      <c r="O980">
        <v>0</v>
      </c>
      <c r="P980"/>
      <c r="Q980">
        <v>0</v>
      </c>
      <c r="R980"/>
      <c r="S980"/>
      <c r="T980">
        <v>0</v>
      </c>
      <c r="U980">
        <v>0</v>
      </c>
      <c r="V980" t="s">
        <v>3</v>
      </c>
      <c r="W980" t="s">
        <v>3</v>
      </c>
      <c r="X980" t="s">
        <v>3</v>
      </c>
      <c r="Y980">
        <v>0</v>
      </c>
      <c r="Z980">
        <v>0</v>
      </c>
      <c r="AA980"/>
      <c r="AB980" t="s">
        <v>324</v>
      </c>
      <c r="AC980" t="s">
        <v>3</v>
      </c>
      <c r="AD980" t="s">
        <v>3</v>
      </c>
    </row>
    <row r="981" spans="1:30" ht="15" x14ac:dyDescent="0.25">
      <c r="A981">
        <v>976</v>
      </c>
      <c r="B981" t="s">
        <v>1515</v>
      </c>
      <c r="C981">
        <v>976</v>
      </c>
      <c r="D981" t="s">
        <v>322</v>
      </c>
      <c r="E981" t="s">
        <v>1323</v>
      </c>
      <c r="F981" t="s">
        <v>1405</v>
      </c>
      <c r="G981"/>
      <c r="H981" t="s">
        <v>3</v>
      </c>
      <c r="I981" t="s">
        <v>3</v>
      </c>
      <c r="J981" t="s">
        <v>3</v>
      </c>
      <c r="K981" t="s">
        <v>3</v>
      </c>
      <c r="L981" t="s">
        <v>3</v>
      </c>
      <c r="M981" t="s">
        <v>3</v>
      </c>
      <c r="N981" t="s">
        <v>3</v>
      </c>
      <c r="O981" t="s">
        <v>1393</v>
      </c>
      <c r="P981"/>
      <c r="Q981" t="s">
        <v>3</v>
      </c>
      <c r="R981"/>
      <c r="S981"/>
      <c r="T981" t="s">
        <v>3</v>
      </c>
      <c r="U981" t="s">
        <v>3</v>
      </c>
      <c r="V981" t="s">
        <v>2</v>
      </c>
      <c r="W981" t="s">
        <v>3</v>
      </c>
      <c r="X981" t="s">
        <v>3</v>
      </c>
      <c r="Y981" t="s">
        <v>3</v>
      </c>
      <c r="Z981" t="s">
        <v>3</v>
      </c>
      <c r="AA981"/>
      <c r="AB981" t="s">
        <v>324</v>
      </c>
      <c r="AC981" t="s">
        <v>3</v>
      </c>
      <c r="AD981" t="s">
        <v>3</v>
      </c>
    </row>
    <row r="982" spans="1:30" ht="15" x14ac:dyDescent="0.25">
      <c r="A982">
        <v>977</v>
      </c>
      <c r="B982" t="s">
        <v>1516</v>
      </c>
      <c r="C982">
        <v>977</v>
      </c>
      <c r="D982" t="s">
        <v>322</v>
      </c>
      <c r="E982" t="s">
        <v>1323</v>
      </c>
      <c r="F982" t="s">
        <v>1517</v>
      </c>
      <c r="G982"/>
      <c r="H982" t="s">
        <v>1518</v>
      </c>
      <c r="I982" t="s">
        <v>3</v>
      </c>
      <c r="J982" t="s">
        <v>493</v>
      </c>
      <c r="K982" t="s">
        <v>14</v>
      </c>
      <c r="L982" t="s">
        <v>16</v>
      </c>
      <c r="M982">
        <v>1</v>
      </c>
      <c r="N982" t="s">
        <v>3</v>
      </c>
      <c r="O982" t="s">
        <v>35</v>
      </c>
      <c r="P982"/>
      <c r="Q982" t="s">
        <v>3</v>
      </c>
      <c r="R982"/>
      <c r="S982"/>
      <c r="T982" t="s">
        <v>3</v>
      </c>
      <c r="U982" t="s">
        <v>3</v>
      </c>
      <c r="V982" t="s">
        <v>8</v>
      </c>
      <c r="W982" t="s">
        <v>3</v>
      </c>
      <c r="X982" t="s">
        <v>3</v>
      </c>
      <c r="Y982" t="s">
        <v>3</v>
      </c>
      <c r="Z982" t="s">
        <v>3</v>
      </c>
      <c r="AA982"/>
      <c r="AB982" t="s">
        <v>324</v>
      </c>
      <c r="AC982" t="s">
        <v>3</v>
      </c>
      <c r="AD982" t="s">
        <v>3</v>
      </c>
    </row>
    <row r="983" spans="1:30" ht="15" x14ac:dyDescent="0.25">
      <c r="A983">
        <v>978</v>
      </c>
      <c r="B983" t="s">
        <v>1519</v>
      </c>
      <c r="C983">
        <v>978</v>
      </c>
      <c r="D983" t="s">
        <v>322</v>
      </c>
      <c r="E983" t="s">
        <v>1323</v>
      </c>
      <c r="F983" t="s">
        <v>1517</v>
      </c>
      <c r="G983"/>
      <c r="H983" t="s">
        <v>3</v>
      </c>
      <c r="I983" t="s">
        <v>3</v>
      </c>
      <c r="J983" t="s">
        <v>3</v>
      </c>
      <c r="K983" t="s">
        <v>3</v>
      </c>
      <c r="L983" t="s">
        <v>3</v>
      </c>
      <c r="M983">
        <v>1</v>
      </c>
      <c r="N983" t="s">
        <v>3</v>
      </c>
      <c r="O983" t="s">
        <v>3</v>
      </c>
      <c r="P983"/>
      <c r="Q983" t="s">
        <v>3</v>
      </c>
      <c r="R983"/>
      <c r="S983"/>
      <c r="T983" t="s">
        <v>3</v>
      </c>
      <c r="U983" t="s">
        <v>3</v>
      </c>
      <c r="V983" t="s">
        <v>3</v>
      </c>
      <c r="W983" t="s">
        <v>9</v>
      </c>
      <c r="X983" t="s">
        <v>3</v>
      </c>
      <c r="Y983" t="s">
        <v>3</v>
      </c>
      <c r="Z983" t="s">
        <v>3</v>
      </c>
      <c r="AA983"/>
      <c r="AB983" t="s">
        <v>324</v>
      </c>
      <c r="AC983" t="s">
        <v>3</v>
      </c>
      <c r="AD983" t="s">
        <v>3</v>
      </c>
    </row>
    <row r="984" spans="1:30" ht="15" x14ac:dyDescent="0.25">
      <c r="A984">
        <v>979</v>
      </c>
      <c r="B984" t="s">
        <v>1520</v>
      </c>
      <c r="C984">
        <v>979</v>
      </c>
      <c r="D984" t="s">
        <v>322</v>
      </c>
      <c r="E984" t="s">
        <v>1323</v>
      </c>
      <c r="F984" t="s">
        <v>1517</v>
      </c>
      <c r="G984"/>
      <c r="H984" t="s">
        <v>1518</v>
      </c>
      <c r="I984" t="s">
        <v>3</v>
      </c>
      <c r="J984" t="s">
        <v>493</v>
      </c>
      <c r="K984" t="s">
        <v>14</v>
      </c>
      <c r="L984" t="s">
        <v>16</v>
      </c>
      <c r="M984">
        <v>1</v>
      </c>
      <c r="N984" t="s">
        <v>3</v>
      </c>
      <c r="O984" t="s">
        <v>35</v>
      </c>
      <c r="P984"/>
      <c r="Q984" t="s">
        <v>3</v>
      </c>
      <c r="R984"/>
      <c r="S984"/>
      <c r="T984" t="s">
        <v>3</v>
      </c>
      <c r="U984" t="s">
        <v>3</v>
      </c>
      <c r="V984" t="s">
        <v>8</v>
      </c>
      <c r="W984" t="s">
        <v>13</v>
      </c>
      <c r="X984" t="s">
        <v>3</v>
      </c>
      <c r="Y984" t="s">
        <v>3</v>
      </c>
      <c r="Z984" t="s">
        <v>3</v>
      </c>
      <c r="AA984"/>
      <c r="AB984" t="s">
        <v>324</v>
      </c>
      <c r="AC984" t="s">
        <v>3</v>
      </c>
      <c r="AD984" t="s">
        <v>3</v>
      </c>
    </row>
    <row r="985" spans="1:30" ht="15" x14ac:dyDescent="0.25">
      <c r="A985">
        <v>980</v>
      </c>
      <c r="B985" t="s">
        <v>1521</v>
      </c>
      <c r="C985">
        <v>980</v>
      </c>
      <c r="D985" t="s">
        <v>322</v>
      </c>
      <c r="E985" t="s">
        <v>1323</v>
      </c>
      <c r="F985" t="s">
        <v>1517</v>
      </c>
      <c r="G985"/>
      <c r="H985" t="s">
        <v>3</v>
      </c>
      <c r="I985" t="s">
        <v>3</v>
      </c>
      <c r="J985" t="s">
        <v>3</v>
      </c>
      <c r="K985" t="s">
        <v>3</v>
      </c>
      <c r="L985" t="s">
        <v>3</v>
      </c>
      <c r="M985">
        <v>1</v>
      </c>
      <c r="N985" t="s">
        <v>3</v>
      </c>
      <c r="O985" t="s">
        <v>3</v>
      </c>
      <c r="P985"/>
      <c r="Q985" t="s">
        <v>3</v>
      </c>
      <c r="R985"/>
      <c r="S985"/>
      <c r="T985" t="s">
        <v>3</v>
      </c>
      <c r="U985" t="s">
        <v>3</v>
      </c>
      <c r="V985" t="s">
        <v>21</v>
      </c>
      <c r="W985" t="s">
        <v>3</v>
      </c>
      <c r="X985" t="s">
        <v>3</v>
      </c>
      <c r="Y985" t="s">
        <v>3</v>
      </c>
      <c r="Z985" t="s">
        <v>3</v>
      </c>
      <c r="AA985"/>
      <c r="AB985" t="s">
        <v>324</v>
      </c>
      <c r="AC985" t="s">
        <v>3</v>
      </c>
      <c r="AD985" t="s">
        <v>3</v>
      </c>
    </row>
    <row r="986" spans="1:30" ht="15" x14ac:dyDescent="0.25">
      <c r="A986">
        <v>981</v>
      </c>
      <c r="B986" t="s">
        <v>1522</v>
      </c>
      <c r="C986">
        <v>981</v>
      </c>
      <c r="D986" t="s">
        <v>322</v>
      </c>
      <c r="E986" t="s">
        <v>1323</v>
      </c>
      <c r="F986" t="s">
        <v>1517</v>
      </c>
      <c r="G986"/>
      <c r="H986" t="s">
        <v>3</v>
      </c>
      <c r="I986" t="s">
        <v>3</v>
      </c>
      <c r="J986" t="s">
        <v>3</v>
      </c>
      <c r="K986" t="s">
        <v>3</v>
      </c>
      <c r="L986" t="s">
        <v>3</v>
      </c>
      <c r="M986">
        <v>1</v>
      </c>
      <c r="N986" t="s">
        <v>3</v>
      </c>
      <c r="O986" t="s">
        <v>3</v>
      </c>
      <c r="P986"/>
      <c r="Q986" t="s">
        <v>3</v>
      </c>
      <c r="R986"/>
      <c r="S986"/>
      <c r="T986" t="s">
        <v>3</v>
      </c>
      <c r="U986" t="s">
        <v>3</v>
      </c>
      <c r="V986" t="s">
        <v>3</v>
      </c>
      <c r="W986" t="s">
        <v>3</v>
      </c>
      <c r="X986" t="s">
        <v>3</v>
      </c>
      <c r="Y986" t="s">
        <v>3</v>
      </c>
      <c r="Z986" t="s">
        <v>3</v>
      </c>
      <c r="AA986"/>
      <c r="AB986" t="s">
        <v>324</v>
      </c>
      <c r="AC986" t="s">
        <v>3</v>
      </c>
      <c r="AD986" t="s">
        <v>3</v>
      </c>
    </row>
    <row r="987" spans="1:30" ht="15" x14ac:dyDescent="0.25">
      <c r="A987">
        <v>982</v>
      </c>
      <c r="B987" t="s">
        <v>1523</v>
      </c>
      <c r="C987">
        <v>982</v>
      </c>
      <c r="D987" t="s">
        <v>322</v>
      </c>
      <c r="E987" t="s">
        <v>1323</v>
      </c>
      <c r="F987" t="s">
        <v>1517</v>
      </c>
      <c r="G987"/>
      <c r="H987" t="s">
        <v>1524</v>
      </c>
      <c r="I987" t="s">
        <v>3</v>
      </c>
      <c r="J987" t="s">
        <v>380</v>
      </c>
      <c r="K987" t="s">
        <v>14</v>
      </c>
      <c r="L987" t="s">
        <v>16</v>
      </c>
      <c r="M987">
        <v>1</v>
      </c>
      <c r="N987" t="s">
        <v>3</v>
      </c>
      <c r="O987" t="s">
        <v>224</v>
      </c>
      <c r="P987"/>
      <c r="Q987" t="s">
        <v>3</v>
      </c>
      <c r="R987"/>
      <c r="S987"/>
      <c r="T987" t="s">
        <v>3</v>
      </c>
      <c r="U987" t="s">
        <v>3</v>
      </c>
      <c r="V987" t="s">
        <v>21</v>
      </c>
      <c r="W987" t="s">
        <v>3</v>
      </c>
      <c r="X987" t="s">
        <v>3</v>
      </c>
      <c r="Y987" t="s">
        <v>3</v>
      </c>
      <c r="Z987" t="s">
        <v>3</v>
      </c>
      <c r="AA987"/>
      <c r="AB987" t="s">
        <v>324</v>
      </c>
      <c r="AC987" t="s">
        <v>3</v>
      </c>
      <c r="AD987" t="s">
        <v>3</v>
      </c>
    </row>
    <row r="988" spans="1:30" ht="15" x14ac:dyDescent="0.25">
      <c r="A988">
        <v>983</v>
      </c>
      <c r="B988" t="s">
        <v>1525</v>
      </c>
      <c r="C988">
        <v>983</v>
      </c>
      <c r="D988" t="s">
        <v>322</v>
      </c>
      <c r="E988" t="s">
        <v>1323</v>
      </c>
      <c r="F988" t="s">
        <v>1517</v>
      </c>
      <c r="G988"/>
      <c r="H988" t="s">
        <v>1524</v>
      </c>
      <c r="I988" t="s">
        <v>3</v>
      </c>
      <c r="J988" t="s">
        <v>380</v>
      </c>
      <c r="K988" t="s">
        <v>14</v>
      </c>
      <c r="L988" t="s">
        <v>16</v>
      </c>
      <c r="M988">
        <v>1</v>
      </c>
      <c r="N988" t="s">
        <v>3</v>
      </c>
      <c r="O988" t="s">
        <v>224</v>
      </c>
      <c r="P988"/>
      <c r="Q988" t="s">
        <v>3</v>
      </c>
      <c r="R988"/>
      <c r="S988"/>
      <c r="T988" t="s">
        <v>3</v>
      </c>
      <c r="U988" t="s">
        <v>3</v>
      </c>
      <c r="V988" t="s">
        <v>21</v>
      </c>
      <c r="W988" t="s">
        <v>3</v>
      </c>
      <c r="X988" t="s">
        <v>3</v>
      </c>
      <c r="Y988" t="s">
        <v>3</v>
      </c>
      <c r="Z988" t="s">
        <v>3</v>
      </c>
      <c r="AA988"/>
      <c r="AB988" t="s">
        <v>324</v>
      </c>
      <c r="AC988" t="s">
        <v>3</v>
      </c>
      <c r="AD988" t="s">
        <v>3</v>
      </c>
    </row>
    <row r="989" spans="1:30" ht="15" x14ac:dyDescent="0.25">
      <c r="A989">
        <v>984</v>
      </c>
      <c r="B989" t="s">
        <v>1526</v>
      </c>
      <c r="C989">
        <v>984</v>
      </c>
      <c r="D989" t="s">
        <v>322</v>
      </c>
      <c r="E989" t="s">
        <v>1323</v>
      </c>
      <c r="F989" t="s">
        <v>1517</v>
      </c>
      <c r="G989"/>
      <c r="H989" t="s">
        <v>1524</v>
      </c>
      <c r="I989" t="s">
        <v>3</v>
      </c>
      <c r="J989" t="s">
        <v>380</v>
      </c>
      <c r="K989" t="s">
        <v>20</v>
      </c>
      <c r="L989" t="s">
        <v>16</v>
      </c>
      <c r="M989">
        <v>1</v>
      </c>
      <c r="N989" t="s">
        <v>3</v>
      </c>
      <c r="O989" t="s">
        <v>434</v>
      </c>
      <c r="P989"/>
      <c r="Q989" t="s">
        <v>3</v>
      </c>
      <c r="R989"/>
      <c r="S989"/>
      <c r="T989" t="s">
        <v>537</v>
      </c>
      <c r="U989" t="s">
        <v>3</v>
      </c>
      <c r="V989" t="s">
        <v>21</v>
      </c>
      <c r="W989" t="s">
        <v>90</v>
      </c>
      <c r="X989" t="s">
        <v>3</v>
      </c>
      <c r="Y989" t="s">
        <v>3</v>
      </c>
      <c r="Z989" t="s">
        <v>3</v>
      </c>
      <c r="AA989"/>
      <c r="AB989" t="s">
        <v>324</v>
      </c>
      <c r="AC989" t="s">
        <v>3</v>
      </c>
      <c r="AD989" t="s">
        <v>3</v>
      </c>
    </row>
    <row r="990" spans="1:30" ht="15" x14ac:dyDescent="0.25">
      <c r="A990">
        <v>985</v>
      </c>
      <c r="B990" t="s">
        <v>1527</v>
      </c>
      <c r="C990">
        <v>985</v>
      </c>
      <c r="D990" t="s">
        <v>322</v>
      </c>
      <c r="E990" t="s">
        <v>1323</v>
      </c>
      <c r="F990" t="s">
        <v>1517</v>
      </c>
      <c r="G990"/>
      <c r="H990" t="s">
        <v>3</v>
      </c>
      <c r="I990" t="s">
        <v>3</v>
      </c>
      <c r="J990" t="s">
        <v>3</v>
      </c>
      <c r="K990" t="s">
        <v>3</v>
      </c>
      <c r="L990" t="s">
        <v>3</v>
      </c>
      <c r="M990">
        <v>1</v>
      </c>
      <c r="N990" t="s">
        <v>3</v>
      </c>
      <c r="O990" t="s">
        <v>3</v>
      </c>
      <c r="P990"/>
      <c r="Q990" t="s">
        <v>3</v>
      </c>
      <c r="R990"/>
      <c r="S990"/>
      <c r="T990" t="s">
        <v>3</v>
      </c>
      <c r="U990" t="s">
        <v>3</v>
      </c>
      <c r="V990" t="s">
        <v>21</v>
      </c>
      <c r="W990" t="s">
        <v>3</v>
      </c>
      <c r="X990" t="s">
        <v>3</v>
      </c>
      <c r="Y990" t="s">
        <v>3</v>
      </c>
      <c r="Z990" t="s">
        <v>21</v>
      </c>
      <c r="AA990"/>
      <c r="AB990" t="s">
        <v>324</v>
      </c>
      <c r="AC990" t="s">
        <v>3</v>
      </c>
      <c r="AD990" t="s">
        <v>3</v>
      </c>
    </row>
    <row r="991" spans="1:30" ht="15" x14ac:dyDescent="0.25">
      <c r="A991">
        <v>986</v>
      </c>
      <c r="B991" t="s">
        <v>1528</v>
      </c>
      <c r="C991">
        <v>986</v>
      </c>
      <c r="D991" t="s">
        <v>322</v>
      </c>
      <c r="E991" t="s">
        <v>1323</v>
      </c>
      <c r="F991" t="s">
        <v>1517</v>
      </c>
      <c r="G991"/>
      <c r="H991" t="s">
        <v>1524</v>
      </c>
      <c r="I991" t="s">
        <v>3</v>
      </c>
      <c r="J991" t="s">
        <v>380</v>
      </c>
      <c r="K991" t="s">
        <v>14</v>
      </c>
      <c r="L991" t="s">
        <v>16</v>
      </c>
      <c r="M991">
        <v>1</v>
      </c>
      <c r="N991" t="s">
        <v>3</v>
      </c>
      <c r="O991" t="s">
        <v>224</v>
      </c>
      <c r="P991"/>
      <c r="Q991" t="s">
        <v>3</v>
      </c>
      <c r="R991"/>
      <c r="S991"/>
      <c r="T991" t="s">
        <v>3</v>
      </c>
      <c r="U991" t="s">
        <v>3</v>
      </c>
      <c r="V991" t="s">
        <v>21</v>
      </c>
      <c r="W991" t="s">
        <v>3</v>
      </c>
      <c r="X991" t="s">
        <v>3</v>
      </c>
      <c r="Y991" t="s">
        <v>3</v>
      </c>
      <c r="Z991" t="s">
        <v>3</v>
      </c>
      <c r="AA991"/>
      <c r="AB991" t="s">
        <v>324</v>
      </c>
      <c r="AC991" t="s">
        <v>3</v>
      </c>
      <c r="AD991" t="s">
        <v>3</v>
      </c>
    </row>
    <row r="992" spans="1:30" ht="15" x14ac:dyDescent="0.25">
      <c r="A992">
        <v>987</v>
      </c>
      <c r="B992" t="s">
        <v>1529</v>
      </c>
      <c r="C992">
        <v>987</v>
      </c>
      <c r="D992" t="s">
        <v>322</v>
      </c>
      <c r="E992" t="s">
        <v>1323</v>
      </c>
      <c r="F992" t="s">
        <v>1517</v>
      </c>
      <c r="G992"/>
      <c r="H992" t="s">
        <v>3</v>
      </c>
      <c r="I992">
        <v>0</v>
      </c>
      <c r="J992">
        <v>0</v>
      </c>
      <c r="K992">
        <v>0</v>
      </c>
      <c r="L992">
        <v>0</v>
      </c>
      <c r="M992" t="s">
        <v>3</v>
      </c>
      <c r="N992" t="s">
        <v>3</v>
      </c>
      <c r="O992">
        <v>0</v>
      </c>
      <c r="P992"/>
      <c r="Q992">
        <v>0</v>
      </c>
      <c r="R992"/>
      <c r="S992"/>
      <c r="T992">
        <v>0</v>
      </c>
      <c r="U992">
        <v>0</v>
      </c>
      <c r="V992" t="s">
        <v>3</v>
      </c>
      <c r="W992" t="s">
        <v>3</v>
      </c>
      <c r="X992" t="s">
        <v>3</v>
      </c>
      <c r="Y992">
        <v>0</v>
      </c>
      <c r="Z992">
        <v>0</v>
      </c>
      <c r="AA992"/>
      <c r="AB992" t="s">
        <v>324</v>
      </c>
      <c r="AC992" t="s">
        <v>3</v>
      </c>
      <c r="AD992" t="s">
        <v>3</v>
      </c>
    </row>
    <row r="993" spans="1:30" ht="15" x14ac:dyDescent="0.25">
      <c r="A993">
        <v>988</v>
      </c>
      <c r="B993" t="s">
        <v>1530</v>
      </c>
      <c r="C993">
        <v>988</v>
      </c>
      <c r="D993" t="s">
        <v>322</v>
      </c>
      <c r="E993" t="s">
        <v>1323</v>
      </c>
      <c r="F993" t="s">
        <v>1517</v>
      </c>
      <c r="G993"/>
      <c r="H993" t="s">
        <v>1524</v>
      </c>
      <c r="I993" t="s">
        <v>3</v>
      </c>
      <c r="J993" t="s">
        <v>380</v>
      </c>
      <c r="K993" t="s">
        <v>14</v>
      </c>
      <c r="L993" t="s">
        <v>16</v>
      </c>
      <c r="M993">
        <v>1</v>
      </c>
      <c r="N993" t="s">
        <v>3</v>
      </c>
      <c r="O993" t="s">
        <v>224</v>
      </c>
      <c r="P993"/>
      <c r="Q993" t="s">
        <v>3</v>
      </c>
      <c r="R993"/>
      <c r="S993"/>
      <c r="T993" t="s">
        <v>3</v>
      </c>
      <c r="U993" t="s">
        <v>3</v>
      </c>
      <c r="V993" t="s">
        <v>3</v>
      </c>
      <c r="W993" t="s">
        <v>3</v>
      </c>
      <c r="X993" t="s">
        <v>3</v>
      </c>
      <c r="Y993" t="s">
        <v>3</v>
      </c>
      <c r="Z993" t="s">
        <v>21</v>
      </c>
      <c r="AA993"/>
      <c r="AB993" t="s">
        <v>324</v>
      </c>
      <c r="AC993" t="s">
        <v>3</v>
      </c>
      <c r="AD993" t="s">
        <v>3</v>
      </c>
    </row>
    <row r="994" spans="1:30" ht="15" x14ac:dyDescent="0.25">
      <c r="A994">
        <v>989</v>
      </c>
      <c r="B994" t="s">
        <v>1531</v>
      </c>
      <c r="C994">
        <v>989</v>
      </c>
      <c r="D994" t="s">
        <v>322</v>
      </c>
      <c r="E994" t="s">
        <v>1323</v>
      </c>
      <c r="F994" t="s">
        <v>1517</v>
      </c>
      <c r="G994"/>
      <c r="H994" t="s">
        <v>3</v>
      </c>
      <c r="I994" t="s">
        <v>3</v>
      </c>
      <c r="J994" t="s">
        <v>3</v>
      </c>
      <c r="K994" t="s">
        <v>3</v>
      </c>
      <c r="L994" t="s">
        <v>3</v>
      </c>
      <c r="M994" t="s">
        <v>3</v>
      </c>
      <c r="N994" t="s">
        <v>3</v>
      </c>
      <c r="O994" t="s">
        <v>3</v>
      </c>
      <c r="P994"/>
      <c r="Q994" t="s">
        <v>3</v>
      </c>
      <c r="R994"/>
      <c r="S994"/>
      <c r="T994" t="s">
        <v>3</v>
      </c>
      <c r="U994" t="s">
        <v>3</v>
      </c>
      <c r="V994" t="s">
        <v>8</v>
      </c>
      <c r="W994" t="s">
        <v>3</v>
      </c>
      <c r="X994" t="s">
        <v>3</v>
      </c>
      <c r="Y994" t="s">
        <v>3</v>
      </c>
      <c r="Z994" t="s">
        <v>3</v>
      </c>
      <c r="AA994"/>
      <c r="AB994" t="s">
        <v>324</v>
      </c>
      <c r="AC994" t="s">
        <v>3</v>
      </c>
      <c r="AD994" t="s">
        <v>3</v>
      </c>
    </row>
    <row r="995" spans="1:30" ht="15" x14ac:dyDescent="0.25">
      <c r="A995">
        <v>990</v>
      </c>
      <c r="B995" t="s">
        <v>1532</v>
      </c>
      <c r="C995">
        <v>990</v>
      </c>
      <c r="D995" t="s">
        <v>322</v>
      </c>
      <c r="E995" t="s">
        <v>1323</v>
      </c>
      <c r="F995" t="s">
        <v>1517</v>
      </c>
      <c r="G995"/>
      <c r="H995" t="s">
        <v>428</v>
      </c>
      <c r="I995" t="s">
        <v>3</v>
      </c>
      <c r="J995" t="s">
        <v>380</v>
      </c>
      <c r="K995" t="s">
        <v>14</v>
      </c>
      <c r="L995" t="s">
        <v>16</v>
      </c>
      <c r="M995">
        <v>1</v>
      </c>
      <c r="N995" t="s">
        <v>3</v>
      </c>
      <c r="O995" t="s">
        <v>491</v>
      </c>
      <c r="P995"/>
      <c r="Q995" t="s">
        <v>3</v>
      </c>
      <c r="R995"/>
      <c r="S995"/>
      <c r="T995" t="s">
        <v>3</v>
      </c>
      <c r="U995" t="s">
        <v>3</v>
      </c>
      <c r="V995" t="s">
        <v>2</v>
      </c>
      <c r="W995" t="s">
        <v>3</v>
      </c>
      <c r="X995" t="s">
        <v>21</v>
      </c>
      <c r="Y995" t="s">
        <v>3</v>
      </c>
      <c r="Z995" t="s">
        <v>3</v>
      </c>
      <c r="AA995"/>
      <c r="AB995" t="s">
        <v>324</v>
      </c>
      <c r="AC995" t="s">
        <v>3</v>
      </c>
      <c r="AD995" t="s">
        <v>3</v>
      </c>
    </row>
    <row r="996" spans="1:30" ht="15" x14ac:dyDescent="0.25">
      <c r="A996">
        <v>991</v>
      </c>
      <c r="B996" t="s">
        <v>1533</v>
      </c>
      <c r="C996">
        <v>991</v>
      </c>
      <c r="D996" t="s">
        <v>322</v>
      </c>
      <c r="E996" t="s">
        <v>1534</v>
      </c>
      <c r="F996" t="s">
        <v>1535</v>
      </c>
      <c r="G996"/>
      <c r="H996" t="s">
        <v>3</v>
      </c>
      <c r="I996">
        <v>0</v>
      </c>
      <c r="J996">
        <v>0</v>
      </c>
      <c r="K996">
        <v>0</v>
      </c>
      <c r="L996">
        <v>0</v>
      </c>
      <c r="M996" t="s">
        <v>3</v>
      </c>
      <c r="N996" t="s">
        <v>3</v>
      </c>
      <c r="O996">
        <v>0</v>
      </c>
      <c r="P996"/>
      <c r="Q996">
        <v>0</v>
      </c>
      <c r="R996"/>
      <c r="S996"/>
      <c r="T996">
        <v>0</v>
      </c>
      <c r="U996">
        <v>0</v>
      </c>
      <c r="V996" t="s">
        <v>3</v>
      </c>
      <c r="W996" t="s">
        <v>3</v>
      </c>
      <c r="X996" t="s">
        <v>3</v>
      </c>
      <c r="Y996">
        <v>0</v>
      </c>
      <c r="Z996">
        <v>0</v>
      </c>
      <c r="AA996"/>
      <c r="AB996" t="s">
        <v>324</v>
      </c>
      <c r="AC996" t="s">
        <v>3</v>
      </c>
      <c r="AD996" t="s">
        <v>3</v>
      </c>
    </row>
    <row r="997" spans="1:30" ht="15" x14ac:dyDescent="0.25">
      <c r="A997">
        <v>992</v>
      </c>
      <c r="B997" t="s">
        <v>1536</v>
      </c>
      <c r="C997">
        <v>992</v>
      </c>
      <c r="D997" t="s">
        <v>322</v>
      </c>
      <c r="E997" t="s">
        <v>1534</v>
      </c>
      <c r="F997" t="s">
        <v>1537</v>
      </c>
      <c r="G997"/>
      <c r="H997" t="s">
        <v>1538</v>
      </c>
      <c r="I997" t="s">
        <v>3</v>
      </c>
      <c r="J997" t="s">
        <v>380</v>
      </c>
      <c r="K997" t="s">
        <v>14</v>
      </c>
      <c r="L997" t="s">
        <v>16</v>
      </c>
      <c r="M997">
        <v>1</v>
      </c>
      <c r="N997" t="s">
        <v>3</v>
      </c>
      <c r="O997" t="s">
        <v>809</v>
      </c>
      <c r="P997"/>
      <c r="Q997" t="s">
        <v>3</v>
      </c>
      <c r="R997"/>
      <c r="S997"/>
      <c r="T997" t="s">
        <v>3</v>
      </c>
      <c r="U997" t="s">
        <v>3</v>
      </c>
      <c r="V997" t="s">
        <v>2</v>
      </c>
      <c r="W997" t="s">
        <v>3</v>
      </c>
      <c r="X997" t="s">
        <v>3</v>
      </c>
      <c r="Y997" t="s">
        <v>3</v>
      </c>
      <c r="Z997" t="s">
        <v>3</v>
      </c>
      <c r="AA997"/>
      <c r="AB997" t="s">
        <v>324</v>
      </c>
      <c r="AC997" t="s">
        <v>3</v>
      </c>
      <c r="AD997" t="s">
        <v>3</v>
      </c>
    </row>
    <row r="998" spans="1:30" ht="15" x14ac:dyDescent="0.25">
      <c r="A998">
        <v>993</v>
      </c>
      <c r="B998" t="s">
        <v>1539</v>
      </c>
      <c r="C998">
        <v>993</v>
      </c>
      <c r="D998" t="s">
        <v>322</v>
      </c>
      <c r="E998" t="s">
        <v>1534</v>
      </c>
      <c r="F998" t="s">
        <v>1537</v>
      </c>
      <c r="G998"/>
      <c r="H998" t="s">
        <v>3</v>
      </c>
      <c r="I998" t="s">
        <v>3</v>
      </c>
      <c r="J998" t="s">
        <v>380</v>
      </c>
      <c r="K998" t="s">
        <v>14</v>
      </c>
      <c r="L998" t="s">
        <v>16</v>
      </c>
      <c r="M998" t="s">
        <v>3</v>
      </c>
      <c r="N998" t="s">
        <v>3</v>
      </c>
      <c r="O998" t="s">
        <v>1540</v>
      </c>
      <c r="P998"/>
      <c r="Q998" t="s">
        <v>3</v>
      </c>
      <c r="R998"/>
      <c r="S998"/>
      <c r="T998" t="s">
        <v>3</v>
      </c>
      <c r="U998" t="s">
        <v>3</v>
      </c>
      <c r="V998" t="s">
        <v>21</v>
      </c>
      <c r="W998" t="s">
        <v>10</v>
      </c>
      <c r="X998" t="s">
        <v>3</v>
      </c>
      <c r="Y998" t="s">
        <v>3</v>
      </c>
      <c r="Z998" t="s">
        <v>3</v>
      </c>
      <c r="AA998"/>
      <c r="AB998" t="s">
        <v>324</v>
      </c>
      <c r="AC998" t="s">
        <v>3</v>
      </c>
      <c r="AD998" t="s">
        <v>3</v>
      </c>
    </row>
    <row r="999" spans="1:30" ht="15" x14ac:dyDescent="0.25">
      <c r="A999">
        <v>994</v>
      </c>
      <c r="B999" t="s">
        <v>1541</v>
      </c>
      <c r="C999">
        <v>994</v>
      </c>
      <c r="D999" t="s">
        <v>322</v>
      </c>
      <c r="E999" t="s">
        <v>1534</v>
      </c>
      <c r="F999" t="s">
        <v>1537</v>
      </c>
      <c r="G999"/>
      <c r="H999" t="s">
        <v>3</v>
      </c>
      <c r="I999" t="s">
        <v>3</v>
      </c>
      <c r="J999" t="s">
        <v>3</v>
      </c>
      <c r="K999" t="s">
        <v>3</v>
      </c>
      <c r="L999" t="s">
        <v>3</v>
      </c>
      <c r="M999" t="s">
        <v>3</v>
      </c>
      <c r="N999" t="s">
        <v>3</v>
      </c>
      <c r="O999" t="s">
        <v>3</v>
      </c>
      <c r="P999"/>
      <c r="Q999" t="s">
        <v>3</v>
      </c>
      <c r="R999"/>
      <c r="S999"/>
      <c r="T999" t="s">
        <v>3</v>
      </c>
      <c r="U999" t="s">
        <v>3</v>
      </c>
      <c r="V999" t="s">
        <v>2</v>
      </c>
      <c r="W999" t="s">
        <v>3</v>
      </c>
      <c r="X999" t="s">
        <v>3</v>
      </c>
      <c r="Y999" t="s">
        <v>3</v>
      </c>
      <c r="Z999" t="s">
        <v>3</v>
      </c>
      <c r="AA999"/>
      <c r="AB999" t="s">
        <v>324</v>
      </c>
      <c r="AC999" t="s">
        <v>3</v>
      </c>
      <c r="AD999" t="s">
        <v>3</v>
      </c>
    </row>
    <row r="1000" spans="1:30" ht="15" x14ac:dyDescent="0.25">
      <c r="A1000">
        <v>995</v>
      </c>
      <c r="B1000" t="s">
        <v>1542</v>
      </c>
      <c r="C1000">
        <v>995</v>
      </c>
      <c r="D1000" t="s">
        <v>322</v>
      </c>
      <c r="E1000" t="s">
        <v>1534</v>
      </c>
      <c r="F1000" t="s">
        <v>1537</v>
      </c>
      <c r="G1000"/>
      <c r="H1000" t="s">
        <v>3</v>
      </c>
      <c r="I1000" t="s">
        <v>3</v>
      </c>
      <c r="J1000" t="s">
        <v>3</v>
      </c>
      <c r="K1000" t="s">
        <v>3</v>
      </c>
      <c r="L1000" t="s">
        <v>3</v>
      </c>
      <c r="M1000" t="s">
        <v>3</v>
      </c>
      <c r="N1000" t="s">
        <v>3</v>
      </c>
      <c r="O1000" t="s">
        <v>224</v>
      </c>
      <c r="P1000"/>
      <c r="Q1000" t="s">
        <v>3</v>
      </c>
      <c r="R1000"/>
      <c r="S1000"/>
      <c r="T1000" t="s">
        <v>3</v>
      </c>
      <c r="U1000" t="s">
        <v>3</v>
      </c>
      <c r="V1000" t="s">
        <v>3</v>
      </c>
      <c r="W1000" t="s">
        <v>3</v>
      </c>
      <c r="X1000" t="s">
        <v>3</v>
      </c>
      <c r="Y1000" t="s">
        <v>3</v>
      </c>
      <c r="Z1000" t="s">
        <v>3</v>
      </c>
      <c r="AA1000"/>
      <c r="AB1000" t="s">
        <v>324</v>
      </c>
      <c r="AC1000" t="s">
        <v>3</v>
      </c>
      <c r="AD1000" t="s">
        <v>3</v>
      </c>
    </row>
    <row r="1001" spans="1:30" ht="15" x14ac:dyDescent="0.25">
      <c r="A1001">
        <v>996</v>
      </c>
      <c r="B1001" t="s">
        <v>1543</v>
      </c>
      <c r="C1001">
        <v>996</v>
      </c>
      <c r="D1001" t="s">
        <v>322</v>
      </c>
      <c r="E1001" t="s">
        <v>1534</v>
      </c>
      <c r="F1001" t="s">
        <v>1537</v>
      </c>
      <c r="G1001"/>
      <c r="H1001" t="s">
        <v>3</v>
      </c>
      <c r="I1001" t="s">
        <v>3</v>
      </c>
      <c r="J1001" t="s">
        <v>3</v>
      </c>
      <c r="K1001" t="s">
        <v>3</v>
      </c>
      <c r="L1001" t="s">
        <v>3</v>
      </c>
      <c r="M1001" t="s">
        <v>3</v>
      </c>
      <c r="N1001" t="s">
        <v>3</v>
      </c>
      <c r="O1001" t="s">
        <v>3</v>
      </c>
      <c r="P1001"/>
      <c r="Q1001" t="s">
        <v>3</v>
      </c>
      <c r="R1001"/>
      <c r="S1001"/>
      <c r="T1001" t="s">
        <v>3</v>
      </c>
      <c r="U1001" t="s">
        <v>3</v>
      </c>
      <c r="V1001" t="s">
        <v>2</v>
      </c>
      <c r="W1001" t="s">
        <v>3</v>
      </c>
      <c r="X1001" t="s">
        <v>3</v>
      </c>
      <c r="Y1001" t="s">
        <v>3</v>
      </c>
      <c r="Z1001" t="s">
        <v>3</v>
      </c>
      <c r="AA1001"/>
      <c r="AB1001" t="s">
        <v>324</v>
      </c>
      <c r="AC1001" t="s">
        <v>3</v>
      </c>
      <c r="AD1001" t="s">
        <v>3</v>
      </c>
    </row>
    <row r="1002" spans="1:30" ht="15" x14ac:dyDescent="0.25">
      <c r="A1002">
        <v>997</v>
      </c>
      <c r="B1002" t="s">
        <v>1544</v>
      </c>
      <c r="C1002">
        <v>997</v>
      </c>
      <c r="D1002" t="s">
        <v>322</v>
      </c>
      <c r="E1002" t="s">
        <v>1534</v>
      </c>
      <c r="F1002" t="s">
        <v>1537</v>
      </c>
      <c r="G1002"/>
      <c r="H1002" t="s">
        <v>1545</v>
      </c>
      <c r="I1002" t="s">
        <v>3</v>
      </c>
      <c r="J1002" t="s">
        <v>380</v>
      </c>
      <c r="K1002" t="s">
        <v>14</v>
      </c>
      <c r="L1002" t="s">
        <v>16</v>
      </c>
      <c r="M1002" t="s">
        <v>3</v>
      </c>
      <c r="N1002" t="s">
        <v>3</v>
      </c>
      <c r="O1002" t="s">
        <v>431</v>
      </c>
      <c r="P1002"/>
      <c r="Q1002" t="s">
        <v>3</v>
      </c>
      <c r="R1002"/>
      <c r="S1002"/>
      <c r="T1002" t="s">
        <v>3</v>
      </c>
      <c r="U1002" t="s">
        <v>3</v>
      </c>
      <c r="V1002" t="s">
        <v>2</v>
      </c>
      <c r="W1002" t="s">
        <v>3</v>
      </c>
      <c r="X1002" t="s">
        <v>3</v>
      </c>
      <c r="Y1002" t="s">
        <v>3</v>
      </c>
      <c r="Z1002" t="s">
        <v>3</v>
      </c>
      <c r="AA1002"/>
      <c r="AB1002" t="s">
        <v>324</v>
      </c>
      <c r="AC1002" t="s">
        <v>3</v>
      </c>
      <c r="AD1002" t="s">
        <v>3</v>
      </c>
    </row>
    <row r="1003" spans="1:30" ht="15" x14ac:dyDescent="0.25">
      <c r="A1003">
        <v>998</v>
      </c>
      <c r="B1003" t="s">
        <v>1546</v>
      </c>
      <c r="C1003">
        <v>998</v>
      </c>
      <c r="D1003" t="s">
        <v>322</v>
      </c>
      <c r="E1003" t="s">
        <v>1534</v>
      </c>
      <c r="F1003" t="s">
        <v>1537</v>
      </c>
      <c r="G1003"/>
      <c r="H1003" t="s">
        <v>3</v>
      </c>
      <c r="I1003" t="s">
        <v>3</v>
      </c>
      <c r="J1003" t="s">
        <v>3</v>
      </c>
      <c r="K1003" t="s">
        <v>3</v>
      </c>
      <c r="L1003" t="s">
        <v>3</v>
      </c>
      <c r="M1003" t="s">
        <v>3</v>
      </c>
      <c r="N1003" t="s">
        <v>3</v>
      </c>
      <c r="O1003" t="s">
        <v>3</v>
      </c>
      <c r="P1003"/>
      <c r="Q1003" t="s">
        <v>3</v>
      </c>
      <c r="R1003"/>
      <c r="S1003"/>
      <c r="T1003" t="s">
        <v>3</v>
      </c>
      <c r="U1003" t="s">
        <v>3</v>
      </c>
      <c r="V1003" t="s">
        <v>2</v>
      </c>
      <c r="W1003" t="s">
        <v>3</v>
      </c>
      <c r="X1003" t="s">
        <v>3</v>
      </c>
      <c r="Y1003" t="s">
        <v>3</v>
      </c>
      <c r="Z1003" t="s">
        <v>3</v>
      </c>
      <c r="AA1003"/>
      <c r="AB1003" t="s">
        <v>324</v>
      </c>
      <c r="AC1003" t="s">
        <v>3</v>
      </c>
      <c r="AD1003" t="s">
        <v>3</v>
      </c>
    </row>
    <row r="1004" spans="1:30" ht="15" x14ac:dyDescent="0.25">
      <c r="A1004">
        <v>999</v>
      </c>
      <c r="B1004" t="s">
        <v>1547</v>
      </c>
      <c r="C1004">
        <v>999</v>
      </c>
      <c r="D1004" t="s">
        <v>322</v>
      </c>
      <c r="E1004" t="s">
        <v>1534</v>
      </c>
      <c r="F1004" t="s">
        <v>1537</v>
      </c>
      <c r="G1004"/>
      <c r="H1004" t="s">
        <v>3</v>
      </c>
      <c r="I1004" t="s">
        <v>3</v>
      </c>
      <c r="J1004" t="s">
        <v>3</v>
      </c>
      <c r="K1004" t="s">
        <v>3</v>
      </c>
      <c r="L1004" t="s">
        <v>3</v>
      </c>
      <c r="M1004" t="s">
        <v>3</v>
      </c>
      <c r="N1004" t="s">
        <v>3</v>
      </c>
      <c r="O1004" t="s">
        <v>3</v>
      </c>
      <c r="P1004"/>
      <c r="Q1004" t="s">
        <v>3</v>
      </c>
      <c r="R1004"/>
      <c r="S1004"/>
      <c r="T1004" t="s">
        <v>3</v>
      </c>
      <c r="U1004" t="s">
        <v>3</v>
      </c>
      <c r="V1004" t="s">
        <v>2</v>
      </c>
      <c r="W1004" t="s">
        <v>3</v>
      </c>
      <c r="X1004" t="s">
        <v>3</v>
      </c>
      <c r="Y1004" t="s">
        <v>3</v>
      </c>
      <c r="Z1004" t="s">
        <v>3</v>
      </c>
      <c r="AA1004"/>
      <c r="AB1004" t="s">
        <v>324</v>
      </c>
      <c r="AC1004" t="s">
        <v>3</v>
      </c>
      <c r="AD1004" t="s">
        <v>3</v>
      </c>
    </row>
    <row r="1005" spans="1:30" ht="15" x14ac:dyDescent="0.25">
      <c r="A1005">
        <v>1000</v>
      </c>
      <c r="B1005" t="s">
        <v>1548</v>
      </c>
      <c r="C1005">
        <v>1000</v>
      </c>
      <c r="D1005" t="s">
        <v>322</v>
      </c>
      <c r="E1005" t="s">
        <v>1534</v>
      </c>
      <c r="F1005" t="s">
        <v>1537</v>
      </c>
      <c r="G1005"/>
      <c r="H1005" t="s">
        <v>3</v>
      </c>
      <c r="I1005" t="s">
        <v>3</v>
      </c>
      <c r="J1005" t="s">
        <v>3</v>
      </c>
      <c r="K1005" t="s">
        <v>3</v>
      </c>
      <c r="L1005" t="s">
        <v>3</v>
      </c>
      <c r="M1005" t="s">
        <v>3</v>
      </c>
      <c r="N1005" t="s">
        <v>3</v>
      </c>
      <c r="O1005" t="s">
        <v>224</v>
      </c>
      <c r="P1005"/>
      <c r="Q1005" t="s">
        <v>3</v>
      </c>
      <c r="R1005"/>
      <c r="S1005"/>
      <c r="T1005" t="s">
        <v>3</v>
      </c>
      <c r="U1005" t="s">
        <v>3</v>
      </c>
      <c r="V1005" t="s">
        <v>3</v>
      </c>
      <c r="W1005" t="s">
        <v>3</v>
      </c>
      <c r="X1005" t="s">
        <v>3</v>
      </c>
      <c r="Y1005" t="s">
        <v>3</v>
      </c>
      <c r="Z1005" t="s">
        <v>3</v>
      </c>
      <c r="AA1005"/>
      <c r="AB1005" t="s">
        <v>324</v>
      </c>
      <c r="AC1005" t="s">
        <v>3</v>
      </c>
      <c r="AD1005" t="s">
        <v>3</v>
      </c>
    </row>
    <row r="1006" spans="1:30" ht="15" x14ac:dyDescent="0.25">
      <c r="A1006">
        <v>1001</v>
      </c>
      <c r="B1006" t="s">
        <v>1549</v>
      </c>
      <c r="C1006">
        <v>1001</v>
      </c>
      <c r="D1006" t="s">
        <v>322</v>
      </c>
      <c r="E1006" t="s">
        <v>1534</v>
      </c>
      <c r="F1006" t="s">
        <v>1537</v>
      </c>
      <c r="G1006"/>
      <c r="H1006" t="s">
        <v>1545</v>
      </c>
      <c r="I1006" t="s">
        <v>3</v>
      </c>
      <c r="J1006" t="s">
        <v>380</v>
      </c>
      <c r="K1006" t="s">
        <v>14</v>
      </c>
      <c r="L1006" t="s">
        <v>16</v>
      </c>
      <c r="M1006">
        <v>1</v>
      </c>
      <c r="N1006" t="s">
        <v>3</v>
      </c>
      <c r="O1006" t="s">
        <v>788</v>
      </c>
      <c r="P1006"/>
      <c r="Q1006" t="s">
        <v>3</v>
      </c>
      <c r="R1006"/>
      <c r="S1006"/>
      <c r="T1006" t="s">
        <v>3</v>
      </c>
      <c r="U1006" t="s">
        <v>3</v>
      </c>
      <c r="V1006" t="s">
        <v>2</v>
      </c>
      <c r="W1006" t="s">
        <v>3</v>
      </c>
      <c r="X1006" t="s">
        <v>3</v>
      </c>
      <c r="Y1006" t="s">
        <v>3</v>
      </c>
      <c r="Z1006" t="s">
        <v>3</v>
      </c>
      <c r="AA1006"/>
      <c r="AB1006" t="s">
        <v>324</v>
      </c>
      <c r="AC1006" t="s">
        <v>3</v>
      </c>
      <c r="AD1006" t="s">
        <v>3</v>
      </c>
    </row>
    <row r="1007" spans="1:30" ht="15" x14ac:dyDescent="0.25">
      <c r="A1007">
        <v>1002</v>
      </c>
      <c r="B1007" t="s">
        <v>1550</v>
      </c>
      <c r="C1007">
        <v>1002</v>
      </c>
      <c r="D1007" t="s">
        <v>322</v>
      </c>
      <c r="E1007" t="s">
        <v>1534</v>
      </c>
      <c r="F1007" t="s">
        <v>1537</v>
      </c>
      <c r="G1007"/>
      <c r="H1007" t="s">
        <v>3</v>
      </c>
      <c r="I1007" t="s">
        <v>3</v>
      </c>
      <c r="J1007" t="s">
        <v>3</v>
      </c>
      <c r="K1007" t="s">
        <v>3</v>
      </c>
      <c r="L1007" t="s">
        <v>3</v>
      </c>
      <c r="M1007" t="s">
        <v>3</v>
      </c>
      <c r="N1007" t="s">
        <v>3</v>
      </c>
      <c r="O1007" t="s">
        <v>3</v>
      </c>
      <c r="P1007"/>
      <c r="Q1007" t="s">
        <v>3</v>
      </c>
      <c r="R1007"/>
      <c r="S1007"/>
      <c r="T1007" t="s">
        <v>3</v>
      </c>
      <c r="U1007" t="s">
        <v>3</v>
      </c>
      <c r="V1007" t="s">
        <v>21</v>
      </c>
      <c r="W1007" t="s">
        <v>3</v>
      </c>
      <c r="X1007" t="s">
        <v>3</v>
      </c>
      <c r="Y1007" t="s">
        <v>3</v>
      </c>
      <c r="Z1007" t="s">
        <v>3</v>
      </c>
      <c r="AA1007"/>
      <c r="AB1007" t="s">
        <v>324</v>
      </c>
      <c r="AC1007" t="s">
        <v>3</v>
      </c>
      <c r="AD1007" t="s">
        <v>3</v>
      </c>
    </row>
    <row r="1008" spans="1:30" ht="15" x14ac:dyDescent="0.25">
      <c r="A1008">
        <v>1003</v>
      </c>
      <c r="B1008" t="s">
        <v>1551</v>
      </c>
      <c r="C1008">
        <v>1003</v>
      </c>
      <c r="D1008" t="s">
        <v>322</v>
      </c>
      <c r="E1008" t="s">
        <v>1534</v>
      </c>
      <c r="F1008" t="s">
        <v>1537</v>
      </c>
      <c r="G1008"/>
      <c r="H1008" t="s">
        <v>3</v>
      </c>
      <c r="I1008" t="s">
        <v>3</v>
      </c>
      <c r="J1008" t="s">
        <v>3</v>
      </c>
      <c r="K1008" t="s">
        <v>3</v>
      </c>
      <c r="L1008" t="s">
        <v>3</v>
      </c>
      <c r="M1008">
        <v>1</v>
      </c>
      <c r="N1008" t="s">
        <v>3</v>
      </c>
      <c r="O1008" t="s">
        <v>3</v>
      </c>
      <c r="P1008"/>
      <c r="Q1008" t="s">
        <v>3</v>
      </c>
      <c r="R1008"/>
      <c r="S1008"/>
      <c r="T1008" t="s">
        <v>3</v>
      </c>
      <c r="U1008" t="s">
        <v>3</v>
      </c>
      <c r="V1008" t="s">
        <v>21</v>
      </c>
      <c r="W1008" t="s">
        <v>3</v>
      </c>
      <c r="X1008" t="s">
        <v>3</v>
      </c>
      <c r="Y1008" t="s">
        <v>3</v>
      </c>
      <c r="Z1008" t="s">
        <v>3</v>
      </c>
      <c r="AA1008"/>
      <c r="AB1008" t="s">
        <v>324</v>
      </c>
      <c r="AC1008" t="s">
        <v>3</v>
      </c>
      <c r="AD1008" t="s">
        <v>3</v>
      </c>
    </row>
    <row r="1009" spans="1:30" ht="15" x14ac:dyDescent="0.25">
      <c r="A1009">
        <v>1004</v>
      </c>
      <c r="B1009" t="s">
        <v>1552</v>
      </c>
      <c r="C1009">
        <v>1004</v>
      </c>
      <c r="D1009" t="s">
        <v>322</v>
      </c>
      <c r="E1009" t="s">
        <v>1534</v>
      </c>
      <c r="F1009" t="s">
        <v>1537</v>
      </c>
      <c r="G1009"/>
      <c r="H1009" t="s">
        <v>1545</v>
      </c>
      <c r="I1009" t="s">
        <v>3</v>
      </c>
      <c r="J1009" t="s">
        <v>380</v>
      </c>
      <c r="K1009" t="s">
        <v>14</v>
      </c>
      <c r="L1009" t="s">
        <v>16</v>
      </c>
      <c r="M1009">
        <v>1</v>
      </c>
      <c r="N1009" t="s">
        <v>3</v>
      </c>
      <c r="O1009" t="s">
        <v>34</v>
      </c>
      <c r="P1009"/>
      <c r="Q1009" t="s">
        <v>3</v>
      </c>
      <c r="R1009"/>
      <c r="S1009"/>
      <c r="T1009" t="s">
        <v>3</v>
      </c>
      <c r="U1009" t="s">
        <v>3</v>
      </c>
      <c r="V1009" t="s">
        <v>21</v>
      </c>
      <c r="W1009" t="s">
        <v>3</v>
      </c>
      <c r="X1009" t="s">
        <v>3</v>
      </c>
      <c r="Y1009" t="s">
        <v>3</v>
      </c>
      <c r="Z1009" t="s">
        <v>3</v>
      </c>
      <c r="AA1009"/>
      <c r="AB1009" t="s">
        <v>324</v>
      </c>
      <c r="AC1009" t="s">
        <v>3</v>
      </c>
      <c r="AD1009" t="s">
        <v>3</v>
      </c>
    </row>
    <row r="1010" spans="1:30" ht="15" x14ac:dyDescent="0.25">
      <c r="A1010">
        <v>1005</v>
      </c>
      <c r="B1010" t="s">
        <v>1553</v>
      </c>
      <c r="C1010">
        <v>1005</v>
      </c>
      <c r="D1010" t="s">
        <v>322</v>
      </c>
      <c r="E1010" t="s">
        <v>1534</v>
      </c>
      <c r="F1010" t="s">
        <v>1537</v>
      </c>
      <c r="G1010"/>
      <c r="H1010" t="s">
        <v>3</v>
      </c>
      <c r="I1010" t="s">
        <v>3</v>
      </c>
      <c r="J1010" t="s">
        <v>3</v>
      </c>
      <c r="K1010" t="s">
        <v>3</v>
      </c>
      <c r="L1010" t="s">
        <v>3</v>
      </c>
      <c r="M1010" t="s">
        <v>3</v>
      </c>
      <c r="N1010" t="s">
        <v>3</v>
      </c>
      <c r="O1010" t="s">
        <v>3</v>
      </c>
      <c r="P1010"/>
      <c r="Q1010" t="s">
        <v>3</v>
      </c>
      <c r="R1010"/>
      <c r="S1010"/>
      <c r="T1010" t="s">
        <v>3</v>
      </c>
      <c r="U1010" t="s">
        <v>3</v>
      </c>
      <c r="V1010" t="s">
        <v>3</v>
      </c>
      <c r="W1010" t="s">
        <v>3</v>
      </c>
      <c r="X1010" t="s">
        <v>3</v>
      </c>
      <c r="Y1010" t="s">
        <v>3</v>
      </c>
      <c r="Z1010" t="s">
        <v>3</v>
      </c>
      <c r="AA1010"/>
      <c r="AB1010" t="s">
        <v>324</v>
      </c>
      <c r="AC1010" t="s">
        <v>3</v>
      </c>
      <c r="AD1010" t="s">
        <v>3</v>
      </c>
    </row>
    <row r="1011" spans="1:30" ht="15" x14ac:dyDescent="0.25">
      <c r="A1011">
        <v>1006</v>
      </c>
      <c r="B1011" t="s">
        <v>1554</v>
      </c>
      <c r="C1011">
        <v>1006</v>
      </c>
      <c r="D1011" t="s">
        <v>322</v>
      </c>
      <c r="E1011" t="s">
        <v>1534</v>
      </c>
      <c r="F1011" t="s">
        <v>1537</v>
      </c>
      <c r="G1011"/>
      <c r="H1011" t="s">
        <v>3</v>
      </c>
      <c r="I1011" t="s">
        <v>3</v>
      </c>
      <c r="J1011" t="s">
        <v>3</v>
      </c>
      <c r="K1011" t="s">
        <v>3</v>
      </c>
      <c r="L1011" t="s">
        <v>3</v>
      </c>
      <c r="M1011" t="s">
        <v>3</v>
      </c>
      <c r="N1011" t="s">
        <v>3</v>
      </c>
      <c r="O1011" t="s">
        <v>3</v>
      </c>
      <c r="P1011"/>
      <c r="Q1011" t="s">
        <v>3</v>
      </c>
      <c r="R1011"/>
      <c r="S1011"/>
      <c r="T1011" t="s">
        <v>3</v>
      </c>
      <c r="U1011" t="s">
        <v>3</v>
      </c>
      <c r="V1011" t="s">
        <v>2</v>
      </c>
      <c r="W1011" t="s">
        <v>3</v>
      </c>
      <c r="X1011" t="s">
        <v>3</v>
      </c>
      <c r="Y1011" t="s">
        <v>3</v>
      </c>
      <c r="Z1011" t="s">
        <v>3</v>
      </c>
      <c r="AA1011"/>
      <c r="AB1011" t="s">
        <v>324</v>
      </c>
      <c r="AC1011" t="s">
        <v>3</v>
      </c>
      <c r="AD1011" t="s">
        <v>3</v>
      </c>
    </row>
    <row r="1012" spans="1:30" ht="15" x14ac:dyDescent="0.25">
      <c r="A1012">
        <v>1007</v>
      </c>
      <c r="B1012" t="s">
        <v>1555</v>
      </c>
      <c r="C1012">
        <v>1007</v>
      </c>
      <c r="D1012" t="s">
        <v>322</v>
      </c>
      <c r="E1012" t="s">
        <v>1534</v>
      </c>
      <c r="F1012" t="s">
        <v>1537</v>
      </c>
      <c r="G1012"/>
      <c r="H1012" t="s">
        <v>3</v>
      </c>
      <c r="I1012">
        <v>0</v>
      </c>
      <c r="J1012">
        <v>0</v>
      </c>
      <c r="K1012">
        <v>0</v>
      </c>
      <c r="L1012">
        <v>0</v>
      </c>
      <c r="M1012" t="s">
        <v>3</v>
      </c>
      <c r="N1012" t="s">
        <v>3</v>
      </c>
      <c r="O1012">
        <v>0</v>
      </c>
      <c r="P1012"/>
      <c r="Q1012">
        <v>0</v>
      </c>
      <c r="R1012"/>
      <c r="S1012"/>
      <c r="T1012">
        <v>0</v>
      </c>
      <c r="U1012">
        <v>0</v>
      </c>
      <c r="V1012" t="s">
        <v>21</v>
      </c>
      <c r="W1012" t="s">
        <v>3</v>
      </c>
      <c r="X1012" t="s">
        <v>3</v>
      </c>
      <c r="Y1012">
        <v>0</v>
      </c>
      <c r="Z1012">
        <v>0</v>
      </c>
      <c r="AA1012"/>
      <c r="AB1012" t="s">
        <v>324</v>
      </c>
      <c r="AC1012" t="s">
        <v>3</v>
      </c>
      <c r="AD1012" t="s">
        <v>3</v>
      </c>
    </row>
    <row r="1013" spans="1:30" ht="15" x14ac:dyDescent="0.25">
      <c r="A1013">
        <v>1008</v>
      </c>
      <c r="B1013" t="s">
        <v>1556</v>
      </c>
      <c r="C1013">
        <v>1008</v>
      </c>
      <c r="D1013" t="s">
        <v>322</v>
      </c>
      <c r="E1013" t="s">
        <v>1534</v>
      </c>
      <c r="F1013" t="s">
        <v>1537</v>
      </c>
      <c r="G1013"/>
      <c r="H1013" t="s">
        <v>3</v>
      </c>
      <c r="I1013">
        <v>0</v>
      </c>
      <c r="J1013">
        <v>0</v>
      </c>
      <c r="K1013">
        <v>0</v>
      </c>
      <c r="L1013">
        <v>0</v>
      </c>
      <c r="M1013">
        <v>1</v>
      </c>
      <c r="N1013" t="s">
        <v>3</v>
      </c>
      <c r="O1013">
        <v>0</v>
      </c>
      <c r="P1013"/>
      <c r="Q1013">
        <v>0</v>
      </c>
      <c r="R1013"/>
      <c r="S1013"/>
      <c r="T1013">
        <v>0</v>
      </c>
      <c r="U1013">
        <v>0</v>
      </c>
      <c r="V1013" t="s">
        <v>13</v>
      </c>
      <c r="W1013" t="s">
        <v>3</v>
      </c>
      <c r="X1013" t="s">
        <v>3</v>
      </c>
      <c r="Y1013">
        <v>0</v>
      </c>
      <c r="Z1013">
        <v>0</v>
      </c>
      <c r="AA1013"/>
      <c r="AB1013" t="s">
        <v>324</v>
      </c>
      <c r="AC1013" t="s">
        <v>3</v>
      </c>
      <c r="AD1013" t="s">
        <v>3</v>
      </c>
    </row>
    <row r="1014" spans="1:30" ht="15" x14ac:dyDescent="0.25">
      <c r="A1014">
        <v>1009</v>
      </c>
      <c r="B1014" t="s">
        <v>1557</v>
      </c>
      <c r="C1014">
        <v>1009</v>
      </c>
      <c r="D1014" t="s">
        <v>322</v>
      </c>
      <c r="E1014" t="s">
        <v>1534</v>
      </c>
      <c r="F1014" t="s">
        <v>1537</v>
      </c>
      <c r="G1014"/>
      <c r="H1014" t="s">
        <v>1545</v>
      </c>
      <c r="I1014" t="s">
        <v>3</v>
      </c>
      <c r="J1014" t="s">
        <v>380</v>
      </c>
      <c r="K1014" t="s">
        <v>14</v>
      </c>
      <c r="L1014" t="s">
        <v>16</v>
      </c>
      <c r="M1014">
        <v>1</v>
      </c>
      <c r="N1014" t="s">
        <v>3</v>
      </c>
      <c r="O1014" t="s">
        <v>719</v>
      </c>
      <c r="P1014"/>
      <c r="Q1014" t="s">
        <v>3</v>
      </c>
      <c r="R1014"/>
      <c r="S1014"/>
      <c r="T1014" t="s">
        <v>3</v>
      </c>
      <c r="U1014" t="s">
        <v>3</v>
      </c>
      <c r="V1014" t="s">
        <v>2</v>
      </c>
      <c r="W1014" t="s">
        <v>3</v>
      </c>
      <c r="X1014" t="s">
        <v>21</v>
      </c>
      <c r="Y1014" t="s">
        <v>3</v>
      </c>
      <c r="Z1014" t="s">
        <v>3</v>
      </c>
      <c r="AA1014"/>
      <c r="AB1014" t="s">
        <v>324</v>
      </c>
      <c r="AC1014" t="s">
        <v>3</v>
      </c>
      <c r="AD1014" t="s">
        <v>3</v>
      </c>
    </row>
    <row r="1015" spans="1:30" ht="15" x14ac:dyDescent="0.25">
      <c r="A1015">
        <v>1010</v>
      </c>
      <c r="B1015" t="s">
        <v>1558</v>
      </c>
      <c r="C1015">
        <v>1010</v>
      </c>
      <c r="D1015" t="s">
        <v>322</v>
      </c>
      <c r="E1015" t="s">
        <v>1534</v>
      </c>
      <c r="F1015" t="s">
        <v>1537</v>
      </c>
      <c r="G1015"/>
      <c r="H1015" t="s">
        <v>1545</v>
      </c>
      <c r="I1015" t="s">
        <v>3</v>
      </c>
      <c r="J1015" t="s">
        <v>380</v>
      </c>
      <c r="K1015" t="s">
        <v>14</v>
      </c>
      <c r="L1015" t="s">
        <v>16</v>
      </c>
      <c r="M1015">
        <v>1</v>
      </c>
      <c r="N1015" t="s">
        <v>3</v>
      </c>
      <c r="O1015" t="s">
        <v>434</v>
      </c>
      <c r="P1015"/>
      <c r="Q1015" t="s">
        <v>3</v>
      </c>
      <c r="R1015"/>
      <c r="S1015"/>
      <c r="T1015" t="s">
        <v>3</v>
      </c>
      <c r="U1015" t="s">
        <v>3</v>
      </c>
      <c r="V1015" t="s">
        <v>21</v>
      </c>
      <c r="W1015" t="s">
        <v>3</v>
      </c>
      <c r="X1015" t="s">
        <v>3</v>
      </c>
      <c r="Y1015" t="s">
        <v>3</v>
      </c>
      <c r="Z1015" t="s">
        <v>3</v>
      </c>
      <c r="AA1015"/>
      <c r="AB1015" t="s">
        <v>324</v>
      </c>
      <c r="AC1015" t="s">
        <v>3</v>
      </c>
      <c r="AD1015" t="s">
        <v>3</v>
      </c>
    </row>
    <row r="1016" spans="1:30" ht="15" x14ac:dyDescent="0.25">
      <c r="A1016">
        <v>1011</v>
      </c>
      <c r="B1016" t="s">
        <v>1559</v>
      </c>
      <c r="C1016">
        <v>1011</v>
      </c>
      <c r="D1016" t="s">
        <v>322</v>
      </c>
      <c r="E1016" t="s">
        <v>1534</v>
      </c>
      <c r="F1016" t="s">
        <v>1537</v>
      </c>
      <c r="G1016"/>
      <c r="H1016" t="s">
        <v>3</v>
      </c>
      <c r="I1016" t="s">
        <v>3</v>
      </c>
      <c r="J1016" t="s">
        <v>3</v>
      </c>
      <c r="K1016" t="s">
        <v>3</v>
      </c>
      <c r="L1016" t="s">
        <v>3</v>
      </c>
      <c r="M1016" t="s">
        <v>3</v>
      </c>
      <c r="N1016" t="s">
        <v>3</v>
      </c>
      <c r="O1016" t="s">
        <v>3</v>
      </c>
      <c r="P1016"/>
      <c r="Q1016" t="s">
        <v>3</v>
      </c>
      <c r="R1016"/>
      <c r="S1016"/>
      <c r="T1016" t="s">
        <v>3</v>
      </c>
      <c r="U1016" t="s">
        <v>3</v>
      </c>
      <c r="V1016" t="s">
        <v>21</v>
      </c>
      <c r="W1016" t="s">
        <v>3</v>
      </c>
      <c r="X1016" t="s">
        <v>3</v>
      </c>
      <c r="Y1016" t="s">
        <v>3</v>
      </c>
      <c r="Z1016" t="s">
        <v>3</v>
      </c>
      <c r="AA1016"/>
      <c r="AB1016" t="s">
        <v>324</v>
      </c>
      <c r="AC1016" t="s">
        <v>3</v>
      </c>
      <c r="AD1016" t="s">
        <v>3</v>
      </c>
    </row>
    <row r="1017" spans="1:30" ht="15" x14ac:dyDescent="0.25">
      <c r="A1017">
        <v>1012</v>
      </c>
      <c r="B1017" t="s">
        <v>1560</v>
      </c>
      <c r="C1017">
        <v>1012</v>
      </c>
      <c r="D1017" t="s">
        <v>322</v>
      </c>
      <c r="E1017" t="s">
        <v>1534</v>
      </c>
      <c r="F1017" t="s">
        <v>1537</v>
      </c>
      <c r="G1017"/>
      <c r="H1017" t="s">
        <v>3</v>
      </c>
      <c r="I1017" t="s">
        <v>3</v>
      </c>
      <c r="J1017" t="s">
        <v>3</v>
      </c>
      <c r="K1017" t="s">
        <v>3</v>
      </c>
      <c r="L1017" t="s">
        <v>3</v>
      </c>
      <c r="M1017" t="s">
        <v>3</v>
      </c>
      <c r="N1017" t="s">
        <v>3</v>
      </c>
      <c r="O1017" t="s">
        <v>1086</v>
      </c>
      <c r="P1017"/>
      <c r="Q1017" t="s">
        <v>3</v>
      </c>
      <c r="R1017"/>
      <c r="S1017"/>
      <c r="T1017" t="s">
        <v>3</v>
      </c>
      <c r="U1017" t="s">
        <v>3</v>
      </c>
      <c r="V1017" t="s">
        <v>3</v>
      </c>
      <c r="W1017" t="s">
        <v>3</v>
      </c>
      <c r="X1017" t="s">
        <v>3</v>
      </c>
      <c r="Y1017" t="s">
        <v>3</v>
      </c>
      <c r="Z1017" t="s">
        <v>3</v>
      </c>
      <c r="AA1017"/>
      <c r="AB1017" t="s">
        <v>324</v>
      </c>
      <c r="AC1017" t="s">
        <v>3</v>
      </c>
      <c r="AD1017" t="s">
        <v>3</v>
      </c>
    </row>
    <row r="1018" spans="1:30" ht="15" x14ac:dyDescent="0.25">
      <c r="A1018">
        <v>1013</v>
      </c>
      <c r="B1018" t="s">
        <v>1561</v>
      </c>
      <c r="C1018">
        <v>1013</v>
      </c>
      <c r="D1018" t="s">
        <v>322</v>
      </c>
      <c r="E1018" t="s">
        <v>1534</v>
      </c>
      <c r="F1018" t="s">
        <v>1537</v>
      </c>
      <c r="G1018"/>
      <c r="H1018" t="s">
        <v>3</v>
      </c>
      <c r="I1018" t="s">
        <v>3</v>
      </c>
      <c r="J1018" t="s">
        <v>3</v>
      </c>
      <c r="K1018" t="s">
        <v>3</v>
      </c>
      <c r="L1018" t="s">
        <v>3</v>
      </c>
      <c r="M1018" t="s">
        <v>3</v>
      </c>
      <c r="N1018" t="s">
        <v>3</v>
      </c>
      <c r="O1018" t="s">
        <v>3</v>
      </c>
      <c r="P1018"/>
      <c r="Q1018" t="s">
        <v>3</v>
      </c>
      <c r="R1018"/>
      <c r="S1018"/>
      <c r="T1018" t="s">
        <v>3</v>
      </c>
      <c r="U1018" t="s">
        <v>3</v>
      </c>
      <c r="V1018" t="s">
        <v>3</v>
      </c>
      <c r="W1018" t="s">
        <v>3</v>
      </c>
      <c r="X1018" t="s">
        <v>3</v>
      </c>
      <c r="Y1018" t="s">
        <v>3</v>
      </c>
      <c r="Z1018" t="s">
        <v>3</v>
      </c>
      <c r="AA1018"/>
      <c r="AB1018" t="s">
        <v>324</v>
      </c>
      <c r="AC1018" t="s">
        <v>3</v>
      </c>
      <c r="AD1018" t="s">
        <v>3</v>
      </c>
    </row>
    <row r="1019" spans="1:30" ht="15" x14ac:dyDescent="0.25">
      <c r="A1019">
        <v>1014</v>
      </c>
      <c r="B1019" t="s">
        <v>1562</v>
      </c>
      <c r="C1019">
        <v>1014</v>
      </c>
      <c r="D1019" t="s">
        <v>322</v>
      </c>
      <c r="E1019" t="s">
        <v>1534</v>
      </c>
      <c r="F1019" t="s">
        <v>1537</v>
      </c>
      <c r="G1019"/>
      <c r="H1019" t="s">
        <v>3</v>
      </c>
      <c r="I1019" t="s">
        <v>3</v>
      </c>
      <c r="J1019" t="s">
        <v>3</v>
      </c>
      <c r="K1019" t="s">
        <v>3</v>
      </c>
      <c r="L1019" t="s">
        <v>3</v>
      </c>
      <c r="M1019" t="s">
        <v>3</v>
      </c>
      <c r="N1019" t="s">
        <v>3</v>
      </c>
      <c r="O1019" t="s">
        <v>3</v>
      </c>
      <c r="P1019"/>
      <c r="Q1019" t="s">
        <v>3</v>
      </c>
      <c r="R1019"/>
      <c r="S1019"/>
      <c r="T1019" t="s">
        <v>3</v>
      </c>
      <c r="U1019" t="s">
        <v>3</v>
      </c>
      <c r="V1019" t="s">
        <v>3</v>
      </c>
      <c r="W1019" t="s">
        <v>3</v>
      </c>
      <c r="X1019" t="s">
        <v>3</v>
      </c>
      <c r="Y1019" t="s">
        <v>3</v>
      </c>
      <c r="Z1019" t="s">
        <v>3</v>
      </c>
      <c r="AA1019"/>
      <c r="AB1019" t="s">
        <v>324</v>
      </c>
      <c r="AC1019" t="s">
        <v>3</v>
      </c>
      <c r="AD1019" t="s">
        <v>3</v>
      </c>
    </row>
    <row r="1020" spans="1:30" ht="15" x14ac:dyDescent="0.25">
      <c r="A1020">
        <v>1015</v>
      </c>
      <c r="B1020" t="s">
        <v>1563</v>
      </c>
      <c r="C1020">
        <v>1015</v>
      </c>
      <c r="D1020" t="s">
        <v>322</v>
      </c>
      <c r="E1020" t="s">
        <v>1534</v>
      </c>
      <c r="F1020" t="s">
        <v>1537</v>
      </c>
      <c r="G1020"/>
      <c r="H1020" t="s">
        <v>3</v>
      </c>
      <c r="I1020" t="s">
        <v>3</v>
      </c>
      <c r="J1020" t="s">
        <v>3</v>
      </c>
      <c r="K1020" t="s">
        <v>3</v>
      </c>
      <c r="L1020" t="s">
        <v>3</v>
      </c>
      <c r="M1020" t="s">
        <v>3</v>
      </c>
      <c r="N1020" t="s">
        <v>3</v>
      </c>
      <c r="O1020" t="s">
        <v>3</v>
      </c>
      <c r="P1020"/>
      <c r="Q1020" t="s">
        <v>3</v>
      </c>
      <c r="R1020"/>
      <c r="S1020"/>
      <c r="T1020" t="s">
        <v>3</v>
      </c>
      <c r="U1020" t="s">
        <v>3</v>
      </c>
      <c r="V1020" t="s">
        <v>3</v>
      </c>
      <c r="W1020" t="s">
        <v>3</v>
      </c>
      <c r="X1020" t="s">
        <v>3</v>
      </c>
      <c r="Y1020" t="s">
        <v>3</v>
      </c>
      <c r="Z1020" t="s">
        <v>3</v>
      </c>
      <c r="AA1020"/>
      <c r="AB1020" t="s">
        <v>324</v>
      </c>
      <c r="AC1020" t="s">
        <v>3</v>
      </c>
      <c r="AD1020" t="s">
        <v>3</v>
      </c>
    </row>
    <row r="1021" spans="1:30" ht="15" x14ac:dyDescent="0.25">
      <c r="A1021">
        <v>1016</v>
      </c>
      <c r="B1021" t="s">
        <v>1564</v>
      </c>
      <c r="C1021">
        <v>1016</v>
      </c>
      <c r="D1021" t="s">
        <v>322</v>
      </c>
      <c r="E1021" t="s">
        <v>1534</v>
      </c>
      <c r="F1021" t="s">
        <v>1537</v>
      </c>
      <c r="G1021"/>
      <c r="H1021" t="s">
        <v>3</v>
      </c>
      <c r="I1021" t="s">
        <v>3</v>
      </c>
      <c r="J1021" t="s">
        <v>3</v>
      </c>
      <c r="K1021" t="s">
        <v>3</v>
      </c>
      <c r="L1021" t="s">
        <v>3</v>
      </c>
      <c r="M1021">
        <v>1</v>
      </c>
      <c r="N1021" t="s">
        <v>3</v>
      </c>
      <c r="O1021" t="s">
        <v>3</v>
      </c>
      <c r="P1021"/>
      <c r="Q1021" t="s">
        <v>3</v>
      </c>
      <c r="R1021"/>
      <c r="S1021"/>
      <c r="T1021" t="s">
        <v>3</v>
      </c>
      <c r="U1021" t="s">
        <v>3</v>
      </c>
      <c r="V1021" t="s">
        <v>21</v>
      </c>
      <c r="W1021" t="s">
        <v>3</v>
      </c>
      <c r="X1021" t="s">
        <v>3</v>
      </c>
      <c r="Y1021" t="s">
        <v>3</v>
      </c>
      <c r="Z1021" t="s">
        <v>3</v>
      </c>
      <c r="AA1021"/>
      <c r="AB1021" t="s">
        <v>324</v>
      </c>
      <c r="AC1021" t="s">
        <v>3</v>
      </c>
      <c r="AD1021" t="s">
        <v>3</v>
      </c>
    </row>
    <row r="1022" spans="1:30" ht="15" x14ac:dyDescent="0.25">
      <c r="A1022">
        <v>1017</v>
      </c>
      <c r="B1022" t="s">
        <v>1565</v>
      </c>
      <c r="C1022">
        <v>1017</v>
      </c>
      <c r="D1022" t="s">
        <v>322</v>
      </c>
      <c r="E1022" t="s">
        <v>1534</v>
      </c>
      <c r="F1022" t="s">
        <v>1537</v>
      </c>
      <c r="G1022"/>
      <c r="H1022" t="s">
        <v>1545</v>
      </c>
      <c r="I1022" t="s">
        <v>3</v>
      </c>
      <c r="J1022" t="s">
        <v>380</v>
      </c>
      <c r="K1022" t="s">
        <v>14</v>
      </c>
      <c r="L1022" t="s">
        <v>16</v>
      </c>
      <c r="M1022">
        <v>1</v>
      </c>
      <c r="N1022" t="s">
        <v>3</v>
      </c>
      <c r="O1022" t="s">
        <v>472</v>
      </c>
      <c r="P1022"/>
      <c r="Q1022" t="s">
        <v>3</v>
      </c>
      <c r="R1022"/>
      <c r="S1022"/>
      <c r="T1022" t="s">
        <v>3</v>
      </c>
      <c r="U1022" t="s">
        <v>3</v>
      </c>
      <c r="V1022" t="s">
        <v>2</v>
      </c>
      <c r="W1022" t="s">
        <v>3</v>
      </c>
      <c r="X1022" t="s">
        <v>3</v>
      </c>
      <c r="Y1022" t="s">
        <v>3</v>
      </c>
      <c r="Z1022" t="s">
        <v>3</v>
      </c>
      <c r="AA1022"/>
      <c r="AB1022" t="s">
        <v>324</v>
      </c>
      <c r="AC1022" t="s">
        <v>3</v>
      </c>
      <c r="AD1022" t="s">
        <v>3</v>
      </c>
    </row>
    <row r="1023" spans="1:30" ht="15" x14ac:dyDescent="0.25">
      <c r="A1023">
        <v>1018</v>
      </c>
      <c r="B1023" t="s">
        <v>1566</v>
      </c>
      <c r="C1023">
        <v>1018</v>
      </c>
      <c r="D1023" t="s">
        <v>322</v>
      </c>
      <c r="E1023" t="s">
        <v>1534</v>
      </c>
      <c r="F1023" t="s">
        <v>1537</v>
      </c>
      <c r="G1023"/>
      <c r="H1023" t="s">
        <v>3</v>
      </c>
      <c r="I1023" t="s">
        <v>3</v>
      </c>
      <c r="J1023" t="s">
        <v>3</v>
      </c>
      <c r="K1023" t="s">
        <v>3</v>
      </c>
      <c r="L1023" t="s">
        <v>3</v>
      </c>
      <c r="M1023" t="s">
        <v>3</v>
      </c>
      <c r="N1023" t="s">
        <v>3</v>
      </c>
      <c r="O1023" t="s">
        <v>3</v>
      </c>
      <c r="P1023"/>
      <c r="Q1023" t="s">
        <v>3</v>
      </c>
      <c r="R1023"/>
      <c r="S1023"/>
      <c r="T1023" t="s">
        <v>3</v>
      </c>
      <c r="U1023" t="s">
        <v>3</v>
      </c>
      <c r="V1023" t="s">
        <v>2</v>
      </c>
      <c r="W1023" t="s">
        <v>3</v>
      </c>
      <c r="X1023" t="s">
        <v>3</v>
      </c>
      <c r="Y1023" t="s">
        <v>3</v>
      </c>
      <c r="Z1023" t="s">
        <v>3</v>
      </c>
      <c r="AA1023"/>
      <c r="AB1023" t="s">
        <v>324</v>
      </c>
      <c r="AC1023" t="s">
        <v>3</v>
      </c>
      <c r="AD1023" t="s">
        <v>3</v>
      </c>
    </row>
    <row r="1024" spans="1:30" ht="15" x14ac:dyDescent="0.25">
      <c r="A1024">
        <v>1019</v>
      </c>
      <c r="B1024" t="s">
        <v>1567</v>
      </c>
      <c r="C1024">
        <v>1019</v>
      </c>
      <c r="D1024" t="s">
        <v>322</v>
      </c>
      <c r="E1024" t="s">
        <v>1534</v>
      </c>
      <c r="F1024" t="s">
        <v>1537</v>
      </c>
      <c r="G1024"/>
      <c r="H1024" t="s">
        <v>3</v>
      </c>
      <c r="I1024">
        <v>0</v>
      </c>
      <c r="J1024">
        <v>0</v>
      </c>
      <c r="K1024">
        <v>0</v>
      </c>
      <c r="L1024">
        <v>0</v>
      </c>
      <c r="M1024" t="s">
        <v>3</v>
      </c>
      <c r="N1024" t="s">
        <v>3</v>
      </c>
      <c r="O1024">
        <v>0</v>
      </c>
      <c r="P1024"/>
      <c r="Q1024">
        <v>0</v>
      </c>
      <c r="R1024"/>
      <c r="S1024"/>
      <c r="T1024">
        <v>0</v>
      </c>
      <c r="U1024">
        <v>0</v>
      </c>
      <c r="V1024" t="s">
        <v>3</v>
      </c>
      <c r="W1024" t="s">
        <v>3</v>
      </c>
      <c r="X1024" t="s">
        <v>3</v>
      </c>
      <c r="Y1024">
        <v>0</v>
      </c>
      <c r="Z1024">
        <v>0</v>
      </c>
      <c r="AA1024"/>
      <c r="AB1024" t="s">
        <v>324</v>
      </c>
      <c r="AC1024" t="s">
        <v>3</v>
      </c>
      <c r="AD1024" t="s">
        <v>3</v>
      </c>
    </row>
    <row r="1025" spans="1:30" ht="15" x14ac:dyDescent="0.25">
      <c r="A1025">
        <v>1020</v>
      </c>
      <c r="B1025" t="s">
        <v>1568</v>
      </c>
      <c r="C1025">
        <v>1020</v>
      </c>
      <c r="D1025" t="s">
        <v>322</v>
      </c>
      <c r="E1025" t="s">
        <v>1534</v>
      </c>
      <c r="F1025" t="s">
        <v>1537</v>
      </c>
      <c r="G1025"/>
      <c r="H1025" t="s">
        <v>3</v>
      </c>
      <c r="I1025" t="s">
        <v>3</v>
      </c>
      <c r="J1025" t="s">
        <v>3</v>
      </c>
      <c r="K1025" t="s">
        <v>3</v>
      </c>
      <c r="L1025" t="s">
        <v>3</v>
      </c>
      <c r="M1025" t="s">
        <v>3</v>
      </c>
      <c r="N1025" t="s">
        <v>3</v>
      </c>
      <c r="O1025" t="s">
        <v>3</v>
      </c>
      <c r="P1025"/>
      <c r="Q1025" t="s">
        <v>3</v>
      </c>
      <c r="R1025"/>
      <c r="S1025"/>
      <c r="T1025" t="s">
        <v>3</v>
      </c>
      <c r="U1025" t="s">
        <v>3</v>
      </c>
      <c r="V1025" t="s">
        <v>2</v>
      </c>
      <c r="W1025" t="s">
        <v>3</v>
      </c>
      <c r="X1025" t="s">
        <v>3</v>
      </c>
      <c r="Y1025" t="s">
        <v>3</v>
      </c>
      <c r="Z1025" t="s">
        <v>3</v>
      </c>
      <c r="AA1025"/>
      <c r="AB1025" t="s">
        <v>324</v>
      </c>
      <c r="AC1025" t="s">
        <v>3</v>
      </c>
      <c r="AD1025" t="s">
        <v>3</v>
      </c>
    </row>
    <row r="1026" spans="1:30" ht="15" x14ac:dyDescent="0.25">
      <c r="A1026">
        <v>1021</v>
      </c>
      <c r="B1026" t="s">
        <v>1569</v>
      </c>
      <c r="C1026">
        <v>1021</v>
      </c>
      <c r="D1026" t="s">
        <v>322</v>
      </c>
      <c r="E1026" t="s">
        <v>1534</v>
      </c>
      <c r="F1026" t="s">
        <v>1537</v>
      </c>
      <c r="G1026"/>
      <c r="H1026" t="s">
        <v>3</v>
      </c>
      <c r="I1026" t="s">
        <v>3</v>
      </c>
      <c r="J1026" t="s">
        <v>3</v>
      </c>
      <c r="K1026" t="s">
        <v>3</v>
      </c>
      <c r="L1026" t="s">
        <v>3</v>
      </c>
      <c r="M1026" t="s">
        <v>3</v>
      </c>
      <c r="N1026" t="s">
        <v>3</v>
      </c>
      <c r="O1026" t="s">
        <v>3</v>
      </c>
      <c r="P1026"/>
      <c r="Q1026" t="s">
        <v>3</v>
      </c>
      <c r="R1026"/>
      <c r="S1026"/>
      <c r="T1026" t="s">
        <v>3</v>
      </c>
      <c r="U1026" t="s">
        <v>3</v>
      </c>
      <c r="V1026" t="s">
        <v>2</v>
      </c>
      <c r="W1026" t="s">
        <v>3</v>
      </c>
      <c r="X1026" t="s">
        <v>3</v>
      </c>
      <c r="Y1026" t="s">
        <v>3</v>
      </c>
      <c r="Z1026" t="s">
        <v>3</v>
      </c>
      <c r="AA1026"/>
      <c r="AB1026" t="s">
        <v>324</v>
      </c>
      <c r="AC1026" t="s">
        <v>3</v>
      </c>
      <c r="AD1026" t="s">
        <v>3</v>
      </c>
    </row>
    <row r="1027" spans="1:30" ht="15" x14ac:dyDescent="0.25">
      <c r="A1027">
        <v>1022</v>
      </c>
      <c r="B1027" t="s">
        <v>1570</v>
      </c>
      <c r="C1027">
        <v>1022</v>
      </c>
      <c r="D1027" t="s">
        <v>322</v>
      </c>
      <c r="E1027" t="s">
        <v>1534</v>
      </c>
      <c r="F1027" t="s">
        <v>1537</v>
      </c>
      <c r="G1027"/>
      <c r="H1027" t="s">
        <v>3</v>
      </c>
      <c r="I1027" t="s">
        <v>3</v>
      </c>
      <c r="J1027" t="s">
        <v>3</v>
      </c>
      <c r="K1027" t="s">
        <v>3</v>
      </c>
      <c r="L1027" t="s">
        <v>3</v>
      </c>
      <c r="M1027" t="s">
        <v>3</v>
      </c>
      <c r="N1027" t="s">
        <v>3</v>
      </c>
      <c r="O1027" t="s">
        <v>34</v>
      </c>
      <c r="P1027"/>
      <c r="Q1027" t="s">
        <v>3</v>
      </c>
      <c r="R1027"/>
      <c r="S1027"/>
      <c r="T1027" t="s">
        <v>3</v>
      </c>
      <c r="U1027" t="s">
        <v>3</v>
      </c>
      <c r="V1027" t="s">
        <v>3</v>
      </c>
      <c r="W1027" t="s">
        <v>3</v>
      </c>
      <c r="X1027" t="s">
        <v>3</v>
      </c>
      <c r="Y1027" t="s">
        <v>3</v>
      </c>
      <c r="Z1027" t="s">
        <v>3</v>
      </c>
      <c r="AA1027"/>
      <c r="AB1027" t="s">
        <v>324</v>
      </c>
      <c r="AC1027" t="s">
        <v>3</v>
      </c>
      <c r="AD1027" t="s">
        <v>3</v>
      </c>
    </row>
    <row r="1028" spans="1:30" ht="15" x14ac:dyDescent="0.25">
      <c r="A1028">
        <v>1023</v>
      </c>
      <c r="B1028" t="s">
        <v>1571</v>
      </c>
      <c r="C1028">
        <v>1023</v>
      </c>
      <c r="D1028" t="s">
        <v>322</v>
      </c>
      <c r="E1028" t="s">
        <v>1534</v>
      </c>
      <c r="F1028" t="s">
        <v>1537</v>
      </c>
      <c r="G1028"/>
      <c r="H1028" t="s">
        <v>3</v>
      </c>
      <c r="I1028" t="s">
        <v>3</v>
      </c>
      <c r="J1028" t="s">
        <v>3</v>
      </c>
      <c r="K1028" t="s">
        <v>3</v>
      </c>
      <c r="L1028" t="s">
        <v>3</v>
      </c>
      <c r="M1028" t="s">
        <v>3</v>
      </c>
      <c r="N1028" t="s">
        <v>3</v>
      </c>
      <c r="O1028" t="s">
        <v>3</v>
      </c>
      <c r="P1028"/>
      <c r="Q1028" t="s">
        <v>3</v>
      </c>
      <c r="R1028"/>
      <c r="S1028"/>
      <c r="T1028" t="s">
        <v>3</v>
      </c>
      <c r="U1028" t="s">
        <v>3</v>
      </c>
      <c r="V1028" t="s">
        <v>2</v>
      </c>
      <c r="W1028" t="s">
        <v>3</v>
      </c>
      <c r="X1028" t="s">
        <v>3</v>
      </c>
      <c r="Y1028" t="s">
        <v>3</v>
      </c>
      <c r="Z1028" t="s">
        <v>3</v>
      </c>
      <c r="AA1028"/>
      <c r="AB1028" t="s">
        <v>324</v>
      </c>
      <c r="AC1028" t="s">
        <v>3</v>
      </c>
      <c r="AD1028" t="s">
        <v>3</v>
      </c>
    </row>
    <row r="1029" spans="1:30" ht="15" x14ac:dyDescent="0.25">
      <c r="A1029">
        <v>1024</v>
      </c>
      <c r="B1029" t="s">
        <v>1572</v>
      </c>
      <c r="C1029">
        <v>1024</v>
      </c>
      <c r="D1029" t="s">
        <v>322</v>
      </c>
      <c r="E1029" t="s">
        <v>1534</v>
      </c>
      <c r="F1029" t="s">
        <v>1537</v>
      </c>
      <c r="G1029"/>
      <c r="H1029" t="s">
        <v>1573</v>
      </c>
      <c r="I1029" t="s">
        <v>3</v>
      </c>
      <c r="J1029" t="s">
        <v>380</v>
      </c>
      <c r="K1029" t="s">
        <v>14</v>
      </c>
      <c r="L1029" t="s">
        <v>16</v>
      </c>
      <c r="M1029">
        <v>1</v>
      </c>
      <c r="N1029" t="s">
        <v>3</v>
      </c>
      <c r="O1029" t="s">
        <v>788</v>
      </c>
      <c r="P1029"/>
      <c r="Q1029" t="s">
        <v>3</v>
      </c>
      <c r="R1029"/>
      <c r="S1029"/>
      <c r="T1029" t="s">
        <v>3</v>
      </c>
      <c r="U1029" t="s">
        <v>3</v>
      </c>
      <c r="V1029" t="s">
        <v>10</v>
      </c>
      <c r="W1029" t="s">
        <v>3</v>
      </c>
      <c r="X1029" t="s">
        <v>3</v>
      </c>
      <c r="Y1029" t="s">
        <v>3</v>
      </c>
      <c r="Z1029" t="s">
        <v>3</v>
      </c>
      <c r="AA1029"/>
      <c r="AB1029" t="s">
        <v>324</v>
      </c>
      <c r="AC1029" t="s">
        <v>3</v>
      </c>
      <c r="AD1029" t="s">
        <v>3</v>
      </c>
    </row>
    <row r="1030" spans="1:30" ht="15" x14ac:dyDescent="0.25">
      <c r="A1030">
        <v>1025</v>
      </c>
      <c r="B1030" t="s">
        <v>1574</v>
      </c>
      <c r="C1030">
        <v>1025</v>
      </c>
      <c r="D1030" t="s">
        <v>322</v>
      </c>
      <c r="E1030" t="s">
        <v>1534</v>
      </c>
      <c r="F1030" t="s">
        <v>1537</v>
      </c>
      <c r="G1030"/>
      <c r="H1030" t="s">
        <v>1575</v>
      </c>
      <c r="I1030" t="s">
        <v>3</v>
      </c>
      <c r="J1030" t="s">
        <v>3</v>
      </c>
      <c r="K1030" t="s">
        <v>3</v>
      </c>
      <c r="L1030" t="s">
        <v>311</v>
      </c>
      <c r="M1030" t="s">
        <v>3</v>
      </c>
      <c r="N1030" t="s">
        <v>3</v>
      </c>
      <c r="O1030" t="s">
        <v>3</v>
      </c>
      <c r="P1030"/>
      <c r="Q1030" t="s">
        <v>3</v>
      </c>
      <c r="R1030"/>
      <c r="S1030"/>
      <c r="T1030" t="s">
        <v>3</v>
      </c>
      <c r="U1030" t="s">
        <v>3</v>
      </c>
      <c r="V1030" t="s">
        <v>2</v>
      </c>
      <c r="W1030" t="s">
        <v>3</v>
      </c>
      <c r="X1030" t="s">
        <v>3</v>
      </c>
      <c r="Y1030" t="s">
        <v>3</v>
      </c>
      <c r="Z1030" t="s">
        <v>3</v>
      </c>
      <c r="AA1030"/>
      <c r="AB1030" t="s">
        <v>324</v>
      </c>
      <c r="AC1030" t="s">
        <v>3</v>
      </c>
      <c r="AD1030" t="s">
        <v>3</v>
      </c>
    </row>
    <row r="1031" spans="1:30" ht="15" x14ac:dyDescent="0.25">
      <c r="A1031">
        <v>1026</v>
      </c>
      <c r="B1031" t="s">
        <v>1576</v>
      </c>
      <c r="C1031">
        <v>1026</v>
      </c>
      <c r="D1031" t="s">
        <v>322</v>
      </c>
      <c r="E1031" t="s">
        <v>1534</v>
      </c>
      <c r="F1031" t="s">
        <v>1537</v>
      </c>
      <c r="G1031"/>
      <c r="H1031" t="s">
        <v>1575</v>
      </c>
      <c r="I1031" t="s">
        <v>3</v>
      </c>
      <c r="J1031" t="s">
        <v>1577</v>
      </c>
      <c r="K1031" t="s">
        <v>20</v>
      </c>
      <c r="L1031" t="s">
        <v>311</v>
      </c>
      <c r="M1031" t="s">
        <v>3</v>
      </c>
      <c r="N1031" t="s">
        <v>3</v>
      </c>
      <c r="O1031" t="s">
        <v>24</v>
      </c>
      <c r="P1031"/>
      <c r="Q1031" t="s">
        <v>3</v>
      </c>
      <c r="R1031"/>
      <c r="S1031"/>
      <c r="T1031" t="s">
        <v>3</v>
      </c>
      <c r="U1031" t="s">
        <v>3</v>
      </c>
      <c r="V1031" t="s">
        <v>2</v>
      </c>
      <c r="W1031" t="s">
        <v>3</v>
      </c>
      <c r="X1031" t="s">
        <v>3</v>
      </c>
      <c r="Y1031" t="s">
        <v>3</v>
      </c>
      <c r="Z1031" t="s">
        <v>3</v>
      </c>
      <c r="AA1031"/>
      <c r="AB1031" t="s">
        <v>324</v>
      </c>
      <c r="AC1031" t="s">
        <v>3</v>
      </c>
      <c r="AD1031" t="s">
        <v>3</v>
      </c>
    </row>
    <row r="1032" spans="1:30" ht="15" x14ac:dyDescent="0.25">
      <c r="A1032">
        <v>1027</v>
      </c>
      <c r="B1032" t="s">
        <v>1578</v>
      </c>
      <c r="C1032">
        <v>1027</v>
      </c>
      <c r="D1032" t="s">
        <v>322</v>
      </c>
      <c r="E1032" t="s">
        <v>1534</v>
      </c>
      <c r="F1032" t="s">
        <v>1537</v>
      </c>
      <c r="G1032"/>
      <c r="H1032" t="s">
        <v>3</v>
      </c>
      <c r="I1032" t="s">
        <v>3</v>
      </c>
      <c r="J1032" t="s">
        <v>3</v>
      </c>
      <c r="K1032" t="s">
        <v>3</v>
      </c>
      <c r="L1032" t="s">
        <v>3</v>
      </c>
      <c r="M1032" t="s">
        <v>3</v>
      </c>
      <c r="N1032" t="s">
        <v>3</v>
      </c>
      <c r="O1032" t="s">
        <v>3</v>
      </c>
      <c r="P1032"/>
      <c r="Q1032" t="s">
        <v>3</v>
      </c>
      <c r="R1032"/>
      <c r="S1032"/>
      <c r="T1032" t="s">
        <v>3</v>
      </c>
      <c r="U1032" t="s">
        <v>3</v>
      </c>
      <c r="V1032" t="s">
        <v>21</v>
      </c>
      <c r="W1032" t="s">
        <v>3</v>
      </c>
      <c r="X1032" t="s">
        <v>3</v>
      </c>
      <c r="Y1032" t="s">
        <v>3</v>
      </c>
      <c r="Z1032" t="s">
        <v>3</v>
      </c>
      <c r="AA1032"/>
      <c r="AB1032" t="s">
        <v>324</v>
      </c>
      <c r="AC1032" t="s">
        <v>3</v>
      </c>
      <c r="AD1032" t="s">
        <v>3</v>
      </c>
    </row>
    <row r="1033" spans="1:30" ht="15" x14ac:dyDescent="0.25">
      <c r="A1033">
        <v>1028</v>
      </c>
      <c r="B1033" t="s">
        <v>1579</v>
      </c>
      <c r="C1033">
        <v>1028</v>
      </c>
      <c r="D1033" t="s">
        <v>322</v>
      </c>
      <c r="E1033" t="s">
        <v>1534</v>
      </c>
      <c r="F1033" t="s">
        <v>1537</v>
      </c>
      <c r="G1033"/>
      <c r="H1033" t="s">
        <v>3</v>
      </c>
      <c r="I1033" t="s">
        <v>3</v>
      </c>
      <c r="J1033" t="s">
        <v>3</v>
      </c>
      <c r="K1033" t="s">
        <v>3</v>
      </c>
      <c r="L1033" t="s">
        <v>3</v>
      </c>
      <c r="M1033" t="s">
        <v>3</v>
      </c>
      <c r="N1033" t="s">
        <v>3</v>
      </c>
      <c r="O1033" t="s">
        <v>3</v>
      </c>
      <c r="P1033"/>
      <c r="Q1033" t="s">
        <v>3</v>
      </c>
      <c r="R1033"/>
      <c r="S1033"/>
      <c r="T1033" t="s">
        <v>3</v>
      </c>
      <c r="U1033" t="s">
        <v>3</v>
      </c>
      <c r="V1033" t="s">
        <v>2</v>
      </c>
      <c r="W1033" t="s">
        <v>3</v>
      </c>
      <c r="X1033" t="s">
        <v>3</v>
      </c>
      <c r="Y1033" t="s">
        <v>3</v>
      </c>
      <c r="Z1033" t="s">
        <v>3</v>
      </c>
      <c r="AA1033"/>
      <c r="AB1033" t="s">
        <v>324</v>
      </c>
      <c r="AC1033" t="s">
        <v>3</v>
      </c>
      <c r="AD1033" t="s">
        <v>3</v>
      </c>
    </row>
    <row r="1034" spans="1:30" ht="15" x14ac:dyDescent="0.25">
      <c r="A1034">
        <v>1029</v>
      </c>
      <c r="B1034" t="s">
        <v>1580</v>
      </c>
      <c r="C1034">
        <v>1029</v>
      </c>
      <c r="D1034" t="s">
        <v>322</v>
      </c>
      <c r="E1034" t="s">
        <v>1534</v>
      </c>
      <c r="F1034" t="s">
        <v>1537</v>
      </c>
      <c r="G1034"/>
      <c r="H1034" t="s">
        <v>1575</v>
      </c>
      <c r="I1034" t="s">
        <v>3</v>
      </c>
      <c r="J1034" t="s">
        <v>1577</v>
      </c>
      <c r="K1034" t="s">
        <v>20</v>
      </c>
      <c r="L1034" t="s">
        <v>311</v>
      </c>
      <c r="M1034" t="s">
        <v>3</v>
      </c>
      <c r="N1034" t="s">
        <v>3</v>
      </c>
      <c r="O1034" t="s">
        <v>1581</v>
      </c>
      <c r="P1034"/>
      <c r="Q1034" t="s">
        <v>3</v>
      </c>
      <c r="R1034"/>
      <c r="S1034"/>
      <c r="T1034" t="s">
        <v>3</v>
      </c>
      <c r="U1034" t="s">
        <v>3</v>
      </c>
      <c r="V1034" t="s">
        <v>3</v>
      </c>
      <c r="W1034" t="s">
        <v>3</v>
      </c>
      <c r="X1034" t="s">
        <v>3</v>
      </c>
      <c r="Y1034" t="s">
        <v>3</v>
      </c>
      <c r="Z1034" t="s">
        <v>3</v>
      </c>
      <c r="AA1034"/>
      <c r="AB1034" t="s">
        <v>324</v>
      </c>
      <c r="AC1034" t="s">
        <v>3</v>
      </c>
      <c r="AD1034" t="s">
        <v>3</v>
      </c>
    </row>
    <row r="1035" spans="1:30" ht="15" x14ac:dyDescent="0.25">
      <c r="A1035">
        <v>1030</v>
      </c>
      <c r="B1035" t="s">
        <v>1582</v>
      </c>
      <c r="C1035">
        <v>1030</v>
      </c>
      <c r="D1035" t="s">
        <v>322</v>
      </c>
      <c r="E1035" t="s">
        <v>1534</v>
      </c>
      <c r="F1035" t="s">
        <v>1537</v>
      </c>
      <c r="G1035"/>
      <c r="H1035" t="s">
        <v>3</v>
      </c>
      <c r="I1035" t="s">
        <v>3</v>
      </c>
      <c r="J1035" t="s">
        <v>3</v>
      </c>
      <c r="K1035" t="s">
        <v>3</v>
      </c>
      <c r="L1035" t="s">
        <v>3</v>
      </c>
      <c r="M1035" t="s">
        <v>3</v>
      </c>
      <c r="N1035" t="s">
        <v>3</v>
      </c>
      <c r="O1035" t="s">
        <v>1583</v>
      </c>
      <c r="P1035"/>
      <c r="Q1035" t="s">
        <v>3</v>
      </c>
      <c r="R1035"/>
      <c r="S1035"/>
      <c r="T1035" t="s">
        <v>3</v>
      </c>
      <c r="U1035" t="s">
        <v>3</v>
      </c>
      <c r="V1035" t="s">
        <v>3</v>
      </c>
      <c r="W1035" t="s">
        <v>3</v>
      </c>
      <c r="X1035" t="s">
        <v>3</v>
      </c>
      <c r="Y1035" t="s">
        <v>3</v>
      </c>
      <c r="Z1035" t="s">
        <v>3</v>
      </c>
      <c r="AA1035"/>
      <c r="AB1035" t="s">
        <v>324</v>
      </c>
      <c r="AC1035" t="s">
        <v>3</v>
      </c>
      <c r="AD1035" t="s">
        <v>3</v>
      </c>
    </row>
    <row r="1036" spans="1:30" ht="15" x14ac:dyDescent="0.25">
      <c r="A1036">
        <v>1031</v>
      </c>
      <c r="B1036" t="s">
        <v>1584</v>
      </c>
      <c r="C1036">
        <v>1031</v>
      </c>
      <c r="D1036" t="s">
        <v>322</v>
      </c>
      <c r="E1036" t="s">
        <v>1534</v>
      </c>
      <c r="F1036" t="s">
        <v>1537</v>
      </c>
      <c r="G1036"/>
      <c r="H1036" t="s">
        <v>1585</v>
      </c>
      <c r="I1036" t="s">
        <v>3</v>
      </c>
      <c r="J1036" t="s">
        <v>1577</v>
      </c>
      <c r="K1036" t="s">
        <v>20</v>
      </c>
      <c r="L1036" t="s">
        <v>16</v>
      </c>
      <c r="M1036">
        <v>1</v>
      </c>
      <c r="N1036" t="s">
        <v>3</v>
      </c>
      <c r="O1036" t="s">
        <v>23</v>
      </c>
      <c r="P1036"/>
      <c r="Q1036" t="s">
        <v>3</v>
      </c>
      <c r="R1036"/>
      <c r="S1036"/>
      <c r="T1036" t="s">
        <v>3</v>
      </c>
      <c r="U1036" t="s">
        <v>3</v>
      </c>
      <c r="V1036" t="s">
        <v>8</v>
      </c>
      <c r="W1036" t="s">
        <v>3</v>
      </c>
      <c r="X1036" t="s">
        <v>3</v>
      </c>
      <c r="Y1036" t="s">
        <v>3</v>
      </c>
      <c r="Z1036" t="s">
        <v>3</v>
      </c>
      <c r="AA1036"/>
      <c r="AB1036" t="s">
        <v>324</v>
      </c>
      <c r="AC1036" t="s">
        <v>3</v>
      </c>
      <c r="AD1036" t="s">
        <v>3</v>
      </c>
    </row>
    <row r="1037" spans="1:30" ht="15" x14ac:dyDescent="0.25">
      <c r="A1037">
        <v>1032</v>
      </c>
      <c r="B1037" t="s">
        <v>1586</v>
      </c>
      <c r="C1037">
        <v>1032</v>
      </c>
      <c r="D1037" t="s">
        <v>322</v>
      </c>
      <c r="E1037" t="s">
        <v>1534</v>
      </c>
      <c r="F1037" t="s">
        <v>1537</v>
      </c>
      <c r="G1037"/>
      <c r="H1037" t="s">
        <v>3</v>
      </c>
      <c r="I1037" t="s">
        <v>3</v>
      </c>
      <c r="J1037" t="s">
        <v>3</v>
      </c>
      <c r="K1037" t="s">
        <v>3</v>
      </c>
      <c r="L1037" t="s">
        <v>3</v>
      </c>
      <c r="M1037" t="s">
        <v>3</v>
      </c>
      <c r="N1037" t="s">
        <v>3</v>
      </c>
      <c r="O1037" t="s">
        <v>3</v>
      </c>
      <c r="P1037"/>
      <c r="Q1037" t="s">
        <v>3</v>
      </c>
      <c r="R1037"/>
      <c r="S1037"/>
      <c r="T1037" t="s">
        <v>3</v>
      </c>
      <c r="U1037" t="s">
        <v>3</v>
      </c>
      <c r="V1037" t="s">
        <v>2</v>
      </c>
      <c r="W1037" t="s">
        <v>3</v>
      </c>
      <c r="X1037" t="s">
        <v>3</v>
      </c>
      <c r="Y1037" t="s">
        <v>3</v>
      </c>
      <c r="Z1037" t="s">
        <v>3</v>
      </c>
      <c r="AA1037"/>
      <c r="AB1037" t="s">
        <v>324</v>
      </c>
      <c r="AC1037" t="s">
        <v>3</v>
      </c>
      <c r="AD1037" t="s">
        <v>3</v>
      </c>
    </row>
    <row r="1038" spans="1:30" ht="15" x14ac:dyDescent="0.25">
      <c r="A1038">
        <v>1033</v>
      </c>
      <c r="B1038" t="s">
        <v>1587</v>
      </c>
      <c r="C1038">
        <v>1033</v>
      </c>
      <c r="D1038" t="s">
        <v>322</v>
      </c>
      <c r="E1038" t="s">
        <v>1534</v>
      </c>
      <c r="F1038" t="s">
        <v>1537</v>
      </c>
      <c r="G1038"/>
      <c r="H1038" t="s">
        <v>3</v>
      </c>
      <c r="I1038" t="s">
        <v>3</v>
      </c>
      <c r="J1038" t="s">
        <v>3</v>
      </c>
      <c r="K1038" t="s">
        <v>3</v>
      </c>
      <c r="L1038" t="s">
        <v>3</v>
      </c>
      <c r="M1038" t="s">
        <v>3</v>
      </c>
      <c r="N1038" t="s">
        <v>3</v>
      </c>
      <c r="O1038" t="s">
        <v>3</v>
      </c>
      <c r="P1038"/>
      <c r="Q1038" t="s">
        <v>3</v>
      </c>
      <c r="R1038"/>
      <c r="S1038"/>
      <c r="T1038" t="s">
        <v>3</v>
      </c>
      <c r="U1038" t="s">
        <v>3</v>
      </c>
      <c r="V1038" t="s">
        <v>3</v>
      </c>
      <c r="W1038" t="s">
        <v>3</v>
      </c>
      <c r="X1038" t="s">
        <v>3</v>
      </c>
      <c r="Y1038" t="s">
        <v>3</v>
      </c>
      <c r="Z1038" t="s">
        <v>3</v>
      </c>
      <c r="AA1038"/>
      <c r="AB1038" t="s">
        <v>324</v>
      </c>
      <c r="AC1038" t="s">
        <v>3</v>
      </c>
      <c r="AD1038" t="s">
        <v>3</v>
      </c>
    </row>
    <row r="1039" spans="1:30" ht="15" x14ac:dyDescent="0.25">
      <c r="A1039">
        <v>1034</v>
      </c>
      <c r="B1039" t="s">
        <v>1588</v>
      </c>
      <c r="C1039">
        <v>1034</v>
      </c>
      <c r="D1039" t="s">
        <v>322</v>
      </c>
      <c r="E1039" t="s">
        <v>1534</v>
      </c>
      <c r="F1039" t="s">
        <v>1537</v>
      </c>
      <c r="G1039"/>
      <c r="H1039" t="s">
        <v>3</v>
      </c>
      <c r="I1039" t="s">
        <v>3</v>
      </c>
      <c r="J1039" t="s">
        <v>3</v>
      </c>
      <c r="K1039" t="s">
        <v>3</v>
      </c>
      <c r="L1039" t="s">
        <v>3</v>
      </c>
      <c r="M1039" t="s">
        <v>3</v>
      </c>
      <c r="N1039" t="s">
        <v>3</v>
      </c>
      <c r="O1039" t="s">
        <v>3</v>
      </c>
      <c r="P1039"/>
      <c r="Q1039" t="s">
        <v>3</v>
      </c>
      <c r="R1039"/>
      <c r="S1039"/>
      <c r="T1039" t="s">
        <v>3</v>
      </c>
      <c r="U1039" t="s">
        <v>3</v>
      </c>
      <c r="V1039" t="s">
        <v>2</v>
      </c>
      <c r="W1039" t="s">
        <v>3</v>
      </c>
      <c r="X1039" t="s">
        <v>3</v>
      </c>
      <c r="Y1039" t="s">
        <v>3</v>
      </c>
      <c r="Z1039" t="s">
        <v>3</v>
      </c>
      <c r="AA1039"/>
      <c r="AB1039" t="s">
        <v>324</v>
      </c>
      <c r="AC1039" t="s">
        <v>3</v>
      </c>
      <c r="AD1039" t="s">
        <v>3</v>
      </c>
    </row>
    <row r="1040" spans="1:30" ht="15" x14ac:dyDescent="0.25">
      <c r="A1040">
        <v>1035</v>
      </c>
      <c r="B1040" t="s">
        <v>1589</v>
      </c>
      <c r="C1040">
        <v>1035</v>
      </c>
      <c r="D1040" t="s">
        <v>322</v>
      </c>
      <c r="E1040" t="s">
        <v>1534</v>
      </c>
      <c r="F1040" t="s">
        <v>1537</v>
      </c>
      <c r="G1040"/>
      <c r="H1040" t="s">
        <v>3</v>
      </c>
      <c r="I1040" t="s">
        <v>3</v>
      </c>
      <c r="J1040" t="s">
        <v>3</v>
      </c>
      <c r="K1040" t="s">
        <v>3</v>
      </c>
      <c r="L1040" t="s">
        <v>3</v>
      </c>
      <c r="M1040" t="s">
        <v>3</v>
      </c>
      <c r="N1040" t="s">
        <v>3</v>
      </c>
      <c r="O1040" t="s">
        <v>3</v>
      </c>
      <c r="P1040"/>
      <c r="Q1040" t="s">
        <v>3</v>
      </c>
      <c r="R1040"/>
      <c r="S1040"/>
      <c r="T1040" t="s">
        <v>3</v>
      </c>
      <c r="U1040" t="s">
        <v>3</v>
      </c>
      <c r="V1040" t="s">
        <v>3</v>
      </c>
      <c r="W1040" t="s">
        <v>3</v>
      </c>
      <c r="X1040" t="s">
        <v>3</v>
      </c>
      <c r="Y1040" t="s">
        <v>3</v>
      </c>
      <c r="Z1040" t="s">
        <v>3</v>
      </c>
      <c r="AA1040"/>
      <c r="AB1040" t="s">
        <v>324</v>
      </c>
      <c r="AC1040" t="s">
        <v>3</v>
      </c>
      <c r="AD1040" t="s">
        <v>3</v>
      </c>
    </row>
    <row r="1041" spans="1:30" ht="15" x14ac:dyDescent="0.25">
      <c r="A1041">
        <v>1036</v>
      </c>
      <c r="B1041" t="s">
        <v>1590</v>
      </c>
      <c r="C1041">
        <v>1036</v>
      </c>
      <c r="D1041" t="s">
        <v>322</v>
      </c>
      <c r="E1041" t="s">
        <v>1534</v>
      </c>
      <c r="F1041" t="s">
        <v>1537</v>
      </c>
      <c r="G1041"/>
      <c r="H1041" t="s">
        <v>3</v>
      </c>
      <c r="I1041" t="s">
        <v>3</v>
      </c>
      <c r="J1041" t="s">
        <v>3</v>
      </c>
      <c r="K1041" t="s">
        <v>3</v>
      </c>
      <c r="L1041" t="s">
        <v>3</v>
      </c>
      <c r="M1041" t="s">
        <v>3</v>
      </c>
      <c r="N1041" t="s">
        <v>3</v>
      </c>
      <c r="O1041" t="s">
        <v>3</v>
      </c>
      <c r="P1041"/>
      <c r="Q1041" t="s">
        <v>3</v>
      </c>
      <c r="R1041"/>
      <c r="S1041"/>
      <c r="T1041" t="s">
        <v>3</v>
      </c>
      <c r="U1041" t="s">
        <v>3</v>
      </c>
      <c r="V1041" t="s">
        <v>2</v>
      </c>
      <c r="W1041" t="s">
        <v>3</v>
      </c>
      <c r="X1041" t="s">
        <v>3</v>
      </c>
      <c r="Y1041" t="s">
        <v>3</v>
      </c>
      <c r="Z1041" t="s">
        <v>3</v>
      </c>
      <c r="AA1041"/>
      <c r="AB1041" t="s">
        <v>324</v>
      </c>
      <c r="AC1041" t="s">
        <v>3</v>
      </c>
      <c r="AD1041" t="s">
        <v>3</v>
      </c>
    </row>
    <row r="1042" spans="1:30" ht="15" x14ac:dyDescent="0.25">
      <c r="A1042">
        <v>1037</v>
      </c>
      <c r="B1042" t="s">
        <v>1591</v>
      </c>
      <c r="C1042">
        <v>1037</v>
      </c>
      <c r="D1042" t="s">
        <v>322</v>
      </c>
      <c r="E1042" t="s">
        <v>1534</v>
      </c>
      <c r="F1042" t="s">
        <v>1537</v>
      </c>
      <c r="G1042"/>
      <c r="H1042" t="s">
        <v>3</v>
      </c>
      <c r="I1042">
        <v>0</v>
      </c>
      <c r="J1042">
        <v>0</v>
      </c>
      <c r="K1042">
        <v>0</v>
      </c>
      <c r="L1042">
        <v>0</v>
      </c>
      <c r="M1042" t="s">
        <v>3</v>
      </c>
      <c r="N1042" t="s">
        <v>3</v>
      </c>
      <c r="O1042">
        <v>0</v>
      </c>
      <c r="P1042"/>
      <c r="Q1042">
        <v>0</v>
      </c>
      <c r="R1042"/>
      <c r="S1042"/>
      <c r="T1042">
        <v>0</v>
      </c>
      <c r="U1042">
        <v>0</v>
      </c>
      <c r="V1042" t="s">
        <v>2</v>
      </c>
      <c r="W1042" t="s">
        <v>3</v>
      </c>
      <c r="X1042" t="s">
        <v>3</v>
      </c>
      <c r="Y1042">
        <v>0</v>
      </c>
      <c r="Z1042">
        <v>0</v>
      </c>
      <c r="AA1042"/>
      <c r="AB1042" t="s">
        <v>324</v>
      </c>
      <c r="AC1042" t="s">
        <v>3</v>
      </c>
      <c r="AD1042" t="s">
        <v>3</v>
      </c>
    </row>
    <row r="1043" spans="1:30" ht="15" x14ac:dyDescent="0.25">
      <c r="A1043">
        <v>1038</v>
      </c>
      <c r="B1043" t="s">
        <v>1592</v>
      </c>
      <c r="C1043">
        <v>1038</v>
      </c>
      <c r="D1043" t="s">
        <v>322</v>
      </c>
      <c r="E1043" t="s">
        <v>1534</v>
      </c>
      <c r="F1043" t="s">
        <v>1537</v>
      </c>
      <c r="G1043"/>
      <c r="H1043" t="s">
        <v>3</v>
      </c>
      <c r="I1043" t="s">
        <v>3</v>
      </c>
      <c r="J1043" t="s">
        <v>3</v>
      </c>
      <c r="K1043" t="s">
        <v>3</v>
      </c>
      <c r="L1043" t="s">
        <v>3</v>
      </c>
      <c r="M1043" t="s">
        <v>3</v>
      </c>
      <c r="N1043" t="s">
        <v>3</v>
      </c>
      <c r="O1043" t="s">
        <v>3</v>
      </c>
      <c r="P1043"/>
      <c r="Q1043" t="s">
        <v>3</v>
      </c>
      <c r="R1043"/>
      <c r="S1043"/>
      <c r="T1043" t="s">
        <v>3</v>
      </c>
      <c r="U1043" t="s">
        <v>3</v>
      </c>
      <c r="V1043" t="s">
        <v>21</v>
      </c>
      <c r="W1043" t="s">
        <v>3</v>
      </c>
      <c r="X1043" t="s">
        <v>3</v>
      </c>
      <c r="Y1043" t="s">
        <v>3</v>
      </c>
      <c r="Z1043" t="s">
        <v>3</v>
      </c>
      <c r="AA1043"/>
      <c r="AB1043" t="s">
        <v>324</v>
      </c>
      <c r="AC1043" t="s">
        <v>3</v>
      </c>
      <c r="AD1043" t="s">
        <v>3</v>
      </c>
    </row>
    <row r="1044" spans="1:30" ht="15" x14ac:dyDescent="0.25">
      <c r="A1044">
        <v>1039</v>
      </c>
      <c r="B1044" t="s">
        <v>1593</v>
      </c>
      <c r="C1044">
        <v>1039</v>
      </c>
      <c r="D1044" t="s">
        <v>322</v>
      </c>
      <c r="E1044" t="s">
        <v>1534</v>
      </c>
      <c r="F1044" t="s">
        <v>1537</v>
      </c>
      <c r="G1044"/>
      <c r="H1044" t="s">
        <v>3</v>
      </c>
      <c r="I1044" t="s">
        <v>3</v>
      </c>
      <c r="J1044" t="s">
        <v>3</v>
      </c>
      <c r="K1044" t="s">
        <v>3</v>
      </c>
      <c r="L1044" t="s">
        <v>3</v>
      </c>
      <c r="M1044" t="s">
        <v>3</v>
      </c>
      <c r="N1044" t="s">
        <v>3</v>
      </c>
      <c r="O1044" t="s">
        <v>3</v>
      </c>
      <c r="P1044"/>
      <c r="Q1044" t="s">
        <v>3</v>
      </c>
      <c r="R1044"/>
      <c r="S1044"/>
      <c r="T1044" t="s">
        <v>3</v>
      </c>
      <c r="U1044" t="s">
        <v>3</v>
      </c>
      <c r="V1044" t="s">
        <v>21</v>
      </c>
      <c r="W1044" t="s">
        <v>3</v>
      </c>
      <c r="X1044" t="s">
        <v>3</v>
      </c>
      <c r="Y1044" t="s">
        <v>3</v>
      </c>
      <c r="Z1044" t="s">
        <v>3</v>
      </c>
      <c r="AA1044"/>
      <c r="AB1044" t="s">
        <v>324</v>
      </c>
      <c r="AC1044" t="s">
        <v>3</v>
      </c>
      <c r="AD1044" t="s">
        <v>3</v>
      </c>
    </row>
    <row r="1045" spans="1:30" ht="15" x14ac:dyDescent="0.25">
      <c r="A1045">
        <v>1040</v>
      </c>
      <c r="B1045" t="s">
        <v>1594</v>
      </c>
      <c r="C1045">
        <v>1040</v>
      </c>
      <c r="D1045" t="s">
        <v>322</v>
      </c>
      <c r="E1045" t="s">
        <v>1534</v>
      </c>
      <c r="F1045" t="s">
        <v>1537</v>
      </c>
      <c r="G1045"/>
      <c r="H1045" t="s">
        <v>3</v>
      </c>
      <c r="I1045" t="s">
        <v>3</v>
      </c>
      <c r="J1045" t="s">
        <v>3</v>
      </c>
      <c r="K1045" t="s">
        <v>3</v>
      </c>
      <c r="L1045" t="s">
        <v>3</v>
      </c>
      <c r="M1045" t="s">
        <v>3</v>
      </c>
      <c r="N1045" t="s">
        <v>3</v>
      </c>
      <c r="O1045" t="s">
        <v>3</v>
      </c>
      <c r="P1045"/>
      <c r="Q1045" t="s">
        <v>3</v>
      </c>
      <c r="R1045"/>
      <c r="S1045"/>
      <c r="T1045" t="s">
        <v>3</v>
      </c>
      <c r="U1045" t="s">
        <v>3</v>
      </c>
      <c r="V1045" t="s">
        <v>2</v>
      </c>
      <c r="W1045" t="s">
        <v>3</v>
      </c>
      <c r="X1045" t="s">
        <v>3</v>
      </c>
      <c r="Y1045" t="s">
        <v>3</v>
      </c>
      <c r="Z1045" t="s">
        <v>3</v>
      </c>
      <c r="AA1045"/>
      <c r="AB1045" t="s">
        <v>324</v>
      </c>
      <c r="AC1045" t="s">
        <v>3</v>
      </c>
      <c r="AD1045" t="s">
        <v>3</v>
      </c>
    </row>
    <row r="1046" spans="1:30" ht="15" x14ac:dyDescent="0.25">
      <c r="A1046">
        <v>1041</v>
      </c>
      <c r="B1046" t="s">
        <v>1595</v>
      </c>
      <c r="C1046">
        <v>1041</v>
      </c>
      <c r="D1046" t="s">
        <v>322</v>
      </c>
      <c r="E1046" t="s">
        <v>1534</v>
      </c>
      <c r="F1046" t="s">
        <v>1537</v>
      </c>
      <c r="G1046"/>
      <c r="H1046" t="s">
        <v>1538</v>
      </c>
      <c r="I1046" t="s">
        <v>3</v>
      </c>
      <c r="J1046" t="s">
        <v>1577</v>
      </c>
      <c r="K1046" t="s">
        <v>14</v>
      </c>
      <c r="L1046" t="s">
        <v>16</v>
      </c>
      <c r="M1046">
        <v>1</v>
      </c>
      <c r="N1046" t="s">
        <v>3</v>
      </c>
      <c r="O1046" t="s">
        <v>896</v>
      </c>
      <c r="P1046"/>
      <c r="Q1046" t="s">
        <v>3</v>
      </c>
      <c r="R1046"/>
      <c r="S1046"/>
      <c r="T1046" t="s">
        <v>3</v>
      </c>
      <c r="U1046" t="s">
        <v>3</v>
      </c>
      <c r="V1046" t="s">
        <v>2</v>
      </c>
      <c r="W1046" t="s">
        <v>3</v>
      </c>
      <c r="X1046" t="s">
        <v>3</v>
      </c>
      <c r="Y1046" t="s">
        <v>3</v>
      </c>
      <c r="Z1046" t="s">
        <v>3</v>
      </c>
      <c r="AA1046"/>
      <c r="AB1046" t="s">
        <v>324</v>
      </c>
      <c r="AC1046" t="s">
        <v>3</v>
      </c>
      <c r="AD1046" t="s">
        <v>3</v>
      </c>
    </row>
    <row r="1047" spans="1:30" ht="15" x14ac:dyDescent="0.25">
      <c r="A1047">
        <v>1042</v>
      </c>
      <c r="B1047" t="s">
        <v>1596</v>
      </c>
      <c r="C1047">
        <v>1042</v>
      </c>
      <c r="D1047" t="s">
        <v>322</v>
      </c>
      <c r="E1047" t="s">
        <v>1534</v>
      </c>
      <c r="F1047" t="s">
        <v>1537</v>
      </c>
      <c r="G1047"/>
      <c r="H1047" t="s">
        <v>3</v>
      </c>
      <c r="I1047">
        <v>0</v>
      </c>
      <c r="J1047">
        <v>0</v>
      </c>
      <c r="K1047">
        <v>0</v>
      </c>
      <c r="L1047">
        <v>0</v>
      </c>
      <c r="M1047" t="s">
        <v>3</v>
      </c>
      <c r="N1047" t="s">
        <v>3</v>
      </c>
      <c r="O1047">
        <v>0</v>
      </c>
      <c r="P1047"/>
      <c r="Q1047">
        <v>0</v>
      </c>
      <c r="R1047"/>
      <c r="S1047"/>
      <c r="T1047">
        <v>0</v>
      </c>
      <c r="U1047">
        <v>0</v>
      </c>
      <c r="V1047" t="s">
        <v>3</v>
      </c>
      <c r="W1047" t="s">
        <v>3</v>
      </c>
      <c r="X1047" t="s">
        <v>3</v>
      </c>
      <c r="Y1047">
        <v>0</v>
      </c>
      <c r="Z1047">
        <v>0</v>
      </c>
      <c r="AA1047"/>
      <c r="AB1047" t="s">
        <v>324</v>
      </c>
      <c r="AC1047" t="s">
        <v>3</v>
      </c>
      <c r="AD1047" t="s">
        <v>3</v>
      </c>
    </row>
    <row r="1048" spans="1:30" ht="15" x14ac:dyDescent="0.25">
      <c r="A1048">
        <v>1043</v>
      </c>
      <c r="B1048" t="s">
        <v>1597</v>
      </c>
      <c r="C1048">
        <v>1043</v>
      </c>
      <c r="D1048" t="s">
        <v>322</v>
      </c>
      <c r="E1048" t="s">
        <v>1534</v>
      </c>
      <c r="F1048" t="s">
        <v>1537</v>
      </c>
      <c r="G1048"/>
      <c r="H1048" t="s">
        <v>428</v>
      </c>
      <c r="I1048" t="s">
        <v>3</v>
      </c>
      <c r="J1048" t="s">
        <v>380</v>
      </c>
      <c r="K1048" t="s">
        <v>14</v>
      </c>
      <c r="L1048" t="s">
        <v>16</v>
      </c>
      <c r="M1048">
        <v>1</v>
      </c>
      <c r="N1048" t="s">
        <v>3</v>
      </c>
      <c r="O1048" t="s">
        <v>34</v>
      </c>
      <c r="P1048"/>
      <c r="Q1048" t="s">
        <v>3</v>
      </c>
      <c r="R1048"/>
      <c r="S1048"/>
      <c r="T1048" t="s">
        <v>3</v>
      </c>
      <c r="U1048" t="s">
        <v>3</v>
      </c>
      <c r="V1048" t="s">
        <v>21</v>
      </c>
      <c r="W1048" t="s">
        <v>3</v>
      </c>
      <c r="X1048" t="s">
        <v>3</v>
      </c>
      <c r="Y1048" t="s">
        <v>3</v>
      </c>
      <c r="Z1048" t="s">
        <v>3</v>
      </c>
      <c r="AA1048"/>
      <c r="AB1048" t="s">
        <v>324</v>
      </c>
      <c r="AC1048" t="s">
        <v>3</v>
      </c>
      <c r="AD1048" t="s">
        <v>3</v>
      </c>
    </row>
    <row r="1049" spans="1:30" ht="15" x14ac:dyDescent="0.25">
      <c r="A1049">
        <v>1044</v>
      </c>
      <c r="B1049" t="s">
        <v>1598</v>
      </c>
      <c r="C1049">
        <v>1044</v>
      </c>
      <c r="D1049" t="s">
        <v>322</v>
      </c>
      <c r="E1049" t="s">
        <v>1534</v>
      </c>
      <c r="F1049" t="s">
        <v>1537</v>
      </c>
      <c r="G1049"/>
      <c r="H1049" t="s">
        <v>428</v>
      </c>
      <c r="I1049" t="s">
        <v>3</v>
      </c>
      <c r="J1049" t="s">
        <v>380</v>
      </c>
      <c r="K1049" t="s">
        <v>14</v>
      </c>
      <c r="L1049" t="s">
        <v>16</v>
      </c>
      <c r="M1049">
        <v>1</v>
      </c>
      <c r="N1049" t="s">
        <v>3</v>
      </c>
      <c r="O1049" t="s">
        <v>1599</v>
      </c>
      <c r="P1049"/>
      <c r="Q1049" t="s">
        <v>3</v>
      </c>
      <c r="R1049"/>
      <c r="S1049"/>
      <c r="T1049" t="s">
        <v>3</v>
      </c>
      <c r="U1049" t="s">
        <v>3</v>
      </c>
      <c r="V1049" t="s">
        <v>2</v>
      </c>
      <c r="W1049" t="s">
        <v>3</v>
      </c>
      <c r="X1049" t="s">
        <v>3</v>
      </c>
      <c r="Y1049" t="s">
        <v>3</v>
      </c>
      <c r="Z1049" t="s">
        <v>3</v>
      </c>
      <c r="AA1049"/>
      <c r="AB1049" t="s">
        <v>324</v>
      </c>
      <c r="AC1049" t="s">
        <v>3</v>
      </c>
      <c r="AD1049" t="s">
        <v>3</v>
      </c>
    </row>
    <row r="1050" spans="1:30" ht="15" x14ac:dyDescent="0.25">
      <c r="A1050">
        <v>1045</v>
      </c>
      <c r="B1050" t="s">
        <v>1600</v>
      </c>
      <c r="C1050">
        <v>1045</v>
      </c>
      <c r="D1050" t="s">
        <v>322</v>
      </c>
      <c r="E1050" t="s">
        <v>1534</v>
      </c>
      <c r="F1050" t="s">
        <v>1537</v>
      </c>
      <c r="G1050"/>
      <c r="H1050" t="s">
        <v>3</v>
      </c>
      <c r="I1050" t="s">
        <v>3</v>
      </c>
      <c r="J1050" t="s">
        <v>3</v>
      </c>
      <c r="K1050" t="s">
        <v>3</v>
      </c>
      <c r="L1050" t="s">
        <v>3</v>
      </c>
      <c r="M1050">
        <v>1</v>
      </c>
      <c r="N1050" t="s">
        <v>3</v>
      </c>
      <c r="O1050" t="s">
        <v>3</v>
      </c>
      <c r="P1050"/>
      <c r="Q1050" t="s">
        <v>3</v>
      </c>
      <c r="R1050"/>
      <c r="S1050"/>
      <c r="T1050" t="s">
        <v>3</v>
      </c>
      <c r="U1050" t="s">
        <v>3</v>
      </c>
      <c r="V1050" t="s">
        <v>3</v>
      </c>
      <c r="W1050" t="s">
        <v>3</v>
      </c>
      <c r="X1050" t="s">
        <v>3</v>
      </c>
      <c r="Y1050" t="s">
        <v>3</v>
      </c>
      <c r="Z1050" t="s">
        <v>3</v>
      </c>
      <c r="AA1050"/>
      <c r="AB1050" t="s">
        <v>324</v>
      </c>
      <c r="AC1050" t="s">
        <v>3</v>
      </c>
      <c r="AD1050" t="s">
        <v>3</v>
      </c>
    </row>
    <row r="1051" spans="1:30" ht="15" x14ac:dyDescent="0.25">
      <c r="A1051">
        <v>1046</v>
      </c>
      <c r="B1051" t="s">
        <v>1601</v>
      </c>
      <c r="C1051">
        <v>1046</v>
      </c>
      <c r="D1051" t="s">
        <v>322</v>
      </c>
      <c r="E1051" t="s">
        <v>1534</v>
      </c>
      <c r="F1051" t="s">
        <v>1537</v>
      </c>
      <c r="G1051"/>
      <c r="H1051" t="s">
        <v>1602</v>
      </c>
      <c r="I1051" t="s">
        <v>3</v>
      </c>
      <c r="J1051" t="s">
        <v>380</v>
      </c>
      <c r="K1051" t="s">
        <v>14</v>
      </c>
      <c r="L1051" t="s">
        <v>16</v>
      </c>
      <c r="M1051">
        <v>1</v>
      </c>
      <c r="N1051" t="s">
        <v>3</v>
      </c>
      <c r="O1051" t="s">
        <v>431</v>
      </c>
      <c r="P1051"/>
      <c r="Q1051" t="s">
        <v>3</v>
      </c>
      <c r="R1051"/>
      <c r="S1051"/>
      <c r="T1051" t="s">
        <v>3</v>
      </c>
      <c r="U1051" t="s">
        <v>3</v>
      </c>
      <c r="V1051" t="s">
        <v>2</v>
      </c>
      <c r="W1051" t="s">
        <v>3</v>
      </c>
      <c r="X1051" t="s">
        <v>3</v>
      </c>
      <c r="Y1051" t="s">
        <v>3</v>
      </c>
      <c r="Z1051" t="s">
        <v>10</v>
      </c>
      <c r="AA1051"/>
      <c r="AB1051" t="s">
        <v>324</v>
      </c>
      <c r="AC1051" t="s">
        <v>3</v>
      </c>
      <c r="AD1051" t="s">
        <v>3</v>
      </c>
    </row>
    <row r="1052" spans="1:30" ht="15" x14ac:dyDescent="0.25">
      <c r="A1052">
        <v>1047</v>
      </c>
      <c r="B1052" t="s">
        <v>1603</v>
      </c>
      <c r="C1052">
        <v>1047</v>
      </c>
      <c r="D1052" t="s">
        <v>322</v>
      </c>
      <c r="E1052" t="s">
        <v>1534</v>
      </c>
      <c r="F1052" t="s">
        <v>1604</v>
      </c>
      <c r="G1052"/>
      <c r="H1052" t="s">
        <v>3</v>
      </c>
      <c r="I1052" t="s">
        <v>3</v>
      </c>
      <c r="J1052" t="s">
        <v>3</v>
      </c>
      <c r="K1052" t="s">
        <v>3</v>
      </c>
      <c r="L1052" t="s">
        <v>3</v>
      </c>
      <c r="M1052" t="s">
        <v>3</v>
      </c>
      <c r="N1052" t="s">
        <v>3</v>
      </c>
      <c r="O1052" t="s">
        <v>3</v>
      </c>
      <c r="P1052"/>
      <c r="Q1052" t="s">
        <v>3</v>
      </c>
      <c r="R1052"/>
      <c r="S1052"/>
      <c r="T1052" t="s">
        <v>3</v>
      </c>
      <c r="U1052" t="s">
        <v>3</v>
      </c>
      <c r="V1052" t="s">
        <v>2</v>
      </c>
      <c r="W1052" t="s">
        <v>3</v>
      </c>
      <c r="X1052" t="s">
        <v>3</v>
      </c>
      <c r="Y1052" t="s">
        <v>3</v>
      </c>
      <c r="Z1052" t="s">
        <v>3</v>
      </c>
      <c r="AA1052"/>
      <c r="AB1052" t="s">
        <v>324</v>
      </c>
      <c r="AC1052" t="s">
        <v>3</v>
      </c>
      <c r="AD1052" t="s">
        <v>3</v>
      </c>
    </row>
    <row r="1053" spans="1:30" ht="15" x14ac:dyDescent="0.25">
      <c r="A1053">
        <v>1048</v>
      </c>
      <c r="B1053" t="s">
        <v>1605</v>
      </c>
      <c r="C1053">
        <v>1048</v>
      </c>
      <c r="D1053" t="s">
        <v>322</v>
      </c>
      <c r="E1053" t="s">
        <v>1534</v>
      </c>
      <c r="F1053" t="s">
        <v>1604</v>
      </c>
      <c r="G1053"/>
      <c r="H1053" t="s">
        <v>3</v>
      </c>
      <c r="I1053" t="s">
        <v>3</v>
      </c>
      <c r="J1053" t="s">
        <v>3</v>
      </c>
      <c r="K1053" t="s">
        <v>3</v>
      </c>
      <c r="L1053" t="s">
        <v>3</v>
      </c>
      <c r="M1053" t="s">
        <v>3</v>
      </c>
      <c r="N1053" t="s">
        <v>3</v>
      </c>
      <c r="O1053" t="s">
        <v>3</v>
      </c>
      <c r="P1053"/>
      <c r="Q1053" t="s">
        <v>3</v>
      </c>
      <c r="R1053"/>
      <c r="S1053"/>
      <c r="T1053" t="s">
        <v>3</v>
      </c>
      <c r="U1053" t="s">
        <v>3</v>
      </c>
      <c r="V1053" t="s">
        <v>2</v>
      </c>
      <c r="W1053" t="s">
        <v>3</v>
      </c>
      <c r="X1053" t="s">
        <v>3</v>
      </c>
      <c r="Y1053" t="s">
        <v>3</v>
      </c>
      <c r="Z1053" t="s">
        <v>3</v>
      </c>
      <c r="AA1053"/>
      <c r="AB1053" t="s">
        <v>324</v>
      </c>
      <c r="AC1053" t="s">
        <v>3</v>
      </c>
      <c r="AD1053" t="s">
        <v>3</v>
      </c>
    </row>
    <row r="1054" spans="1:30" ht="15" x14ac:dyDescent="0.25">
      <c r="A1054">
        <v>1049</v>
      </c>
      <c r="B1054" t="s">
        <v>1606</v>
      </c>
      <c r="C1054">
        <v>1049</v>
      </c>
      <c r="D1054" t="s">
        <v>322</v>
      </c>
      <c r="E1054" t="s">
        <v>1534</v>
      </c>
      <c r="F1054" t="s">
        <v>1604</v>
      </c>
      <c r="G1054"/>
      <c r="H1054" t="s">
        <v>3</v>
      </c>
      <c r="I1054" t="s">
        <v>3</v>
      </c>
      <c r="J1054" t="s">
        <v>3</v>
      </c>
      <c r="K1054" t="s">
        <v>3</v>
      </c>
      <c r="L1054" t="s">
        <v>3</v>
      </c>
      <c r="M1054" t="s">
        <v>3</v>
      </c>
      <c r="N1054" t="s">
        <v>3</v>
      </c>
      <c r="O1054" t="s">
        <v>3</v>
      </c>
      <c r="P1054"/>
      <c r="Q1054" t="s">
        <v>3</v>
      </c>
      <c r="R1054"/>
      <c r="S1054"/>
      <c r="T1054" t="s">
        <v>3</v>
      </c>
      <c r="U1054" t="s">
        <v>3</v>
      </c>
      <c r="V1054" t="s">
        <v>2</v>
      </c>
      <c r="W1054" t="s">
        <v>3</v>
      </c>
      <c r="X1054" t="s">
        <v>3</v>
      </c>
      <c r="Y1054" t="s">
        <v>3</v>
      </c>
      <c r="Z1054" t="s">
        <v>3</v>
      </c>
      <c r="AA1054"/>
      <c r="AB1054" t="s">
        <v>324</v>
      </c>
      <c r="AC1054" t="s">
        <v>3</v>
      </c>
      <c r="AD1054" t="s">
        <v>3</v>
      </c>
    </row>
    <row r="1055" spans="1:30" ht="15" x14ac:dyDescent="0.25">
      <c r="A1055">
        <v>1050</v>
      </c>
      <c r="B1055" t="s">
        <v>1607</v>
      </c>
      <c r="C1055">
        <v>1050</v>
      </c>
      <c r="D1055" t="s">
        <v>322</v>
      </c>
      <c r="E1055" t="s">
        <v>1608</v>
      </c>
      <c r="F1055"/>
      <c r="G1055"/>
      <c r="H1055" t="s">
        <v>1609</v>
      </c>
      <c r="I1055" t="s">
        <v>3</v>
      </c>
      <c r="J1055" t="s">
        <v>1577</v>
      </c>
      <c r="K1055" t="s">
        <v>14</v>
      </c>
      <c r="L1055" t="s">
        <v>16</v>
      </c>
      <c r="M1055">
        <v>1</v>
      </c>
      <c r="N1055" t="s">
        <v>3</v>
      </c>
      <c r="O1055" t="s">
        <v>1610</v>
      </c>
      <c r="P1055"/>
      <c r="Q1055" t="s">
        <v>3</v>
      </c>
      <c r="R1055"/>
      <c r="S1055"/>
      <c r="T1055" t="s">
        <v>3</v>
      </c>
      <c r="U1055" t="s">
        <v>3</v>
      </c>
      <c r="V1055" t="s">
        <v>2</v>
      </c>
      <c r="W1055" t="s">
        <v>3</v>
      </c>
      <c r="X1055" t="s">
        <v>3</v>
      </c>
      <c r="Y1055" t="s">
        <v>3</v>
      </c>
      <c r="Z1055" t="s">
        <v>3</v>
      </c>
      <c r="AA1055"/>
      <c r="AB1055" t="s">
        <v>324</v>
      </c>
      <c r="AC1055" t="s">
        <v>3</v>
      </c>
      <c r="AD1055" t="s">
        <v>3</v>
      </c>
    </row>
    <row r="1056" spans="1:30" ht="15" x14ac:dyDescent="0.25">
      <c r="A1056">
        <v>1051</v>
      </c>
      <c r="B1056" t="s">
        <v>1611</v>
      </c>
      <c r="C1056">
        <v>1051</v>
      </c>
      <c r="D1056" t="s">
        <v>322</v>
      </c>
      <c r="E1056" t="s">
        <v>1608</v>
      </c>
      <c r="F1056"/>
      <c r="G1056"/>
      <c r="H1056" t="s">
        <v>1612</v>
      </c>
      <c r="I1056" t="s">
        <v>3</v>
      </c>
      <c r="J1056" t="s">
        <v>330</v>
      </c>
      <c r="K1056" t="s">
        <v>20</v>
      </c>
      <c r="L1056" t="s">
        <v>311</v>
      </c>
      <c r="M1056" t="s">
        <v>3</v>
      </c>
      <c r="N1056" t="s">
        <v>3</v>
      </c>
      <c r="O1056" t="s">
        <v>1613</v>
      </c>
      <c r="P1056"/>
      <c r="Q1056" t="s">
        <v>3</v>
      </c>
      <c r="R1056"/>
      <c r="S1056"/>
      <c r="T1056" t="s">
        <v>3</v>
      </c>
      <c r="U1056" t="s">
        <v>3</v>
      </c>
      <c r="V1056" t="s">
        <v>2</v>
      </c>
      <c r="W1056" t="s">
        <v>3</v>
      </c>
      <c r="X1056" t="s">
        <v>3</v>
      </c>
      <c r="Y1056" t="s">
        <v>3</v>
      </c>
      <c r="Z1056" t="s">
        <v>3</v>
      </c>
      <c r="AA1056"/>
      <c r="AB1056" t="s">
        <v>324</v>
      </c>
      <c r="AC1056" t="s">
        <v>3</v>
      </c>
      <c r="AD1056" t="s">
        <v>3</v>
      </c>
    </row>
    <row r="1057" spans="1:30" ht="15" x14ac:dyDescent="0.25">
      <c r="A1057">
        <v>1052</v>
      </c>
      <c r="B1057" t="s">
        <v>1614</v>
      </c>
      <c r="C1057">
        <v>1052</v>
      </c>
      <c r="D1057" t="s">
        <v>322</v>
      </c>
      <c r="E1057" t="s">
        <v>1608</v>
      </c>
      <c r="F1057"/>
      <c r="G1057"/>
      <c r="H1057" t="s">
        <v>1615</v>
      </c>
      <c r="I1057">
        <v>0</v>
      </c>
      <c r="J1057" t="s">
        <v>3</v>
      </c>
      <c r="K1057" t="s">
        <v>3</v>
      </c>
      <c r="L1057" t="s">
        <v>3</v>
      </c>
      <c r="M1057" t="s">
        <v>3</v>
      </c>
      <c r="N1057" t="s">
        <v>3</v>
      </c>
      <c r="O1057" t="s">
        <v>386</v>
      </c>
      <c r="P1057"/>
      <c r="Q1057" t="s">
        <v>3</v>
      </c>
      <c r="R1057"/>
      <c r="S1057"/>
      <c r="T1057" t="s">
        <v>3</v>
      </c>
      <c r="U1057" t="s">
        <v>3</v>
      </c>
      <c r="V1057" t="s">
        <v>3</v>
      </c>
      <c r="W1057" t="s">
        <v>3</v>
      </c>
      <c r="X1057" t="s">
        <v>3</v>
      </c>
      <c r="Y1057" t="s">
        <v>3</v>
      </c>
      <c r="Z1057" t="s">
        <v>3</v>
      </c>
      <c r="AA1057"/>
      <c r="AB1057" t="s">
        <v>324</v>
      </c>
      <c r="AC1057" t="s">
        <v>3</v>
      </c>
      <c r="AD1057" t="s">
        <v>3</v>
      </c>
    </row>
    <row r="1058" spans="1:30" ht="15" x14ac:dyDescent="0.25">
      <c r="A1058">
        <v>1053</v>
      </c>
      <c r="B1058" t="s">
        <v>1616</v>
      </c>
      <c r="C1058">
        <v>1053</v>
      </c>
      <c r="D1058" t="s">
        <v>322</v>
      </c>
      <c r="E1058" t="s">
        <v>1608</v>
      </c>
      <c r="F1058"/>
      <c r="G1058"/>
      <c r="H1058" t="s">
        <v>1615</v>
      </c>
      <c r="I1058" t="s">
        <v>3</v>
      </c>
      <c r="J1058" t="s">
        <v>330</v>
      </c>
      <c r="K1058" t="s">
        <v>331</v>
      </c>
      <c r="L1058" t="s">
        <v>311</v>
      </c>
      <c r="M1058" t="s">
        <v>3</v>
      </c>
      <c r="N1058" t="s">
        <v>3</v>
      </c>
      <c r="O1058" t="s">
        <v>1617</v>
      </c>
      <c r="P1058"/>
      <c r="Q1058" t="s">
        <v>3</v>
      </c>
      <c r="R1058"/>
      <c r="S1058"/>
      <c r="T1058" t="s">
        <v>3</v>
      </c>
      <c r="U1058" t="s">
        <v>3</v>
      </c>
      <c r="V1058" t="s">
        <v>2</v>
      </c>
      <c r="W1058" t="s">
        <v>3</v>
      </c>
      <c r="X1058" t="s">
        <v>3</v>
      </c>
      <c r="Y1058" t="s">
        <v>3</v>
      </c>
      <c r="Z1058" t="s">
        <v>3</v>
      </c>
      <c r="AA1058"/>
      <c r="AB1058" t="s">
        <v>324</v>
      </c>
      <c r="AC1058" t="s">
        <v>3</v>
      </c>
      <c r="AD1058" t="s">
        <v>3</v>
      </c>
    </row>
    <row r="1059" spans="1:30" ht="15" x14ac:dyDescent="0.25">
      <c r="A1059">
        <v>1054</v>
      </c>
      <c r="B1059" t="s">
        <v>1618</v>
      </c>
      <c r="C1059">
        <v>1054</v>
      </c>
      <c r="D1059" t="s">
        <v>322</v>
      </c>
      <c r="E1059" t="s">
        <v>1608</v>
      </c>
      <c r="F1059"/>
      <c r="G1059"/>
      <c r="H1059" t="s">
        <v>3</v>
      </c>
      <c r="I1059" t="s">
        <v>3</v>
      </c>
      <c r="J1059" t="s">
        <v>3</v>
      </c>
      <c r="K1059" t="s">
        <v>3</v>
      </c>
      <c r="L1059" t="s">
        <v>3</v>
      </c>
      <c r="M1059" t="s">
        <v>3</v>
      </c>
      <c r="N1059" t="s">
        <v>3</v>
      </c>
      <c r="O1059" t="s">
        <v>3</v>
      </c>
      <c r="P1059"/>
      <c r="Q1059" t="s">
        <v>3</v>
      </c>
      <c r="R1059"/>
      <c r="S1059"/>
      <c r="T1059" t="s">
        <v>3</v>
      </c>
      <c r="U1059" t="s">
        <v>3</v>
      </c>
      <c r="V1059" t="s">
        <v>2</v>
      </c>
      <c r="W1059" t="s">
        <v>3</v>
      </c>
      <c r="X1059" t="s">
        <v>3</v>
      </c>
      <c r="Y1059" t="s">
        <v>3</v>
      </c>
      <c r="Z1059" t="s">
        <v>3</v>
      </c>
      <c r="AA1059"/>
      <c r="AB1059" t="s">
        <v>324</v>
      </c>
      <c r="AC1059" t="s">
        <v>3</v>
      </c>
      <c r="AD1059" t="s">
        <v>3</v>
      </c>
    </row>
    <row r="1060" spans="1:30" ht="15" x14ac:dyDescent="0.25">
      <c r="A1060">
        <v>1055</v>
      </c>
      <c r="B1060" t="s">
        <v>1619</v>
      </c>
      <c r="C1060">
        <v>1055</v>
      </c>
      <c r="D1060" t="s">
        <v>322</v>
      </c>
      <c r="E1060" t="s">
        <v>1608</v>
      </c>
      <c r="F1060"/>
      <c r="G1060"/>
      <c r="H1060" t="s">
        <v>3</v>
      </c>
      <c r="I1060" t="s">
        <v>3</v>
      </c>
      <c r="J1060" t="s">
        <v>3</v>
      </c>
      <c r="K1060" t="s">
        <v>3</v>
      </c>
      <c r="L1060" t="s">
        <v>3</v>
      </c>
      <c r="M1060" t="s">
        <v>3</v>
      </c>
      <c r="N1060" t="s">
        <v>3</v>
      </c>
      <c r="O1060" t="s">
        <v>508</v>
      </c>
      <c r="P1060"/>
      <c r="Q1060" t="s">
        <v>3</v>
      </c>
      <c r="R1060"/>
      <c r="S1060"/>
      <c r="T1060" t="s">
        <v>3</v>
      </c>
      <c r="U1060" t="s">
        <v>3</v>
      </c>
      <c r="V1060" t="s">
        <v>3</v>
      </c>
      <c r="W1060" t="s">
        <v>3</v>
      </c>
      <c r="X1060" t="s">
        <v>3</v>
      </c>
      <c r="Y1060" t="s">
        <v>3</v>
      </c>
      <c r="Z1060" t="s">
        <v>3</v>
      </c>
      <c r="AA1060"/>
      <c r="AB1060" t="s">
        <v>324</v>
      </c>
      <c r="AC1060" t="s">
        <v>3</v>
      </c>
      <c r="AD1060" t="s">
        <v>3</v>
      </c>
    </row>
    <row r="1061" spans="1:30" ht="15" x14ac:dyDescent="0.25">
      <c r="A1061">
        <v>1056</v>
      </c>
      <c r="B1061" t="s">
        <v>1620</v>
      </c>
      <c r="C1061">
        <v>1056</v>
      </c>
      <c r="D1061" t="s">
        <v>322</v>
      </c>
      <c r="E1061" t="s">
        <v>1608</v>
      </c>
      <c r="F1061"/>
      <c r="G1061"/>
      <c r="H1061" t="s">
        <v>3</v>
      </c>
      <c r="I1061" t="s">
        <v>3</v>
      </c>
      <c r="J1061" t="s">
        <v>3</v>
      </c>
      <c r="K1061" t="s">
        <v>3</v>
      </c>
      <c r="L1061" t="s">
        <v>3</v>
      </c>
      <c r="M1061" t="s">
        <v>3</v>
      </c>
      <c r="N1061" t="s">
        <v>3</v>
      </c>
      <c r="O1061" t="s">
        <v>3</v>
      </c>
      <c r="P1061"/>
      <c r="Q1061" t="s">
        <v>3</v>
      </c>
      <c r="R1061"/>
      <c r="S1061"/>
      <c r="T1061" t="s">
        <v>3</v>
      </c>
      <c r="U1061" t="s">
        <v>3</v>
      </c>
      <c r="V1061" t="s">
        <v>2</v>
      </c>
      <c r="W1061" t="s">
        <v>3</v>
      </c>
      <c r="X1061" t="s">
        <v>3</v>
      </c>
      <c r="Y1061" t="s">
        <v>3</v>
      </c>
      <c r="Z1061" t="s">
        <v>3</v>
      </c>
      <c r="AA1061"/>
      <c r="AB1061" t="s">
        <v>324</v>
      </c>
      <c r="AC1061" t="s">
        <v>3</v>
      </c>
      <c r="AD1061" t="s">
        <v>3</v>
      </c>
    </row>
    <row r="1062" spans="1:30" ht="15" x14ac:dyDescent="0.25">
      <c r="A1062">
        <v>1057</v>
      </c>
      <c r="B1062" t="s">
        <v>1621</v>
      </c>
      <c r="C1062">
        <v>1057</v>
      </c>
      <c r="D1062" t="s">
        <v>322</v>
      </c>
      <c r="E1062" t="s">
        <v>1608</v>
      </c>
      <c r="F1062"/>
      <c r="G1062"/>
      <c r="H1062" t="s">
        <v>1615</v>
      </c>
      <c r="I1062" t="s">
        <v>3</v>
      </c>
      <c r="J1062" t="s">
        <v>330</v>
      </c>
      <c r="K1062" t="s">
        <v>20</v>
      </c>
      <c r="L1062" t="s">
        <v>311</v>
      </c>
      <c r="M1062" t="s">
        <v>3</v>
      </c>
      <c r="N1062" t="s">
        <v>3</v>
      </c>
      <c r="O1062" t="s">
        <v>27</v>
      </c>
      <c r="P1062"/>
      <c r="Q1062" t="s">
        <v>3</v>
      </c>
      <c r="R1062"/>
      <c r="S1062"/>
      <c r="T1062" t="s">
        <v>3</v>
      </c>
      <c r="U1062" t="s">
        <v>3</v>
      </c>
      <c r="V1062" t="s">
        <v>3</v>
      </c>
      <c r="W1062" t="s">
        <v>3</v>
      </c>
      <c r="X1062" t="s">
        <v>3</v>
      </c>
      <c r="Y1062" t="s">
        <v>3</v>
      </c>
      <c r="Z1062" t="s">
        <v>3</v>
      </c>
      <c r="AA1062"/>
      <c r="AB1062" t="s">
        <v>324</v>
      </c>
      <c r="AC1062" t="s">
        <v>3</v>
      </c>
      <c r="AD1062" t="s">
        <v>3</v>
      </c>
    </row>
    <row r="1063" spans="1:30" ht="15" x14ac:dyDescent="0.25">
      <c r="A1063">
        <v>1058</v>
      </c>
      <c r="B1063" t="s">
        <v>1622</v>
      </c>
      <c r="C1063">
        <v>1058</v>
      </c>
      <c r="D1063" t="s">
        <v>322</v>
      </c>
      <c r="E1063" t="s">
        <v>1608</v>
      </c>
      <c r="F1063"/>
      <c r="G1063"/>
      <c r="H1063" t="s">
        <v>3</v>
      </c>
      <c r="I1063" t="s">
        <v>3</v>
      </c>
      <c r="J1063" t="s">
        <v>3</v>
      </c>
      <c r="K1063" t="s">
        <v>3</v>
      </c>
      <c r="L1063" t="s">
        <v>3</v>
      </c>
      <c r="M1063" t="s">
        <v>3</v>
      </c>
      <c r="N1063" t="s">
        <v>3</v>
      </c>
      <c r="O1063" t="s">
        <v>3</v>
      </c>
      <c r="P1063"/>
      <c r="Q1063" t="s">
        <v>3</v>
      </c>
      <c r="R1063"/>
      <c r="S1063"/>
      <c r="T1063" t="s">
        <v>3</v>
      </c>
      <c r="U1063" t="s">
        <v>3</v>
      </c>
      <c r="V1063" t="s">
        <v>3</v>
      </c>
      <c r="W1063" t="s">
        <v>3</v>
      </c>
      <c r="X1063" t="s">
        <v>3</v>
      </c>
      <c r="Y1063" t="s">
        <v>3</v>
      </c>
      <c r="Z1063" t="s">
        <v>3</v>
      </c>
      <c r="AA1063"/>
      <c r="AB1063" t="s">
        <v>324</v>
      </c>
      <c r="AC1063" t="s">
        <v>3</v>
      </c>
      <c r="AD1063" t="s">
        <v>3</v>
      </c>
    </row>
    <row r="1064" spans="1:30" ht="15" x14ac:dyDescent="0.25">
      <c r="A1064">
        <v>1059</v>
      </c>
      <c r="B1064" t="s">
        <v>1623</v>
      </c>
      <c r="C1064">
        <v>1059</v>
      </c>
      <c r="D1064" t="s">
        <v>322</v>
      </c>
      <c r="E1064" t="s">
        <v>1608</v>
      </c>
      <c r="F1064"/>
      <c r="G1064"/>
      <c r="H1064" t="s">
        <v>618</v>
      </c>
      <c r="I1064" t="s">
        <v>3</v>
      </c>
      <c r="J1064" t="s">
        <v>380</v>
      </c>
      <c r="K1064" t="s">
        <v>14</v>
      </c>
      <c r="L1064" t="s">
        <v>16</v>
      </c>
      <c r="M1064">
        <v>1</v>
      </c>
      <c r="N1064" t="s">
        <v>3</v>
      </c>
      <c r="O1064" t="s">
        <v>358</v>
      </c>
      <c r="P1064"/>
      <c r="Q1064" t="s">
        <v>3</v>
      </c>
      <c r="R1064"/>
      <c r="S1064"/>
      <c r="T1064" t="s">
        <v>3</v>
      </c>
      <c r="U1064" t="s">
        <v>3</v>
      </c>
      <c r="V1064" t="s">
        <v>2</v>
      </c>
      <c r="W1064" t="s">
        <v>3</v>
      </c>
      <c r="X1064" t="s">
        <v>21</v>
      </c>
      <c r="Y1064" t="s">
        <v>3</v>
      </c>
      <c r="Z1064" t="s">
        <v>3</v>
      </c>
      <c r="AA1064"/>
      <c r="AB1064" t="s">
        <v>324</v>
      </c>
      <c r="AC1064" t="s">
        <v>3</v>
      </c>
      <c r="AD1064" t="s">
        <v>3</v>
      </c>
    </row>
    <row r="1065" spans="1:30" ht="15" x14ac:dyDescent="0.25">
      <c r="A1065">
        <v>1060</v>
      </c>
      <c r="B1065" t="s">
        <v>1624</v>
      </c>
      <c r="C1065">
        <v>1060</v>
      </c>
      <c r="D1065" t="s">
        <v>322</v>
      </c>
      <c r="E1065" t="s">
        <v>1608</v>
      </c>
      <c r="F1065"/>
      <c r="G1065"/>
      <c r="H1065" t="s">
        <v>3</v>
      </c>
      <c r="I1065" t="s">
        <v>3</v>
      </c>
      <c r="J1065" t="s">
        <v>3</v>
      </c>
      <c r="K1065" t="s">
        <v>3</v>
      </c>
      <c r="L1065" t="s">
        <v>3</v>
      </c>
      <c r="M1065" t="s">
        <v>3</v>
      </c>
      <c r="N1065" t="s">
        <v>3</v>
      </c>
      <c r="O1065" t="s">
        <v>780</v>
      </c>
      <c r="P1065"/>
      <c r="Q1065" t="s">
        <v>3</v>
      </c>
      <c r="R1065"/>
      <c r="S1065"/>
      <c r="T1065" t="s">
        <v>3</v>
      </c>
      <c r="U1065" t="s">
        <v>3</v>
      </c>
      <c r="V1065" t="s">
        <v>3</v>
      </c>
      <c r="W1065" t="s">
        <v>9</v>
      </c>
      <c r="X1065" t="s">
        <v>3</v>
      </c>
      <c r="Y1065" t="s">
        <v>3</v>
      </c>
      <c r="Z1065" t="s">
        <v>3</v>
      </c>
      <c r="AA1065"/>
      <c r="AB1065" t="s">
        <v>324</v>
      </c>
      <c r="AC1065" t="s">
        <v>3</v>
      </c>
      <c r="AD1065" t="s">
        <v>3</v>
      </c>
    </row>
    <row r="1066" spans="1:30" ht="15" x14ac:dyDescent="0.25">
      <c r="A1066">
        <v>1061</v>
      </c>
      <c r="B1066" t="s">
        <v>1625</v>
      </c>
      <c r="C1066">
        <v>1061</v>
      </c>
      <c r="D1066" t="s">
        <v>322</v>
      </c>
      <c r="E1066" t="s">
        <v>1608</v>
      </c>
      <c r="F1066"/>
      <c r="G1066"/>
      <c r="H1066" t="s">
        <v>618</v>
      </c>
      <c r="I1066" t="s">
        <v>3</v>
      </c>
      <c r="J1066" t="s">
        <v>380</v>
      </c>
      <c r="K1066" t="s">
        <v>331</v>
      </c>
      <c r="L1066" t="s">
        <v>16</v>
      </c>
      <c r="M1066" t="s">
        <v>3</v>
      </c>
      <c r="N1066" t="s">
        <v>3</v>
      </c>
      <c r="O1066" t="s">
        <v>386</v>
      </c>
      <c r="P1066"/>
      <c r="Q1066" t="s">
        <v>3</v>
      </c>
      <c r="R1066"/>
      <c r="S1066"/>
      <c r="T1066" t="s">
        <v>3</v>
      </c>
      <c r="U1066" t="s">
        <v>3</v>
      </c>
      <c r="V1066" t="s">
        <v>2</v>
      </c>
      <c r="W1066" t="s">
        <v>3</v>
      </c>
      <c r="X1066" t="s">
        <v>3</v>
      </c>
      <c r="Y1066" t="s">
        <v>3</v>
      </c>
      <c r="Z1066" t="s">
        <v>3</v>
      </c>
      <c r="AA1066"/>
      <c r="AB1066" t="s">
        <v>324</v>
      </c>
      <c r="AC1066" t="s">
        <v>3</v>
      </c>
      <c r="AD1066" t="s">
        <v>3</v>
      </c>
    </row>
    <row r="1067" spans="1:30" ht="15" x14ac:dyDescent="0.25">
      <c r="A1067">
        <v>1062</v>
      </c>
      <c r="B1067" t="s">
        <v>1626</v>
      </c>
      <c r="C1067">
        <v>1062</v>
      </c>
      <c r="D1067" t="s">
        <v>322</v>
      </c>
      <c r="E1067" t="s">
        <v>1608</v>
      </c>
      <c r="F1067"/>
      <c r="G1067"/>
      <c r="H1067" t="s">
        <v>3</v>
      </c>
      <c r="I1067" t="s">
        <v>3</v>
      </c>
      <c r="J1067" t="s">
        <v>3</v>
      </c>
      <c r="K1067" t="s">
        <v>3</v>
      </c>
      <c r="L1067" t="s">
        <v>3</v>
      </c>
      <c r="M1067" t="s">
        <v>3</v>
      </c>
      <c r="N1067" t="s">
        <v>3</v>
      </c>
      <c r="O1067" t="s">
        <v>3</v>
      </c>
      <c r="P1067"/>
      <c r="Q1067" t="s">
        <v>3</v>
      </c>
      <c r="R1067"/>
      <c r="S1067"/>
      <c r="T1067" t="s">
        <v>3</v>
      </c>
      <c r="U1067" t="s">
        <v>3</v>
      </c>
      <c r="V1067" t="s">
        <v>3</v>
      </c>
      <c r="W1067" t="s">
        <v>3</v>
      </c>
      <c r="X1067" t="s">
        <v>3</v>
      </c>
      <c r="Y1067" t="s">
        <v>3</v>
      </c>
      <c r="Z1067" t="s">
        <v>3</v>
      </c>
      <c r="AA1067"/>
      <c r="AB1067" t="s">
        <v>324</v>
      </c>
      <c r="AC1067" t="s">
        <v>3</v>
      </c>
      <c r="AD1067" t="s">
        <v>3</v>
      </c>
    </row>
    <row r="1068" spans="1:30" ht="15" x14ac:dyDescent="0.25">
      <c r="A1068">
        <v>1063</v>
      </c>
      <c r="B1068" t="s">
        <v>1627</v>
      </c>
      <c r="C1068">
        <v>1063</v>
      </c>
      <c r="D1068" t="s">
        <v>322</v>
      </c>
      <c r="E1068" t="s">
        <v>1608</v>
      </c>
      <c r="F1068"/>
      <c r="G1068"/>
      <c r="H1068" t="s">
        <v>3</v>
      </c>
      <c r="I1068" t="s">
        <v>3</v>
      </c>
      <c r="J1068" t="s">
        <v>3</v>
      </c>
      <c r="K1068" t="s">
        <v>3</v>
      </c>
      <c r="L1068" t="s">
        <v>3</v>
      </c>
      <c r="M1068">
        <v>1</v>
      </c>
      <c r="N1068" t="s">
        <v>3</v>
      </c>
      <c r="O1068" t="s">
        <v>3</v>
      </c>
      <c r="P1068"/>
      <c r="Q1068" t="s">
        <v>3</v>
      </c>
      <c r="R1068"/>
      <c r="S1068"/>
      <c r="T1068" t="s">
        <v>3</v>
      </c>
      <c r="U1068" t="s">
        <v>3</v>
      </c>
      <c r="V1068" t="s">
        <v>3</v>
      </c>
      <c r="W1068" t="s">
        <v>3</v>
      </c>
      <c r="X1068" t="s">
        <v>3</v>
      </c>
      <c r="Y1068" t="s">
        <v>3</v>
      </c>
      <c r="Z1068" t="s">
        <v>3</v>
      </c>
      <c r="AA1068"/>
      <c r="AB1068" t="s">
        <v>324</v>
      </c>
      <c r="AC1068" t="s">
        <v>3</v>
      </c>
      <c r="AD1068" t="s">
        <v>3</v>
      </c>
    </row>
    <row r="1069" spans="1:30" ht="15" x14ac:dyDescent="0.25">
      <c r="A1069">
        <v>1064</v>
      </c>
      <c r="B1069" t="s">
        <v>1628</v>
      </c>
      <c r="C1069">
        <v>1064</v>
      </c>
      <c r="D1069" t="s">
        <v>322</v>
      </c>
      <c r="E1069" t="s">
        <v>1608</v>
      </c>
      <c r="F1069"/>
      <c r="G1069"/>
      <c r="H1069" t="s">
        <v>618</v>
      </c>
      <c r="I1069" t="s">
        <v>3</v>
      </c>
      <c r="J1069" t="s">
        <v>380</v>
      </c>
      <c r="K1069" t="s">
        <v>14</v>
      </c>
      <c r="L1069" t="s">
        <v>16</v>
      </c>
      <c r="M1069" t="s">
        <v>3</v>
      </c>
      <c r="N1069" t="s">
        <v>3</v>
      </c>
      <c r="O1069" t="s">
        <v>27</v>
      </c>
      <c r="P1069"/>
      <c r="Q1069" t="s">
        <v>3</v>
      </c>
      <c r="R1069"/>
      <c r="S1069"/>
      <c r="T1069" t="s">
        <v>3</v>
      </c>
      <c r="U1069" t="s">
        <v>3</v>
      </c>
      <c r="V1069" t="s">
        <v>8</v>
      </c>
      <c r="W1069" t="s">
        <v>3</v>
      </c>
      <c r="X1069" t="s">
        <v>3</v>
      </c>
      <c r="Y1069" t="s">
        <v>3</v>
      </c>
      <c r="Z1069" t="s">
        <v>3</v>
      </c>
      <c r="AA1069"/>
      <c r="AB1069" t="s">
        <v>324</v>
      </c>
      <c r="AC1069" t="s">
        <v>3</v>
      </c>
      <c r="AD1069" t="s">
        <v>3</v>
      </c>
    </row>
    <row r="1070" spans="1:30" ht="15" x14ac:dyDescent="0.25">
      <c r="A1070">
        <v>1065</v>
      </c>
      <c r="B1070" t="s">
        <v>1629</v>
      </c>
      <c r="C1070">
        <v>1065</v>
      </c>
      <c r="D1070" t="s">
        <v>322</v>
      </c>
      <c r="E1070" t="s">
        <v>1608</v>
      </c>
      <c r="F1070"/>
      <c r="G1070"/>
      <c r="H1070" t="s">
        <v>618</v>
      </c>
      <c r="I1070" t="s">
        <v>3</v>
      </c>
      <c r="J1070" t="s">
        <v>380</v>
      </c>
      <c r="K1070" t="s">
        <v>14</v>
      </c>
      <c r="L1070" t="s">
        <v>16</v>
      </c>
      <c r="M1070">
        <v>1</v>
      </c>
      <c r="N1070" t="s">
        <v>3</v>
      </c>
      <c r="O1070" t="s">
        <v>1630</v>
      </c>
      <c r="P1070"/>
      <c r="Q1070" t="s">
        <v>3</v>
      </c>
      <c r="R1070"/>
      <c r="S1070"/>
      <c r="T1070" t="s">
        <v>3</v>
      </c>
      <c r="U1070" t="s">
        <v>3</v>
      </c>
      <c r="V1070" t="s">
        <v>2</v>
      </c>
      <c r="W1070" t="s">
        <v>3</v>
      </c>
      <c r="X1070" t="s">
        <v>3</v>
      </c>
      <c r="Y1070" t="s">
        <v>3</v>
      </c>
      <c r="Z1070" t="s">
        <v>3</v>
      </c>
      <c r="AA1070"/>
      <c r="AB1070" t="s">
        <v>324</v>
      </c>
      <c r="AC1070" t="s">
        <v>3</v>
      </c>
      <c r="AD1070" t="s">
        <v>3</v>
      </c>
    </row>
    <row r="1071" spans="1:30" ht="15" x14ac:dyDescent="0.25">
      <c r="A1071">
        <v>1066</v>
      </c>
      <c r="B1071" t="s">
        <v>1631</v>
      </c>
      <c r="C1071">
        <v>1066</v>
      </c>
      <c r="D1071" t="s">
        <v>322</v>
      </c>
      <c r="E1071" t="s">
        <v>1608</v>
      </c>
      <c r="F1071"/>
      <c r="G1071"/>
      <c r="H1071" t="s">
        <v>3</v>
      </c>
      <c r="I1071" t="s">
        <v>3</v>
      </c>
      <c r="J1071" t="s">
        <v>3</v>
      </c>
      <c r="K1071" t="s">
        <v>3</v>
      </c>
      <c r="L1071" t="s">
        <v>3</v>
      </c>
      <c r="M1071" t="s">
        <v>3</v>
      </c>
      <c r="N1071" t="s">
        <v>3</v>
      </c>
      <c r="O1071" t="s">
        <v>3</v>
      </c>
      <c r="P1071"/>
      <c r="Q1071" t="s">
        <v>3</v>
      </c>
      <c r="R1071"/>
      <c r="S1071"/>
      <c r="T1071" t="s">
        <v>3</v>
      </c>
      <c r="U1071" t="s">
        <v>3</v>
      </c>
      <c r="V1071" t="s">
        <v>3</v>
      </c>
      <c r="W1071" t="s">
        <v>3</v>
      </c>
      <c r="X1071" t="s">
        <v>3</v>
      </c>
      <c r="Y1071" t="s">
        <v>3</v>
      </c>
      <c r="Z1071" t="s">
        <v>3</v>
      </c>
      <c r="AA1071"/>
      <c r="AB1071" t="s">
        <v>324</v>
      </c>
      <c r="AC1071" t="s">
        <v>3</v>
      </c>
      <c r="AD1071" t="s">
        <v>3</v>
      </c>
    </row>
    <row r="1072" spans="1:30" ht="15" x14ac:dyDescent="0.25">
      <c r="A1072">
        <v>1067</v>
      </c>
      <c r="B1072" t="s">
        <v>1632</v>
      </c>
      <c r="C1072">
        <v>1067</v>
      </c>
      <c r="D1072" t="s">
        <v>322</v>
      </c>
      <c r="E1072" t="s">
        <v>1608</v>
      </c>
      <c r="F1072"/>
      <c r="G1072"/>
      <c r="H1072" t="s">
        <v>618</v>
      </c>
      <c r="I1072" t="s">
        <v>3</v>
      </c>
      <c r="J1072" t="s">
        <v>380</v>
      </c>
      <c r="K1072" t="s">
        <v>14</v>
      </c>
      <c r="L1072" t="s">
        <v>16</v>
      </c>
      <c r="M1072">
        <v>1</v>
      </c>
      <c r="N1072" t="s">
        <v>3</v>
      </c>
      <c r="O1072" t="s">
        <v>29</v>
      </c>
      <c r="P1072"/>
      <c r="Q1072" t="s">
        <v>3</v>
      </c>
      <c r="R1072"/>
      <c r="S1072"/>
      <c r="T1072" t="s">
        <v>3</v>
      </c>
      <c r="U1072" t="s">
        <v>3</v>
      </c>
      <c r="V1072" t="s">
        <v>2</v>
      </c>
      <c r="W1072" t="s">
        <v>3</v>
      </c>
      <c r="X1072" t="s">
        <v>3</v>
      </c>
      <c r="Y1072" t="s">
        <v>3</v>
      </c>
      <c r="Z1072" t="s">
        <v>3</v>
      </c>
      <c r="AA1072"/>
      <c r="AB1072" t="s">
        <v>324</v>
      </c>
      <c r="AC1072" t="s">
        <v>3</v>
      </c>
      <c r="AD1072" t="s">
        <v>3</v>
      </c>
    </row>
    <row r="1073" spans="1:30" ht="15" x14ac:dyDescent="0.25">
      <c r="A1073">
        <v>1068</v>
      </c>
      <c r="B1073" t="s">
        <v>1633</v>
      </c>
      <c r="C1073">
        <v>1068</v>
      </c>
      <c r="D1073" t="s">
        <v>322</v>
      </c>
      <c r="E1073" t="s">
        <v>1608</v>
      </c>
      <c r="F1073"/>
      <c r="G1073"/>
      <c r="H1073" t="s">
        <v>3</v>
      </c>
      <c r="I1073" t="s">
        <v>3</v>
      </c>
      <c r="J1073" t="s">
        <v>3</v>
      </c>
      <c r="K1073" t="s">
        <v>3</v>
      </c>
      <c r="L1073" t="s">
        <v>3</v>
      </c>
      <c r="M1073" t="s">
        <v>3</v>
      </c>
      <c r="N1073" t="s">
        <v>3</v>
      </c>
      <c r="O1073" t="s">
        <v>3</v>
      </c>
      <c r="P1073"/>
      <c r="Q1073" t="s">
        <v>3</v>
      </c>
      <c r="R1073"/>
      <c r="S1073"/>
      <c r="T1073" t="s">
        <v>3</v>
      </c>
      <c r="U1073" t="s">
        <v>3</v>
      </c>
      <c r="V1073" t="s">
        <v>10</v>
      </c>
      <c r="W1073" t="s">
        <v>3</v>
      </c>
      <c r="X1073" t="s">
        <v>3</v>
      </c>
      <c r="Y1073" t="s">
        <v>3</v>
      </c>
      <c r="Z1073" t="s">
        <v>3</v>
      </c>
      <c r="AA1073"/>
      <c r="AB1073" t="s">
        <v>324</v>
      </c>
      <c r="AC1073" t="s">
        <v>3</v>
      </c>
      <c r="AD1073" t="s">
        <v>3</v>
      </c>
    </row>
    <row r="1074" spans="1:30" ht="15" x14ac:dyDescent="0.25">
      <c r="A1074">
        <v>1069</v>
      </c>
      <c r="B1074" t="s">
        <v>1634</v>
      </c>
      <c r="C1074">
        <v>1069</v>
      </c>
      <c r="D1074" t="s">
        <v>322</v>
      </c>
      <c r="E1074" t="s">
        <v>1608</v>
      </c>
      <c r="F1074"/>
      <c r="G1074"/>
      <c r="H1074" t="s">
        <v>3</v>
      </c>
      <c r="I1074" t="s">
        <v>3</v>
      </c>
      <c r="J1074" t="s">
        <v>3</v>
      </c>
      <c r="K1074" t="s">
        <v>3</v>
      </c>
      <c r="L1074" t="s">
        <v>3</v>
      </c>
      <c r="M1074" t="s">
        <v>3</v>
      </c>
      <c r="N1074" t="s">
        <v>3</v>
      </c>
      <c r="O1074" t="s">
        <v>3</v>
      </c>
      <c r="P1074"/>
      <c r="Q1074" t="s">
        <v>3</v>
      </c>
      <c r="R1074"/>
      <c r="S1074"/>
      <c r="T1074" t="s">
        <v>3</v>
      </c>
      <c r="U1074" t="s">
        <v>3</v>
      </c>
      <c r="V1074" t="s">
        <v>21</v>
      </c>
      <c r="W1074" t="s">
        <v>3</v>
      </c>
      <c r="X1074" t="s">
        <v>3</v>
      </c>
      <c r="Y1074" t="s">
        <v>3</v>
      </c>
      <c r="Z1074" t="s">
        <v>3</v>
      </c>
      <c r="AA1074"/>
      <c r="AB1074" t="s">
        <v>324</v>
      </c>
      <c r="AC1074" t="s">
        <v>3</v>
      </c>
      <c r="AD1074" t="s">
        <v>3</v>
      </c>
    </row>
    <row r="1075" spans="1:30" ht="15" x14ac:dyDescent="0.25">
      <c r="A1075">
        <v>1070</v>
      </c>
      <c r="B1075" t="s">
        <v>1635</v>
      </c>
      <c r="C1075">
        <v>1070</v>
      </c>
      <c r="D1075" t="s">
        <v>322</v>
      </c>
      <c r="E1075" t="s">
        <v>1608</v>
      </c>
      <c r="F1075"/>
      <c r="G1075"/>
      <c r="H1075" t="s">
        <v>618</v>
      </c>
      <c r="I1075" t="s">
        <v>3</v>
      </c>
      <c r="J1075" t="s">
        <v>380</v>
      </c>
      <c r="K1075" t="s">
        <v>14</v>
      </c>
      <c r="L1075" t="s">
        <v>311</v>
      </c>
      <c r="M1075">
        <v>1</v>
      </c>
      <c r="N1075" t="s">
        <v>3</v>
      </c>
      <c r="O1075" t="s">
        <v>1636</v>
      </c>
      <c r="P1075"/>
      <c r="Q1075" t="s">
        <v>3</v>
      </c>
      <c r="R1075"/>
      <c r="S1075"/>
      <c r="T1075" t="s">
        <v>3</v>
      </c>
      <c r="U1075" t="s">
        <v>3</v>
      </c>
      <c r="V1075" t="s">
        <v>2</v>
      </c>
      <c r="W1075" t="s">
        <v>3</v>
      </c>
      <c r="X1075" t="s">
        <v>3</v>
      </c>
      <c r="Y1075" t="s">
        <v>3</v>
      </c>
      <c r="Z1075" t="s">
        <v>3</v>
      </c>
      <c r="AA1075"/>
      <c r="AB1075" t="s">
        <v>324</v>
      </c>
      <c r="AC1075" t="s">
        <v>3</v>
      </c>
      <c r="AD1075" t="s">
        <v>3</v>
      </c>
    </row>
    <row r="1076" spans="1:30" ht="15" x14ac:dyDescent="0.25">
      <c r="A1076">
        <v>1071</v>
      </c>
      <c r="B1076" t="s">
        <v>1637</v>
      </c>
      <c r="C1076">
        <v>1071</v>
      </c>
      <c r="D1076" t="s">
        <v>322</v>
      </c>
      <c r="E1076" t="s">
        <v>1608</v>
      </c>
      <c r="F1076"/>
      <c r="G1076"/>
      <c r="H1076" t="s">
        <v>618</v>
      </c>
      <c r="I1076" t="s">
        <v>3</v>
      </c>
      <c r="J1076" t="s">
        <v>380</v>
      </c>
      <c r="K1076" t="s">
        <v>14</v>
      </c>
      <c r="L1076" t="s">
        <v>311</v>
      </c>
      <c r="M1076" t="s">
        <v>3</v>
      </c>
      <c r="N1076" t="s">
        <v>3</v>
      </c>
      <c r="O1076" t="s">
        <v>434</v>
      </c>
      <c r="P1076"/>
      <c r="Q1076" t="s">
        <v>3</v>
      </c>
      <c r="R1076"/>
      <c r="S1076"/>
      <c r="T1076" t="s">
        <v>3</v>
      </c>
      <c r="U1076" t="s">
        <v>3</v>
      </c>
      <c r="V1076" t="s">
        <v>21</v>
      </c>
      <c r="W1076" t="s">
        <v>3</v>
      </c>
      <c r="X1076" t="s">
        <v>3</v>
      </c>
      <c r="Y1076" t="s">
        <v>3</v>
      </c>
      <c r="Z1076" t="s">
        <v>3</v>
      </c>
      <c r="AA1076"/>
      <c r="AB1076" t="s">
        <v>324</v>
      </c>
      <c r="AC1076" t="s">
        <v>3</v>
      </c>
      <c r="AD1076" t="s">
        <v>3</v>
      </c>
    </row>
    <row r="1077" spans="1:30" ht="15" x14ac:dyDescent="0.25">
      <c r="A1077">
        <v>1072</v>
      </c>
      <c r="B1077" t="s">
        <v>1638</v>
      </c>
      <c r="C1077">
        <v>1072</v>
      </c>
      <c r="D1077" t="s">
        <v>322</v>
      </c>
      <c r="E1077" t="s">
        <v>1608</v>
      </c>
      <c r="F1077"/>
      <c r="G1077"/>
      <c r="H1077" t="s">
        <v>3</v>
      </c>
      <c r="I1077" t="s">
        <v>3</v>
      </c>
      <c r="J1077" t="s">
        <v>3</v>
      </c>
      <c r="K1077" t="s">
        <v>3</v>
      </c>
      <c r="L1077" t="s">
        <v>3</v>
      </c>
      <c r="M1077" t="s">
        <v>3</v>
      </c>
      <c r="N1077" t="s">
        <v>3</v>
      </c>
      <c r="O1077" t="s">
        <v>3</v>
      </c>
      <c r="P1077"/>
      <c r="Q1077" t="s">
        <v>3</v>
      </c>
      <c r="R1077"/>
      <c r="S1077"/>
      <c r="T1077" t="s">
        <v>3</v>
      </c>
      <c r="U1077" t="s">
        <v>3</v>
      </c>
      <c r="V1077" t="s">
        <v>3</v>
      </c>
      <c r="W1077" t="s">
        <v>3</v>
      </c>
      <c r="X1077" t="s">
        <v>3</v>
      </c>
      <c r="Y1077" t="s">
        <v>3</v>
      </c>
      <c r="Z1077" t="s">
        <v>3</v>
      </c>
      <c r="AA1077"/>
      <c r="AB1077" t="s">
        <v>324</v>
      </c>
      <c r="AC1077" t="s">
        <v>3</v>
      </c>
      <c r="AD1077" t="s">
        <v>3</v>
      </c>
    </row>
    <row r="1078" spans="1:30" ht="15" x14ac:dyDescent="0.25">
      <c r="A1078">
        <v>1073</v>
      </c>
      <c r="B1078" t="s">
        <v>1639</v>
      </c>
      <c r="C1078">
        <v>1073</v>
      </c>
      <c r="D1078" t="s">
        <v>322</v>
      </c>
      <c r="E1078" t="s">
        <v>1608</v>
      </c>
      <c r="F1078"/>
      <c r="G1078"/>
      <c r="H1078" t="s">
        <v>3</v>
      </c>
      <c r="I1078" t="s">
        <v>3</v>
      </c>
      <c r="J1078" t="s">
        <v>3</v>
      </c>
      <c r="K1078" t="s">
        <v>3</v>
      </c>
      <c r="L1078" t="s">
        <v>3</v>
      </c>
      <c r="M1078">
        <v>1</v>
      </c>
      <c r="N1078" t="s">
        <v>3</v>
      </c>
      <c r="O1078" t="s">
        <v>3</v>
      </c>
      <c r="P1078"/>
      <c r="Q1078" t="s">
        <v>3</v>
      </c>
      <c r="R1078"/>
      <c r="S1078"/>
      <c r="T1078" t="s">
        <v>3</v>
      </c>
      <c r="U1078" t="s">
        <v>3</v>
      </c>
      <c r="V1078" t="s">
        <v>3</v>
      </c>
      <c r="W1078" t="s">
        <v>3</v>
      </c>
      <c r="X1078" t="s">
        <v>3</v>
      </c>
      <c r="Y1078" t="s">
        <v>3</v>
      </c>
      <c r="Z1078" t="s">
        <v>3</v>
      </c>
      <c r="AA1078"/>
      <c r="AB1078" t="s">
        <v>324</v>
      </c>
      <c r="AC1078" t="s">
        <v>3</v>
      </c>
      <c r="AD1078" t="s">
        <v>3</v>
      </c>
    </row>
    <row r="1079" spans="1:30" ht="15" x14ac:dyDescent="0.25">
      <c r="A1079">
        <v>1074</v>
      </c>
      <c r="B1079" t="s">
        <v>1640</v>
      </c>
      <c r="C1079">
        <v>1074</v>
      </c>
      <c r="D1079" t="s">
        <v>322</v>
      </c>
      <c r="E1079" t="s">
        <v>1608</v>
      </c>
      <c r="F1079"/>
      <c r="G1079"/>
      <c r="H1079" t="s">
        <v>3</v>
      </c>
      <c r="I1079" t="s">
        <v>3</v>
      </c>
      <c r="J1079" t="s">
        <v>3</v>
      </c>
      <c r="K1079" t="s">
        <v>3</v>
      </c>
      <c r="L1079" t="s">
        <v>3</v>
      </c>
      <c r="M1079" t="s">
        <v>3</v>
      </c>
      <c r="N1079" t="s">
        <v>3</v>
      </c>
      <c r="O1079" t="s">
        <v>3</v>
      </c>
      <c r="P1079"/>
      <c r="Q1079" t="s">
        <v>3</v>
      </c>
      <c r="R1079"/>
      <c r="S1079"/>
      <c r="T1079" t="s">
        <v>3</v>
      </c>
      <c r="U1079" t="s">
        <v>3</v>
      </c>
      <c r="V1079" t="s">
        <v>2</v>
      </c>
      <c r="W1079" t="s">
        <v>3</v>
      </c>
      <c r="X1079" t="s">
        <v>3</v>
      </c>
      <c r="Y1079" t="s">
        <v>3</v>
      </c>
      <c r="Z1079" t="s">
        <v>3</v>
      </c>
      <c r="AA1079"/>
      <c r="AB1079" t="s">
        <v>324</v>
      </c>
      <c r="AC1079" t="s">
        <v>3</v>
      </c>
      <c r="AD1079" t="s">
        <v>3</v>
      </c>
    </row>
    <row r="1080" spans="1:30" ht="15" x14ac:dyDescent="0.25">
      <c r="A1080">
        <v>1075</v>
      </c>
      <c r="B1080" t="s">
        <v>1641</v>
      </c>
      <c r="C1080">
        <v>1075</v>
      </c>
      <c r="D1080" t="s">
        <v>322</v>
      </c>
      <c r="E1080" t="s">
        <v>1608</v>
      </c>
      <c r="F1080"/>
      <c r="G1080"/>
      <c r="H1080" t="s">
        <v>3</v>
      </c>
      <c r="I1080" t="s">
        <v>3</v>
      </c>
      <c r="J1080" t="s">
        <v>3</v>
      </c>
      <c r="K1080" t="s">
        <v>3</v>
      </c>
      <c r="L1080" t="s">
        <v>3</v>
      </c>
      <c r="M1080" t="s">
        <v>3</v>
      </c>
      <c r="N1080" t="s">
        <v>3</v>
      </c>
      <c r="O1080" t="s">
        <v>3</v>
      </c>
      <c r="P1080"/>
      <c r="Q1080" t="s">
        <v>3</v>
      </c>
      <c r="R1080"/>
      <c r="S1080"/>
      <c r="T1080" t="s">
        <v>3</v>
      </c>
      <c r="U1080" t="s">
        <v>3</v>
      </c>
      <c r="V1080" t="s">
        <v>3</v>
      </c>
      <c r="W1080" t="s">
        <v>3</v>
      </c>
      <c r="X1080" t="s">
        <v>3</v>
      </c>
      <c r="Y1080" t="s">
        <v>3</v>
      </c>
      <c r="Z1080" t="s">
        <v>3</v>
      </c>
      <c r="AA1080"/>
      <c r="AB1080" t="s">
        <v>324</v>
      </c>
      <c r="AC1080" t="s">
        <v>3</v>
      </c>
      <c r="AD1080" t="s">
        <v>3</v>
      </c>
    </row>
    <row r="1081" spans="1:30" ht="15" x14ac:dyDescent="0.25">
      <c r="A1081">
        <v>1076</v>
      </c>
      <c r="B1081" t="s">
        <v>1642</v>
      </c>
      <c r="C1081">
        <v>1076</v>
      </c>
      <c r="D1081" t="s">
        <v>322</v>
      </c>
      <c r="E1081" t="s">
        <v>1608</v>
      </c>
      <c r="F1081"/>
      <c r="G1081"/>
      <c r="H1081" t="s">
        <v>3</v>
      </c>
      <c r="I1081" t="s">
        <v>3</v>
      </c>
      <c r="J1081" t="s">
        <v>3</v>
      </c>
      <c r="K1081" t="s">
        <v>3</v>
      </c>
      <c r="L1081" t="s">
        <v>3</v>
      </c>
      <c r="M1081">
        <v>1</v>
      </c>
      <c r="N1081" t="s">
        <v>3</v>
      </c>
      <c r="O1081" t="s">
        <v>3</v>
      </c>
      <c r="P1081"/>
      <c r="Q1081" t="s">
        <v>3</v>
      </c>
      <c r="R1081"/>
      <c r="S1081"/>
      <c r="T1081" t="s">
        <v>3</v>
      </c>
      <c r="U1081" t="s">
        <v>3</v>
      </c>
      <c r="V1081" t="s">
        <v>3</v>
      </c>
      <c r="W1081" t="s">
        <v>3</v>
      </c>
      <c r="X1081" t="s">
        <v>3</v>
      </c>
      <c r="Y1081" t="s">
        <v>3</v>
      </c>
      <c r="Z1081" t="s">
        <v>3</v>
      </c>
      <c r="AA1081"/>
      <c r="AB1081" t="s">
        <v>324</v>
      </c>
      <c r="AC1081" t="s">
        <v>3</v>
      </c>
      <c r="AD1081" t="s">
        <v>3</v>
      </c>
    </row>
    <row r="1082" spans="1:30" ht="15" x14ac:dyDescent="0.25">
      <c r="A1082">
        <v>1077</v>
      </c>
      <c r="B1082" t="s">
        <v>1643</v>
      </c>
      <c r="C1082">
        <v>1077</v>
      </c>
      <c r="D1082" t="s">
        <v>322</v>
      </c>
      <c r="E1082" t="s">
        <v>1608</v>
      </c>
      <c r="F1082"/>
      <c r="G1082"/>
      <c r="H1082" t="s">
        <v>3</v>
      </c>
      <c r="I1082" t="s">
        <v>3</v>
      </c>
      <c r="J1082" t="s">
        <v>3</v>
      </c>
      <c r="K1082" t="s">
        <v>3</v>
      </c>
      <c r="L1082" t="s">
        <v>3</v>
      </c>
      <c r="M1082">
        <v>1</v>
      </c>
      <c r="N1082" t="s">
        <v>3</v>
      </c>
      <c r="O1082" t="s">
        <v>3</v>
      </c>
      <c r="P1082"/>
      <c r="Q1082" t="s">
        <v>3</v>
      </c>
      <c r="R1082"/>
      <c r="S1082"/>
      <c r="T1082" t="s">
        <v>3</v>
      </c>
      <c r="U1082" t="s">
        <v>3</v>
      </c>
      <c r="V1082" t="s">
        <v>3</v>
      </c>
      <c r="W1082" t="s">
        <v>3</v>
      </c>
      <c r="X1082" t="s">
        <v>3</v>
      </c>
      <c r="Y1082" t="s">
        <v>3</v>
      </c>
      <c r="Z1082" t="s">
        <v>3</v>
      </c>
      <c r="AA1082"/>
      <c r="AB1082" t="s">
        <v>324</v>
      </c>
      <c r="AC1082" t="s">
        <v>3</v>
      </c>
      <c r="AD1082" t="s">
        <v>3</v>
      </c>
    </row>
    <row r="1083" spans="1:30" ht="15" x14ac:dyDescent="0.25">
      <c r="A1083">
        <v>1078</v>
      </c>
      <c r="B1083" t="s">
        <v>1644</v>
      </c>
      <c r="C1083">
        <v>1078</v>
      </c>
      <c r="D1083" t="s">
        <v>322</v>
      </c>
      <c r="E1083" t="s">
        <v>1608</v>
      </c>
      <c r="F1083"/>
      <c r="G1083"/>
      <c r="H1083" t="s">
        <v>618</v>
      </c>
      <c r="I1083" t="s">
        <v>3</v>
      </c>
      <c r="J1083" t="s">
        <v>380</v>
      </c>
      <c r="K1083" t="s">
        <v>14</v>
      </c>
      <c r="L1083" t="s">
        <v>16</v>
      </c>
      <c r="M1083">
        <v>1</v>
      </c>
      <c r="N1083" t="s">
        <v>3</v>
      </c>
      <c r="O1083" t="s">
        <v>997</v>
      </c>
      <c r="P1083"/>
      <c r="Q1083" t="s">
        <v>3</v>
      </c>
      <c r="R1083"/>
      <c r="S1083"/>
      <c r="T1083" t="s">
        <v>3</v>
      </c>
      <c r="U1083" t="s">
        <v>3</v>
      </c>
      <c r="V1083" t="s">
        <v>2</v>
      </c>
      <c r="W1083" t="s">
        <v>3</v>
      </c>
      <c r="X1083" t="s">
        <v>3</v>
      </c>
      <c r="Y1083" t="s">
        <v>3</v>
      </c>
      <c r="Z1083" t="s">
        <v>3</v>
      </c>
      <c r="AA1083"/>
      <c r="AB1083" t="s">
        <v>324</v>
      </c>
      <c r="AC1083" t="s">
        <v>3</v>
      </c>
      <c r="AD1083" t="s">
        <v>3</v>
      </c>
    </row>
    <row r="1084" spans="1:30" ht="15" x14ac:dyDescent="0.25">
      <c r="A1084">
        <v>1079</v>
      </c>
      <c r="B1084" t="s">
        <v>1645</v>
      </c>
      <c r="C1084">
        <v>1079</v>
      </c>
      <c r="D1084" t="s">
        <v>322</v>
      </c>
      <c r="E1084" t="s">
        <v>1608</v>
      </c>
      <c r="F1084"/>
      <c r="G1084"/>
      <c r="H1084" t="s">
        <v>3</v>
      </c>
      <c r="I1084" t="s">
        <v>3</v>
      </c>
      <c r="J1084" t="s">
        <v>3</v>
      </c>
      <c r="K1084" t="s">
        <v>3</v>
      </c>
      <c r="L1084" t="s">
        <v>3</v>
      </c>
      <c r="M1084">
        <v>1</v>
      </c>
      <c r="N1084" t="s">
        <v>3</v>
      </c>
      <c r="O1084" t="s">
        <v>3</v>
      </c>
      <c r="P1084"/>
      <c r="Q1084" t="s">
        <v>3</v>
      </c>
      <c r="R1084"/>
      <c r="S1084"/>
      <c r="T1084" t="s">
        <v>3</v>
      </c>
      <c r="U1084" t="s">
        <v>3</v>
      </c>
      <c r="V1084" t="s">
        <v>3</v>
      </c>
      <c r="W1084" t="s">
        <v>3</v>
      </c>
      <c r="X1084" t="s">
        <v>3</v>
      </c>
      <c r="Y1084" t="s">
        <v>3</v>
      </c>
      <c r="Z1084" t="s">
        <v>3</v>
      </c>
      <c r="AA1084"/>
      <c r="AB1084" t="s">
        <v>324</v>
      </c>
      <c r="AC1084" t="s">
        <v>3</v>
      </c>
      <c r="AD1084" t="s">
        <v>3</v>
      </c>
    </row>
    <row r="1085" spans="1:30" ht="15" x14ac:dyDescent="0.25">
      <c r="A1085">
        <v>1080</v>
      </c>
      <c r="B1085" t="s">
        <v>1646</v>
      </c>
      <c r="C1085">
        <v>1080</v>
      </c>
      <c r="D1085" t="s">
        <v>322</v>
      </c>
      <c r="E1085" t="s">
        <v>1608</v>
      </c>
      <c r="F1085"/>
      <c r="G1085"/>
      <c r="H1085" t="s">
        <v>618</v>
      </c>
      <c r="I1085" t="s">
        <v>3</v>
      </c>
      <c r="J1085" t="s">
        <v>380</v>
      </c>
      <c r="K1085" t="s">
        <v>14</v>
      </c>
      <c r="L1085" t="s">
        <v>16</v>
      </c>
      <c r="M1085">
        <v>1</v>
      </c>
      <c r="N1085" t="s">
        <v>3</v>
      </c>
      <c r="O1085" t="s">
        <v>395</v>
      </c>
      <c r="P1085"/>
      <c r="Q1085" t="s">
        <v>3</v>
      </c>
      <c r="R1085"/>
      <c r="S1085"/>
      <c r="T1085" t="s">
        <v>3</v>
      </c>
      <c r="U1085" t="s">
        <v>3</v>
      </c>
      <c r="V1085" t="s">
        <v>2</v>
      </c>
      <c r="W1085" t="s">
        <v>3</v>
      </c>
      <c r="X1085" t="s">
        <v>3</v>
      </c>
      <c r="Y1085" t="s">
        <v>3</v>
      </c>
      <c r="Z1085" t="s">
        <v>3</v>
      </c>
      <c r="AA1085"/>
      <c r="AB1085" t="s">
        <v>324</v>
      </c>
      <c r="AC1085" t="s">
        <v>3</v>
      </c>
      <c r="AD1085" t="s">
        <v>3</v>
      </c>
    </row>
    <row r="1086" spans="1:30" ht="15" x14ac:dyDescent="0.25">
      <c r="A1086">
        <v>1081</v>
      </c>
      <c r="B1086" t="s">
        <v>1647</v>
      </c>
      <c r="C1086">
        <v>1081</v>
      </c>
      <c r="D1086" t="s">
        <v>322</v>
      </c>
      <c r="E1086" t="s">
        <v>1608</v>
      </c>
      <c r="F1086"/>
      <c r="G1086"/>
      <c r="H1086" t="s">
        <v>618</v>
      </c>
      <c r="I1086" t="s">
        <v>3</v>
      </c>
      <c r="J1086" t="s">
        <v>380</v>
      </c>
      <c r="K1086" t="s">
        <v>14</v>
      </c>
      <c r="L1086" t="s">
        <v>16</v>
      </c>
      <c r="M1086">
        <v>1</v>
      </c>
      <c r="N1086" t="s">
        <v>3</v>
      </c>
      <c r="O1086" t="s">
        <v>34</v>
      </c>
      <c r="P1086"/>
      <c r="Q1086" t="s">
        <v>3</v>
      </c>
      <c r="R1086"/>
      <c r="S1086"/>
      <c r="T1086" t="s">
        <v>3</v>
      </c>
      <c r="U1086" t="s">
        <v>3</v>
      </c>
      <c r="V1086" t="s">
        <v>3</v>
      </c>
      <c r="W1086" t="s">
        <v>3</v>
      </c>
      <c r="X1086" t="s">
        <v>3</v>
      </c>
      <c r="Y1086" t="s">
        <v>3</v>
      </c>
      <c r="Z1086" t="s">
        <v>3</v>
      </c>
      <c r="AA1086"/>
      <c r="AB1086" t="s">
        <v>324</v>
      </c>
      <c r="AC1086" t="s">
        <v>3</v>
      </c>
      <c r="AD1086" t="s">
        <v>3</v>
      </c>
    </row>
    <row r="1087" spans="1:30" ht="15" x14ac:dyDescent="0.25">
      <c r="A1087">
        <v>1082</v>
      </c>
      <c r="B1087" t="s">
        <v>1648</v>
      </c>
      <c r="C1087">
        <v>1082</v>
      </c>
      <c r="D1087" t="s">
        <v>322</v>
      </c>
      <c r="E1087" t="s">
        <v>1608</v>
      </c>
      <c r="F1087"/>
      <c r="G1087"/>
      <c r="H1087" t="s">
        <v>3</v>
      </c>
      <c r="I1087" t="s">
        <v>3</v>
      </c>
      <c r="J1087" t="s">
        <v>3</v>
      </c>
      <c r="K1087" t="s">
        <v>3</v>
      </c>
      <c r="L1087" t="s">
        <v>3</v>
      </c>
      <c r="M1087">
        <v>1</v>
      </c>
      <c r="N1087" t="s">
        <v>3</v>
      </c>
      <c r="O1087" t="s">
        <v>3</v>
      </c>
      <c r="P1087"/>
      <c r="Q1087" t="s">
        <v>3</v>
      </c>
      <c r="R1087"/>
      <c r="S1087"/>
      <c r="T1087" t="s">
        <v>3</v>
      </c>
      <c r="U1087" t="s">
        <v>3</v>
      </c>
      <c r="V1087" t="s">
        <v>21</v>
      </c>
      <c r="W1087" t="s">
        <v>3</v>
      </c>
      <c r="X1087" t="s">
        <v>3</v>
      </c>
      <c r="Y1087" t="s">
        <v>3</v>
      </c>
      <c r="Z1087" t="s">
        <v>3</v>
      </c>
      <c r="AA1087"/>
      <c r="AB1087" t="s">
        <v>324</v>
      </c>
      <c r="AC1087" t="s">
        <v>3</v>
      </c>
      <c r="AD1087" t="s">
        <v>3</v>
      </c>
    </row>
    <row r="1088" spans="1:30" ht="15" x14ac:dyDescent="0.25">
      <c r="A1088">
        <v>1083</v>
      </c>
      <c r="B1088" t="s">
        <v>1649</v>
      </c>
      <c r="C1088">
        <v>1083</v>
      </c>
      <c r="D1088" t="s">
        <v>322</v>
      </c>
      <c r="E1088" t="s">
        <v>1608</v>
      </c>
      <c r="F1088"/>
      <c r="G1088"/>
      <c r="H1088" t="s">
        <v>3</v>
      </c>
      <c r="I1088" t="s">
        <v>3</v>
      </c>
      <c r="J1088" t="s">
        <v>3</v>
      </c>
      <c r="K1088" t="s">
        <v>3</v>
      </c>
      <c r="L1088" t="s">
        <v>3</v>
      </c>
      <c r="M1088" t="s">
        <v>3</v>
      </c>
      <c r="N1088" t="s">
        <v>3</v>
      </c>
      <c r="O1088" t="s">
        <v>3</v>
      </c>
      <c r="P1088"/>
      <c r="Q1088" t="s">
        <v>3</v>
      </c>
      <c r="R1088"/>
      <c r="S1088"/>
      <c r="T1088" t="s">
        <v>3</v>
      </c>
      <c r="U1088" t="s">
        <v>3</v>
      </c>
      <c r="V1088" t="s">
        <v>9</v>
      </c>
      <c r="W1088" t="s">
        <v>3</v>
      </c>
      <c r="X1088" t="s">
        <v>3</v>
      </c>
      <c r="Y1088" t="s">
        <v>3</v>
      </c>
      <c r="Z1088" t="s">
        <v>3</v>
      </c>
      <c r="AA1088"/>
      <c r="AB1088" t="s">
        <v>324</v>
      </c>
      <c r="AC1088" t="s">
        <v>3</v>
      </c>
      <c r="AD1088" t="s">
        <v>3</v>
      </c>
    </row>
    <row r="1089" spans="1:30" ht="15" x14ac:dyDescent="0.25">
      <c r="A1089">
        <v>1084</v>
      </c>
      <c r="B1089" t="s">
        <v>1650</v>
      </c>
      <c r="C1089">
        <v>1084</v>
      </c>
      <c r="D1089" t="s">
        <v>322</v>
      </c>
      <c r="E1089" t="s">
        <v>1608</v>
      </c>
      <c r="F1089"/>
      <c r="G1089"/>
      <c r="H1089" t="s">
        <v>3</v>
      </c>
      <c r="I1089" t="s">
        <v>3</v>
      </c>
      <c r="J1089" t="s">
        <v>3</v>
      </c>
      <c r="K1089" t="s">
        <v>3</v>
      </c>
      <c r="L1089" t="s">
        <v>3</v>
      </c>
      <c r="M1089">
        <v>1</v>
      </c>
      <c r="N1089" t="s">
        <v>3</v>
      </c>
      <c r="O1089" t="s">
        <v>3</v>
      </c>
      <c r="P1089"/>
      <c r="Q1089" t="s">
        <v>3</v>
      </c>
      <c r="R1089"/>
      <c r="S1089"/>
      <c r="T1089" t="s">
        <v>537</v>
      </c>
      <c r="U1089" t="s">
        <v>3</v>
      </c>
      <c r="V1089" t="s">
        <v>21</v>
      </c>
      <c r="W1089" t="s">
        <v>9</v>
      </c>
      <c r="X1089" t="s">
        <v>3</v>
      </c>
      <c r="Y1089" t="s">
        <v>3</v>
      </c>
      <c r="Z1089" t="s">
        <v>3</v>
      </c>
      <c r="AA1089"/>
      <c r="AB1089" t="s">
        <v>324</v>
      </c>
      <c r="AC1089" t="s">
        <v>3</v>
      </c>
      <c r="AD1089" t="s">
        <v>3</v>
      </c>
    </row>
    <row r="1090" spans="1:30" ht="15" x14ac:dyDescent="0.25">
      <c r="A1090">
        <v>1085</v>
      </c>
      <c r="B1090" t="s">
        <v>1651</v>
      </c>
      <c r="C1090">
        <v>1085</v>
      </c>
      <c r="D1090" t="s">
        <v>322</v>
      </c>
      <c r="E1090" t="s">
        <v>1608</v>
      </c>
      <c r="F1090"/>
      <c r="G1090"/>
      <c r="H1090" t="s">
        <v>618</v>
      </c>
      <c r="I1090" t="s">
        <v>3</v>
      </c>
      <c r="J1090" t="s">
        <v>380</v>
      </c>
      <c r="K1090" t="s">
        <v>14</v>
      </c>
      <c r="L1090" t="s">
        <v>16</v>
      </c>
      <c r="M1090">
        <v>1</v>
      </c>
      <c r="N1090" t="s">
        <v>3</v>
      </c>
      <c r="O1090" t="s">
        <v>35</v>
      </c>
      <c r="P1090"/>
      <c r="Q1090" t="s">
        <v>3</v>
      </c>
      <c r="R1090"/>
      <c r="S1090"/>
      <c r="T1090" t="s">
        <v>3</v>
      </c>
      <c r="U1090" t="s">
        <v>3</v>
      </c>
      <c r="V1090" t="s">
        <v>21</v>
      </c>
      <c r="W1090" t="s">
        <v>3</v>
      </c>
      <c r="X1090" t="s">
        <v>3</v>
      </c>
      <c r="Y1090" t="s">
        <v>3</v>
      </c>
      <c r="Z1090" t="s">
        <v>3</v>
      </c>
      <c r="AA1090"/>
      <c r="AB1090" t="s">
        <v>324</v>
      </c>
      <c r="AC1090" t="s">
        <v>3</v>
      </c>
      <c r="AD1090" t="s">
        <v>3</v>
      </c>
    </row>
    <row r="1091" spans="1:30" ht="15" x14ac:dyDescent="0.25">
      <c r="A1091">
        <v>1086</v>
      </c>
      <c r="B1091" t="s">
        <v>1652</v>
      </c>
      <c r="C1091">
        <v>1086</v>
      </c>
      <c r="D1091" t="s">
        <v>322</v>
      </c>
      <c r="E1091" t="s">
        <v>1608</v>
      </c>
      <c r="F1091"/>
      <c r="G1091"/>
      <c r="H1091" t="s">
        <v>3</v>
      </c>
      <c r="I1091" t="s">
        <v>3</v>
      </c>
      <c r="J1091" t="s">
        <v>3</v>
      </c>
      <c r="K1091" t="s">
        <v>3</v>
      </c>
      <c r="L1091" t="s">
        <v>3</v>
      </c>
      <c r="M1091">
        <v>1</v>
      </c>
      <c r="N1091" t="s">
        <v>3</v>
      </c>
      <c r="O1091" t="s">
        <v>3</v>
      </c>
      <c r="P1091"/>
      <c r="Q1091" t="s">
        <v>3</v>
      </c>
      <c r="R1091"/>
      <c r="S1091"/>
      <c r="T1091" t="s">
        <v>3</v>
      </c>
      <c r="U1091" t="s">
        <v>3</v>
      </c>
      <c r="V1091" t="s">
        <v>21</v>
      </c>
      <c r="W1091" t="s">
        <v>3</v>
      </c>
      <c r="X1091" t="s">
        <v>3</v>
      </c>
      <c r="Y1091" t="s">
        <v>3</v>
      </c>
      <c r="Z1091" t="s">
        <v>3</v>
      </c>
      <c r="AA1091"/>
      <c r="AB1091" t="s">
        <v>324</v>
      </c>
      <c r="AC1091" t="s">
        <v>3</v>
      </c>
      <c r="AD1091" t="s">
        <v>3</v>
      </c>
    </row>
    <row r="1092" spans="1:30" ht="15" x14ac:dyDescent="0.25">
      <c r="A1092">
        <v>1087</v>
      </c>
      <c r="B1092" t="s">
        <v>1653</v>
      </c>
      <c r="C1092">
        <v>1087</v>
      </c>
      <c r="D1092" t="s">
        <v>322</v>
      </c>
      <c r="E1092" t="s">
        <v>1608</v>
      </c>
      <c r="F1092"/>
      <c r="G1092"/>
      <c r="H1092" t="s">
        <v>3</v>
      </c>
      <c r="I1092" t="s">
        <v>3</v>
      </c>
      <c r="J1092" t="s">
        <v>3</v>
      </c>
      <c r="K1092" t="s">
        <v>3</v>
      </c>
      <c r="L1092" t="s">
        <v>3</v>
      </c>
      <c r="M1092">
        <v>1</v>
      </c>
      <c r="N1092" t="s">
        <v>3</v>
      </c>
      <c r="O1092" t="s">
        <v>3</v>
      </c>
      <c r="P1092"/>
      <c r="Q1092" t="s">
        <v>3</v>
      </c>
      <c r="R1092"/>
      <c r="S1092"/>
      <c r="T1092" t="s">
        <v>3</v>
      </c>
      <c r="U1092" t="s">
        <v>3</v>
      </c>
      <c r="V1092" t="s">
        <v>3</v>
      </c>
      <c r="W1092" t="s">
        <v>3</v>
      </c>
      <c r="X1092" t="s">
        <v>3</v>
      </c>
      <c r="Y1092" t="s">
        <v>3</v>
      </c>
      <c r="Z1092" t="s">
        <v>3</v>
      </c>
      <c r="AA1092"/>
      <c r="AB1092" t="s">
        <v>324</v>
      </c>
      <c r="AC1092" t="s">
        <v>3</v>
      </c>
      <c r="AD1092" t="s">
        <v>3</v>
      </c>
    </row>
    <row r="1093" spans="1:30" ht="15" x14ac:dyDescent="0.25">
      <c r="A1093">
        <v>1088</v>
      </c>
      <c r="B1093" t="s">
        <v>1654</v>
      </c>
      <c r="C1093">
        <v>1088</v>
      </c>
      <c r="D1093" t="s">
        <v>322</v>
      </c>
      <c r="E1093" t="s">
        <v>1608</v>
      </c>
      <c r="F1093"/>
      <c r="G1093"/>
      <c r="H1093" t="s">
        <v>3</v>
      </c>
      <c r="I1093" t="s">
        <v>3</v>
      </c>
      <c r="J1093" t="s">
        <v>3</v>
      </c>
      <c r="K1093" t="s">
        <v>3</v>
      </c>
      <c r="L1093" t="s">
        <v>3</v>
      </c>
      <c r="M1093" t="s">
        <v>3</v>
      </c>
      <c r="N1093" t="s">
        <v>3</v>
      </c>
      <c r="O1093" t="s">
        <v>3</v>
      </c>
      <c r="P1093"/>
      <c r="Q1093" t="s">
        <v>3</v>
      </c>
      <c r="R1093"/>
      <c r="S1093"/>
      <c r="T1093" t="s">
        <v>3</v>
      </c>
      <c r="U1093" t="s">
        <v>3</v>
      </c>
      <c r="V1093" t="s">
        <v>3</v>
      </c>
      <c r="W1093" t="s">
        <v>3</v>
      </c>
      <c r="X1093" t="s">
        <v>3</v>
      </c>
      <c r="Y1093" t="s">
        <v>3</v>
      </c>
      <c r="Z1093" t="s">
        <v>3</v>
      </c>
      <c r="AA1093"/>
      <c r="AB1093" t="s">
        <v>324</v>
      </c>
      <c r="AC1093" t="s">
        <v>3</v>
      </c>
      <c r="AD1093" t="s">
        <v>3</v>
      </c>
    </row>
    <row r="1094" spans="1:30" ht="15" x14ac:dyDescent="0.25">
      <c r="A1094">
        <v>1089</v>
      </c>
      <c r="B1094" t="s">
        <v>1655</v>
      </c>
      <c r="C1094">
        <v>1089</v>
      </c>
      <c r="D1094" t="s">
        <v>322</v>
      </c>
      <c r="E1094" t="s">
        <v>1608</v>
      </c>
      <c r="F1094"/>
      <c r="G1094"/>
      <c r="H1094" t="s">
        <v>618</v>
      </c>
      <c r="I1094" t="s">
        <v>3</v>
      </c>
      <c r="J1094" t="s">
        <v>380</v>
      </c>
      <c r="K1094" t="s">
        <v>14</v>
      </c>
      <c r="L1094" t="s">
        <v>16</v>
      </c>
      <c r="M1094">
        <v>1</v>
      </c>
      <c r="N1094" t="s">
        <v>3</v>
      </c>
      <c r="O1094" t="s">
        <v>1656</v>
      </c>
      <c r="P1094"/>
      <c r="Q1094" t="s">
        <v>3</v>
      </c>
      <c r="R1094"/>
      <c r="S1094"/>
      <c r="T1094" t="s">
        <v>3</v>
      </c>
      <c r="U1094" t="s">
        <v>3</v>
      </c>
      <c r="V1094" t="s">
        <v>3</v>
      </c>
      <c r="W1094" t="s">
        <v>3</v>
      </c>
      <c r="X1094" t="s">
        <v>3</v>
      </c>
      <c r="Y1094" t="s">
        <v>3</v>
      </c>
      <c r="Z1094" t="s">
        <v>3</v>
      </c>
      <c r="AA1094"/>
      <c r="AB1094" t="s">
        <v>324</v>
      </c>
      <c r="AC1094" t="s">
        <v>3</v>
      </c>
      <c r="AD1094" t="s">
        <v>3</v>
      </c>
    </row>
    <row r="1095" spans="1:30" ht="15" x14ac:dyDescent="0.25">
      <c r="A1095">
        <v>1090</v>
      </c>
      <c r="B1095" t="s">
        <v>1657</v>
      </c>
      <c r="C1095">
        <v>1090</v>
      </c>
      <c r="D1095" t="s">
        <v>322</v>
      </c>
      <c r="E1095" t="s">
        <v>1608</v>
      </c>
      <c r="F1095"/>
      <c r="G1095"/>
      <c r="H1095" t="s">
        <v>3</v>
      </c>
      <c r="I1095" t="s">
        <v>3</v>
      </c>
      <c r="J1095" t="s">
        <v>3</v>
      </c>
      <c r="K1095" t="s">
        <v>3</v>
      </c>
      <c r="L1095" t="s">
        <v>3</v>
      </c>
      <c r="M1095" t="s">
        <v>3</v>
      </c>
      <c r="N1095" t="s">
        <v>3</v>
      </c>
      <c r="O1095" t="s">
        <v>3</v>
      </c>
      <c r="P1095"/>
      <c r="Q1095" t="s">
        <v>3</v>
      </c>
      <c r="R1095"/>
      <c r="S1095"/>
      <c r="T1095" t="s">
        <v>3</v>
      </c>
      <c r="U1095" t="s">
        <v>3</v>
      </c>
      <c r="V1095" t="s">
        <v>21</v>
      </c>
      <c r="W1095" t="s">
        <v>3</v>
      </c>
      <c r="X1095" t="s">
        <v>3</v>
      </c>
      <c r="Y1095" t="s">
        <v>3</v>
      </c>
      <c r="Z1095" t="s">
        <v>3</v>
      </c>
      <c r="AA1095"/>
      <c r="AB1095" t="s">
        <v>324</v>
      </c>
      <c r="AC1095" t="s">
        <v>3</v>
      </c>
      <c r="AD1095" t="s">
        <v>3</v>
      </c>
    </row>
    <row r="1096" spans="1:30" ht="15" x14ac:dyDescent="0.25">
      <c r="A1096">
        <v>1091</v>
      </c>
      <c r="B1096" t="s">
        <v>1658</v>
      </c>
      <c r="C1096">
        <v>1091</v>
      </c>
      <c r="D1096" t="s">
        <v>322</v>
      </c>
      <c r="E1096" t="s">
        <v>1608</v>
      </c>
      <c r="F1096"/>
      <c r="G1096"/>
      <c r="H1096" t="s">
        <v>3</v>
      </c>
      <c r="I1096" t="s">
        <v>3</v>
      </c>
      <c r="J1096" t="s">
        <v>3</v>
      </c>
      <c r="K1096" t="s">
        <v>3</v>
      </c>
      <c r="L1096" t="s">
        <v>3</v>
      </c>
      <c r="M1096" t="s">
        <v>3</v>
      </c>
      <c r="N1096" t="s">
        <v>3</v>
      </c>
      <c r="O1096" t="s">
        <v>3</v>
      </c>
      <c r="P1096"/>
      <c r="Q1096" t="s">
        <v>3</v>
      </c>
      <c r="R1096"/>
      <c r="S1096"/>
      <c r="T1096" t="s">
        <v>3</v>
      </c>
      <c r="U1096" t="s">
        <v>3</v>
      </c>
      <c r="V1096" t="s">
        <v>3</v>
      </c>
      <c r="W1096" t="s">
        <v>3</v>
      </c>
      <c r="X1096" t="s">
        <v>3</v>
      </c>
      <c r="Y1096" t="s">
        <v>3</v>
      </c>
      <c r="Z1096" t="s">
        <v>3</v>
      </c>
      <c r="AA1096"/>
      <c r="AB1096" t="s">
        <v>324</v>
      </c>
      <c r="AC1096" t="s">
        <v>3</v>
      </c>
      <c r="AD1096" t="s">
        <v>3</v>
      </c>
    </row>
    <row r="1097" spans="1:30" ht="15" x14ac:dyDescent="0.25">
      <c r="A1097">
        <v>1092</v>
      </c>
      <c r="B1097" t="s">
        <v>1659</v>
      </c>
      <c r="C1097">
        <v>1092</v>
      </c>
      <c r="D1097" t="s">
        <v>322</v>
      </c>
      <c r="E1097" t="s">
        <v>1608</v>
      </c>
      <c r="F1097"/>
      <c r="G1097"/>
      <c r="H1097" t="s">
        <v>3</v>
      </c>
      <c r="I1097">
        <v>0</v>
      </c>
      <c r="J1097">
        <v>0</v>
      </c>
      <c r="K1097">
        <v>0</v>
      </c>
      <c r="L1097">
        <v>0</v>
      </c>
      <c r="M1097" t="s">
        <v>3</v>
      </c>
      <c r="N1097" t="s">
        <v>3</v>
      </c>
      <c r="O1097">
        <v>0</v>
      </c>
      <c r="P1097"/>
      <c r="Q1097">
        <v>0</v>
      </c>
      <c r="R1097"/>
      <c r="S1097"/>
      <c r="T1097">
        <v>0</v>
      </c>
      <c r="U1097">
        <v>0</v>
      </c>
      <c r="V1097" t="s">
        <v>21</v>
      </c>
      <c r="W1097" t="s">
        <v>3</v>
      </c>
      <c r="X1097" t="s">
        <v>3</v>
      </c>
      <c r="Y1097">
        <v>0</v>
      </c>
      <c r="Z1097">
        <v>0</v>
      </c>
      <c r="AA1097"/>
      <c r="AB1097" t="s">
        <v>324</v>
      </c>
      <c r="AC1097" t="s">
        <v>3</v>
      </c>
      <c r="AD1097" t="s">
        <v>3</v>
      </c>
    </row>
    <row r="1098" spans="1:30" ht="15" x14ac:dyDescent="0.25">
      <c r="A1098">
        <v>1093</v>
      </c>
      <c r="B1098" t="s">
        <v>1660</v>
      </c>
      <c r="C1098">
        <v>1093</v>
      </c>
      <c r="D1098" t="s">
        <v>322</v>
      </c>
      <c r="E1098" t="s">
        <v>1608</v>
      </c>
      <c r="F1098"/>
      <c r="G1098"/>
      <c r="H1098" t="s">
        <v>618</v>
      </c>
      <c r="I1098" t="s">
        <v>3</v>
      </c>
      <c r="J1098" t="s">
        <v>380</v>
      </c>
      <c r="K1098" t="s">
        <v>14</v>
      </c>
      <c r="L1098" t="s">
        <v>16</v>
      </c>
      <c r="M1098">
        <v>1</v>
      </c>
      <c r="N1098" t="s">
        <v>3</v>
      </c>
      <c r="O1098" t="s">
        <v>34</v>
      </c>
      <c r="P1098"/>
      <c r="Q1098" t="s">
        <v>3</v>
      </c>
      <c r="R1098"/>
      <c r="S1098"/>
      <c r="T1098" t="s">
        <v>3</v>
      </c>
      <c r="U1098" t="s">
        <v>3</v>
      </c>
      <c r="V1098" t="s">
        <v>3</v>
      </c>
      <c r="W1098" t="s">
        <v>9</v>
      </c>
      <c r="X1098" t="s">
        <v>3</v>
      </c>
      <c r="Y1098" t="s">
        <v>3</v>
      </c>
      <c r="Z1098" t="s">
        <v>3</v>
      </c>
      <c r="AA1098"/>
      <c r="AB1098" t="s">
        <v>324</v>
      </c>
      <c r="AC1098" t="s">
        <v>3</v>
      </c>
      <c r="AD1098" t="s">
        <v>3</v>
      </c>
    </row>
    <row r="1099" spans="1:30" ht="15" x14ac:dyDescent="0.25">
      <c r="A1099">
        <v>1094</v>
      </c>
      <c r="B1099" t="s">
        <v>1661</v>
      </c>
      <c r="C1099">
        <v>1094</v>
      </c>
      <c r="D1099" t="s">
        <v>322</v>
      </c>
      <c r="E1099" t="s">
        <v>1608</v>
      </c>
      <c r="F1099"/>
      <c r="G1099"/>
      <c r="H1099" t="s">
        <v>618</v>
      </c>
      <c r="I1099" t="s">
        <v>3</v>
      </c>
      <c r="J1099" t="s">
        <v>380</v>
      </c>
      <c r="K1099" t="s">
        <v>14</v>
      </c>
      <c r="L1099" t="s">
        <v>16</v>
      </c>
      <c r="M1099">
        <v>1</v>
      </c>
      <c r="N1099" t="s">
        <v>3</v>
      </c>
      <c r="O1099" t="s">
        <v>1662</v>
      </c>
      <c r="P1099"/>
      <c r="Q1099" t="s">
        <v>3</v>
      </c>
      <c r="R1099"/>
      <c r="S1099"/>
      <c r="T1099" t="s">
        <v>3</v>
      </c>
      <c r="U1099" t="s">
        <v>3</v>
      </c>
      <c r="V1099" t="s">
        <v>2</v>
      </c>
      <c r="W1099" t="s">
        <v>3</v>
      </c>
      <c r="X1099" t="s">
        <v>3</v>
      </c>
      <c r="Y1099" t="s">
        <v>3</v>
      </c>
      <c r="Z1099" t="s">
        <v>3</v>
      </c>
      <c r="AA1099"/>
      <c r="AB1099" t="s">
        <v>324</v>
      </c>
      <c r="AC1099" t="s">
        <v>3</v>
      </c>
      <c r="AD1099" t="s">
        <v>3</v>
      </c>
    </row>
    <row r="1100" spans="1:30" ht="15" x14ac:dyDescent="0.25">
      <c r="A1100">
        <v>1095</v>
      </c>
      <c r="B1100" t="s">
        <v>1663</v>
      </c>
      <c r="C1100">
        <v>1095</v>
      </c>
      <c r="D1100" t="s">
        <v>322</v>
      </c>
      <c r="E1100" t="s">
        <v>1608</v>
      </c>
      <c r="F1100"/>
      <c r="G1100"/>
      <c r="H1100" t="s">
        <v>3</v>
      </c>
      <c r="I1100" t="s">
        <v>3</v>
      </c>
      <c r="J1100" t="s">
        <v>3</v>
      </c>
      <c r="K1100" t="s">
        <v>3</v>
      </c>
      <c r="L1100" t="s">
        <v>3</v>
      </c>
      <c r="M1100" t="s">
        <v>3</v>
      </c>
      <c r="N1100" t="s">
        <v>3</v>
      </c>
      <c r="O1100" t="s">
        <v>3</v>
      </c>
      <c r="P1100"/>
      <c r="Q1100" t="s">
        <v>3</v>
      </c>
      <c r="R1100"/>
      <c r="S1100"/>
      <c r="T1100" t="s">
        <v>3</v>
      </c>
      <c r="U1100" t="s">
        <v>3</v>
      </c>
      <c r="V1100" t="s">
        <v>3</v>
      </c>
      <c r="W1100" t="s">
        <v>3</v>
      </c>
      <c r="X1100" t="s">
        <v>3</v>
      </c>
      <c r="Y1100" t="s">
        <v>3</v>
      </c>
      <c r="Z1100" t="s">
        <v>3</v>
      </c>
      <c r="AA1100"/>
      <c r="AB1100" t="s">
        <v>324</v>
      </c>
      <c r="AC1100" t="s">
        <v>3</v>
      </c>
      <c r="AD1100" t="s">
        <v>3</v>
      </c>
    </row>
    <row r="1101" spans="1:30" ht="15" x14ac:dyDescent="0.25">
      <c r="A1101">
        <v>1096</v>
      </c>
      <c r="B1101" t="s">
        <v>1664</v>
      </c>
      <c r="C1101">
        <v>1096</v>
      </c>
      <c r="D1101" t="s">
        <v>322</v>
      </c>
      <c r="E1101" t="s">
        <v>1608</v>
      </c>
      <c r="F1101"/>
      <c r="G1101"/>
      <c r="H1101" t="s">
        <v>618</v>
      </c>
      <c r="I1101" t="s">
        <v>3</v>
      </c>
      <c r="J1101" t="s">
        <v>380</v>
      </c>
      <c r="K1101" t="s">
        <v>14</v>
      </c>
      <c r="L1101" t="s">
        <v>16</v>
      </c>
      <c r="M1101">
        <v>1</v>
      </c>
      <c r="N1101" t="s">
        <v>3</v>
      </c>
      <c r="O1101" t="s">
        <v>491</v>
      </c>
      <c r="P1101"/>
      <c r="Q1101" t="s">
        <v>3</v>
      </c>
      <c r="R1101"/>
      <c r="S1101"/>
      <c r="T1101" t="s">
        <v>3</v>
      </c>
      <c r="U1101" t="s">
        <v>3</v>
      </c>
      <c r="V1101" t="s">
        <v>2</v>
      </c>
      <c r="W1101" t="s">
        <v>3</v>
      </c>
      <c r="X1101" t="s">
        <v>3</v>
      </c>
      <c r="Y1101" t="s">
        <v>3</v>
      </c>
      <c r="Z1101" t="s">
        <v>3</v>
      </c>
      <c r="AA1101"/>
      <c r="AB1101" t="s">
        <v>324</v>
      </c>
      <c r="AC1101" t="s">
        <v>3</v>
      </c>
      <c r="AD1101" t="s">
        <v>3</v>
      </c>
    </row>
    <row r="1102" spans="1:30" ht="15" x14ac:dyDescent="0.25">
      <c r="A1102">
        <v>1097</v>
      </c>
      <c r="B1102" t="s">
        <v>1665</v>
      </c>
      <c r="C1102">
        <v>1097</v>
      </c>
      <c r="D1102" t="s">
        <v>322</v>
      </c>
      <c r="E1102" t="s">
        <v>1608</v>
      </c>
      <c r="F1102"/>
      <c r="G1102"/>
      <c r="H1102" t="s">
        <v>3</v>
      </c>
      <c r="I1102" t="s">
        <v>3</v>
      </c>
      <c r="J1102" t="s">
        <v>3</v>
      </c>
      <c r="K1102" t="s">
        <v>3</v>
      </c>
      <c r="L1102" t="s">
        <v>3</v>
      </c>
      <c r="M1102">
        <v>1</v>
      </c>
      <c r="N1102" t="s">
        <v>3</v>
      </c>
      <c r="O1102" t="s">
        <v>3</v>
      </c>
      <c r="P1102"/>
      <c r="Q1102" t="s">
        <v>3</v>
      </c>
      <c r="R1102"/>
      <c r="S1102"/>
      <c r="T1102" t="s">
        <v>3</v>
      </c>
      <c r="U1102" t="s">
        <v>3</v>
      </c>
      <c r="V1102" t="s">
        <v>3</v>
      </c>
      <c r="W1102" t="s">
        <v>3</v>
      </c>
      <c r="X1102" t="s">
        <v>3</v>
      </c>
      <c r="Y1102" t="s">
        <v>3</v>
      </c>
      <c r="Z1102" t="s">
        <v>3</v>
      </c>
      <c r="AA1102"/>
      <c r="AB1102" t="s">
        <v>324</v>
      </c>
      <c r="AC1102" t="s">
        <v>3</v>
      </c>
      <c r="AD1102" t="s">
        <v>3</v>
      </c>
    </row>
    <row r="1103" spans="1:30" ht="15" x14ac:dyDescent="0.25">
      <c r="A1103">
        <v>1098</v>
      </c>
      <c r="B1103" t="s">
        <v>1666</v>
      </c>
      <c r="C1103">
        <v>1098</v>
      </c>
      <c r="D1103" t="s">
        <v>322</v>
      </c>
      <c r="E1103" t="s">
        <v>1608</v>
      </c>
      <c r="F1103"/>
      <c r="G1103"/>
      <c r="H1103" t="s">
        <v>3</v>
      </c>
      <c r="I1103" t="s">
        <v>3</v>
      </c>
      <c r="J1103" t="s">
        <v>3</v>
      </c>
      <c r="K1103" t="s">
        <v>3</v>
      </c>
      <c r="L1103" t="s">
        <v>3</v>
      </c>
      <c r="M1103" t="s">
        <v>3</v>
      </c>
      <c r="N1103" t="s">
        <v>3</v>
      </c>
      <c r="O1103" t="s">
        <v>3</v>
      </c>
      <c r="P1103"/>
      <c r="Q1103" t="s">
        <v>3</v>
      </c>
      <c r="R1103"/>
      <c r="S1103"/>
      <c r="T1103" t="s">
        <v>3</v>
      </c>
      <c r="U1103" t="s">
        <v>3</v>
      </c>
      <c r="V1103" t="s">
        <v>21</v>
      </c>
      <c r="W1103" t="s">
        <v>3</v>
      </c>
      <c r="X1103" t="s">
        <v>3</v>
      </c>
      <c r="Y1103" t="s">
        <v>3</v>
      </c>
      <c r="Z1103" t="s">
        <v>3</v>
      </c>
      <c r="AA1103"/>
      <c r="AB1103" t="s">
        <v>324</v>
      </c>
      <c r="AC1103" t="s">
        <v>3</v>
      </c>
      <c r="AD1103" t="s">
        <v>3</v>
      </c>
    </row>
    <row r="1104" spans="1:30" ht="15" x14ac:dyDescent="0.25">
      <c r="A1104">
        <v>1099</v>
      </c>
      <c r="B1104" t="s">
        <v>1667</v>
      </c>
      <c r="C1104">
        <v>1099</v>
      </c>
      <c r="D1104" t="s">
        <v>322</v>
      </c>
      <c r="E1104" t="s">
        <v>1668</v>
      </c>
      <c r="F1104"/>
      <c r="G1104"/>
      <c r="H1104" t="s">
        <v>3</v>
      </c>
      <c r="I1104" t="s">
        <v>3</v>
      </c>
      <c r="J1104" t="s">
        <v>3</v>
      </c>
      <c r="K1104" t="s">
        <v>3</v>
      </c>
      <c r="L1104" t="s">
        <v>3</v>
      </c>
      <c r="M1104" t="s">
        <v>3</v>
      </c>
      <c r="N1104" t="s">
        <v>3</v>
      </c>
      <c r="O1104" t="s">
        <v>3</v>
      </c>
      <c r="P1104"/>
      <c r="Q1104">
        <v>0</v>
      </c>
      <c r="R1104"/>
      <c r="S1104"/>
      <c r="T1104" t="s">
        <v>3</v>
      </c>
      <c r="U1104" t="s">
        <v>3</v>
      </c>
      <c r="V1104" t="s">
        <v>2</v>
      </c>
      <c r="W1104" t="s">
        <v>3</v>
      </c>
      <c r="X1104" t="s">
        <v>3</v>
      </c>
      <c r="Y1104" t="s">
        <v>3</v>
      </c>
      <c r="Z1104" t="s">
        <v>3</v>
      </c>
      <c r="AA1104"/>
      <c r="AB1104" t="s">
        <v>324</v>
      </c>
      <c r="AC1104" t="s">
        <v>3</v>
      </c>
      <c r="AD1104" t="s">
        <v>3</v>
      </c>
    </row>
    <row r="1105" spans="1:30" ht="15" x14ac:dyDescent="0.25">
      <c r="A1105">
        <v>1100</v>
      </c>
      <c r="B1105" t="s">
        <v>1669</v>
      </c>
      <c r="C1105">
        <v>1100</v>
      </c>
      <c r="D1105" t="s">
        <v>322</v>
      </c>
      <c r="E1105" t="s">
        <v>1668</v>
      </c>
      <c r="F1105"/>
      <c r="G1105"/>
      <c r="H1105" t="s">
        <v>3</v>
      </c>
      <c r="I1105">
        <v>0</v>
      </c>
      <c r="J1105">
        <v>0</v>
      </c>
      <c r="K1105">
        <v>0</v>
      </c>
      <c r="L1105">
        <v>0</v>
      </c>
      <c r="M1105" t="s">
        <v>3</v>
      </c>
      <c r="N1105" t="s">
        <v>3</v>
      </c>
      <c r="O1105">
        <v>0</v>
      </c>
      <c r="P1105"/>
      <c r="Q1105">
        <v>0</v>
      </c>
      <c r="R1105"/>
      <c r="S1105"/>
      <c r="T1105">
        <v>0</v>
      </c>
      <c r="U1105">
        <v>0</v>
      </c>
      <c r="V1105" t="s">
        <v>2</v>
      </c>
      <c r="W1105" t="s">
        <v>3</v>
      </c>
      <c r="X1105" t="s">
        <v>3</v>
      </c>
      <c r="Y1105">
        <v>0</v>
      </c>
      <c r="Z1105">
        <v>0</v>
      </c>
      <c r="AA1105"/>
      <c r="AB1105" t="s">
        <v>324</v>
      </c>
      <c r="AC1105" t="s">
        <v>3</v>
      </c>
      <c r="AD1105" t="s">
        <v>3</v>
      </c>
    </row>
    <row r="1106" spans="1:30" ht="15" x14ac:dyDescent="0.25">
      <c r="A1106">
        <v>1101</v>
      </c>
      <c r="B1106" t="s">
        <v>1670</v>
      </c>
      <c r="C1106">
        <v>1101</v>
      </c>
      <c r="D1106" t="s">
        <v>322</v>
      </c>
      <c r="E1106" t="s">
        <v>1668</v>
      </c>
      <c r="F1106"/>
      <c r="G1106"/>
      <c r="H1106" t="s">
        <v>3</v>
      </c>
      <c r="I1106" t="s">
        <v>3</v>
      </c>
      <c r="J1106" t="s">
        <v>3</v>
      </c>
      <c r="K1106" t="s">
        <v>3</v>
      </c>
      <c r="L1106" t="s">
        <v>3</v>
      </c>
      <c r="M1106" t="s">
        <v>3</v>
      </c>
      <c r="N1106" t="s">
        <v>3</v>
      </c>
      <c r="O1106" t="s">
        <v>3</v>
      </c>
      <c r="P1106"/>
      <c r="Q1106">
        <v>0</v>
      </c>
      <c r="R1106"/>
      <c r="S1106"/>
      <c r="T1106" t="s">
        <v>3</v>
      </c>
      <c r="U1106" t="s">
        <v>3</v>
      </c>
      <c r="V1106" t="s">
        <v>2</v>
      </c>
      <c r="W1106" t="s">
        <v>3</v>
      </c>
      <c r="X1106" t="s">
        <v>3</v>
      </c>
      <c r="Y1106" t="s">
        <v>3</v>
      </c>
      <c r="Z1106" t="s">
        <v>3</v>
      </c>
      <c r="AA1106"/>
      <c r="AB1106" t="s">
        <v>324</v>
      </c>
      <c r="AC1106" t="s">
        <v>3</v>
      </c>
      <c r="AD1106" t="s">
        <v>3</v>
      </c>
    </row>
    <row r="1107" spans="1:30" ht="15" x14ac:dyDescent="0.25">
      <c r="A1107">
        <v>1102</v>
      </c>
      <c r="B1107" t="s">
        <v>1671</v>
      </c>
      <c r="C1107">
        <v>1102</v>
      </c>
      <c r="D1107" t="s">
        <v>322</v>
      </c>
      <c r="E1107" t="s">
        <v>1668</v>
      </c>
      <c r="F1107"/>
      <c r="G1107"/>
      <c r="H1107" t="s">
        <v>3</v>
      </c>
      <c r="I1107" t="s">
        <v>3</v>
      </c>
      <c r="J1107" t="s">
        <v>493</v>
      </c>
      <c r="K1107" t="s">
        <v>14</v>
      </c>
      <c r="L1107" t="s">
        <v>16</v>
      </c>
      <c r="M1107" t="s">
        <v>3</v>
      </c>
      <c r="N1107" t="s">
        <v>3</v>
      </c>
      <c r="O1107" t="s">
        <v>34</v>
      </c>
      <c r="P1107"/>
      <c r="Q1107">
        <v>0</v>
      </c>
      <c r="R1107"/>
      <c r="S1107"/>
      <c r="T1107" t="s">
        <v>3</v>
      </c>
      <c r="U1107" t="s">
        <v>7</v>
      </c>
      <c r="V1107" t="s">
        <v>2</v>
      </c>
      <c r="W1107" t="s">
        <v>3</v>
      </c>
      <c r="X1107" t="s">
        <v>3</v>
      </c>
      <c r="Y1107" t="s">
        <v>3</v>
      </c>
      <c r="Z1107" t="s">
        <v>3</v>
      </c>
      <c r="AA1107"/>
      <c r="AB1107" t="s">
        <v>324</v>
      </c>
      <c r="AC1107" t="s">
        <v>3</v>
      </c>
      <c r="AD1107" t="s">
        <v>3</v>
      </c>
    </row>
    <row r="1108" spans="1:30" ht="15" x14ac:dyDescent="0.25">
      <c r="A1108">
        <v>1103</v>
      </c>
      <c r="B1108" t="s">
        <v>1672</v>
      </c>
      <c r="C1108">
        <v>1103</v>
      </c>
      <c r="D1108" t="s">
        <v>322</v>
      </c>
      <c r="E1108" t="s">
        <v>1668</v>
      </c>
      <c r="F1108"/>
      <c r="G1108"/>
      <c r="H1108" t="s">
        <v>3</v>
      </c>
      <c r="I1108" t="s">
        <v>3</v>
      </c>
      <c r="J1108" t="s">
        <v>493</v>
      </c>
      <c r="K1108" t="s">
        <v>14</v>
      </c>
      <c r="L1108" t="s">
        <v>16</v>
      </c>
      <c r="M1108" t="s">
        <v>3</v>
      </c>
      <c r="N1108" t="s">
        <v>3</v>
      </c>
      <c r="O1108" t="s">
        <v>869</v>
      </c>
      <c r="P1108"/>
      <c r="Q1108">
        <v>0</v>
      </c>
      <c r="R1108"/>
      <c r="S1108"/>
      <c r="T1108" t="s">
        <v>3</v>
      </c>
      <c r="U1108" t="s">
        <v>7</v>
      </c>
      <c r="V1108" t="s">
        <v>2</v>
      </c>
      <c r="W1108" t="s">
        <v>3</v>
      </c>
      <c r="X1108" t="s">
        <v>3</v>
      </c>
      <c r="Y1108" t="s">
        <v>3</v>
      </c>
      <c r="Z1108" t="s">
        <v>3</v>
      </c>
      <c r="AA1108"/>
      <c r="AB1108" t="s">
        <v>324</v>
      </c>
      <c r="AC1108" t="s">
        <v>3</v>
      </c>
      <c r="AD1108" t="s">
        <v>3</v>
      </c>
    </row>
    <row r="1109" spans="1:30" ht="15" x14ac:dyDescent="0.25">
      <c r="A1109">
        <v>1104</v>
      </c>
      <c r="B1109" t="s">
        <v>1673</v>
      </c>
      <c r="C1109">
        <v>1104</v>
      </c>
      <c r="D1109" t="s">
        <v>322</v>
      </c>
      <c r="E1109" t="s">
        <v>1668</v>
      </c>
      <c r="F1109"/>
      <c r="G1109"/>
      <c r="H1109" t="s">
        <v>3</v>
      </c>
      <c r="I1109" t="s">
        <v>3</v>
      </c>
      <c r="J1109" t="s">
        <v>493</v>
      </c>
      <c r="K1109" t="s">
        <v>14</v>
      </c>
      <c r="L1109" t="s">
        <v>16</v>
      </c>
      <c r="M1109">
        <v>1</v>
      </c>
      <c r="N1109" t="s">
        <v>3</v>
      </c>
      <c r="O1109" t="s">
        <v>474</v>
      </c>
      <c r="P1109"/>
      <c r="Q1109">
        <v>0</v>
      </c>
      <c r="R1109"/>
      <c r="S1109"/>
      <c r="T1109" t="s">
        <v>3</v>
      </c>
      <c r="U1109" t="s">
        <v>3</v>
      </c>
      <c r="V1109" t="s">
        <v>2</v>
      </c>
      <c r="W1109" t="s">
        <v>3</v>
      </c>
      <c r="X1109" t="s">
        <v>3</v>
      </c>
      <c r="Y1109" t="s">
        <v>3</v>
      </c>
      <c r="Z1109" t="s">
        <v>3</v>
      </c>
      <c r="AA1109"/>
      <c r="AB1109" t="s">
        <v>324</v>
      </c>
      <c r="AC1109" t="s">
        <v>3</v>
      </c>
      <c r="AD1109" t="s">
        <v>3</v>
      </c>
    </row>
    <row r="1110" spans="1:30" ht="15" x14ac:dyDescent="0.25">
      <c r="A1110">
        <v>1105</v>
      </c>
      <c r="B1110" t="s">
        <v>1674</v>
      </c>
      <c r="C1110">
        <v>1105</v>
      </c>
      <c r="D1110" t="s">
        <v>322</v>
      </c>
      <c r="E1110" t="s">
        <v>1668</v>
      </c>
      <c r="F1110"/>
      <c r="G1110"/>
      <c r="H1110" t="s">
        <v>3</v>
      </c>
      <c r="I1110" t="s">
        <v>3</v>
      </c>
      <c r="J1110" t="s">
        <v>3</v>
      </c>
      <c r="K1110" t="s">
        <v>3</v>
      </c>
      <c r="L1110" t="s">
        <v>3</v>
      </c>
      <c r="M1110">
        <v>1</v>
      </c>
      <c r="N1110" t="s">
        <v>3</v>
      </c>
      <c r="O1110" t="s">
        <v>3</v>
      </c>
      <c r="P1110"/>
      <c r="Q1110">
        <v>0</v>
      </c>
      <c r="R1110"/>
      <c r="S1110"/>
      <c r="T1110" t="s">
        <v>3</v>
      </c>
      <c r="U1110" t="s">
        <v>3</v>
      </c>
      <c r="V1110" t="s">
        <v>3</v>
      </c>
      <c r="W1110" t="s">
        <v>3</v>
      </c>
      <c r="X1110" t="s">
        <v>3</v>
      </c>
      <c r="Y1110" t="s">
        <v>3</v>
      </c>
      <c r="Z1110" t="s">
        <v>3</v>
      </c>
      <c r="AA1110"/>
      <c r="AB1110" t="s">
        <v>324</v>
      </c>
      <c r="AC1110" t="s">
        <v>3</v>
      </c>
      <c r="AD1110" t="s">
        <v>3</v>
      </c>
    </row>
    <row r="1111" spans="1:30" ht="15" x14ac:dyDescent="0.25">
      <c r="A1111">
        <v>1106</v>
      </c>
      <c r="B1111" t="s">
        <v>1675</v>
      </c>
      <c r="C1111">
        <v>1106</v>
      </c>
      <c r="D1111" t="s">
        <v>322</v>
      </c>
      <c r="E1111" t="s">
        <v>1668</v>
      </c>
      <c r="F1111"/>
      <c r="G1111"/>
      <c r="H1111" t="s">
        <v>1676</v>
      </c>
      <c r="I1111" t="s">
        <v>3</v>
      </c>
      <c r="J1111" t="s">
        <v>493</v>
      </c>
      <c r="K1111" t="s">
        <v>14</v>
      </c>
      <c r="L1111" t="s">
        <v>16</v>
      </c>
      <c r="M1111">
        <v>1</v>
      </c>
      <c r="N1111" t="s">
        <v>3</v>
      </c>
      <c r="O1111" t="s">
        <v>788</v>
      </c>
      <c r="P1111"/>
      <c r="Q1111">
        <v>0</v>
      </c>
      <c r="R1111"/>
      <c r="S1111"/>
      <c r="T1111" t="s">
        <v>3</v>
      </c>
      <c r="U1111" t="s">
        <v>3</v>
      </c>
      <c r="V1111" t="s">
        <v>2</v>
      </c>
      <c r="W1111" t="s">
        <v>3</v>
      </c>
      <c r="X1111" t="s">
        <v>3</v>
      </c>
      <c r="Y1111" t="s">
        <v>3</v>
      </c>
      <c r="Z1111" t="s">
        <v>3</v>
      </c>
      <c r="AA1111"/>
      <c r="AB1111" t="s">
        <v>324</v>
      </c>
      <c r="AC1111" t="s">
        <v>3</v>
      </c>
      <c r="AD1111" t="s">
        <v>3</v>
      </c>
    </row>
    <row r="1112" spans="1:30" ht="15" x14ac:dyDescent="0.25">
      <c r="A1112">
        <v>1107</v>
      </c>
      <c r="B1112" t="s">
        <v>1677</v>
      </c>
      <c r="C1112">
        <v>1107</v>
      </c>
      <c r="D1112" t="s">
        <v>322</v>
      </c>
      <c r="E1112" t="s">
        <v>1668</v>
      </c>
      <c r="F1112"/>
      <c r="G1112"/>
      <c r="H1112" t="s">
        <v>1676</v>
      </c>
      <c r="I1112" t="s">
        <v>3</v>
      </c>
      <c r="J1112" t="s">
        <v>493</v>
      </c>
      <c r="K1112" t="s">
        <v>14</v>
      </c>
      <c r="L1112" t="s">
        <v>16</v>
      </c>
      <c r="M1112">
        <v>1</v>
      </c>
      <c r="N1112" t="s">
        <v>3</v>
      </c>
      <c r="O1112" t="s">
        <v>804</v>
      </c>
      <c r="P1112"/>
      <c r="Q1112">
        <v>0</v>
      </c>
      <c r="R1112"/>
      <c r="S1112"/>
      <c r="T1112" t="s">
        <v>3</v>
      </c>
      <c r="U1112" t="s">
        <v>3</v>
      </c>
      <c r="V1112" t="s">
        <v>2</v>
      </c>
      <c r="W1112" t="s">
        <v>3</v>
      </c>
      <c r="X1112" t="s">
        <v>21</v>
      </c>
      <c r="Y1112" t="s">
        <v>3</v>
      </c>
      <c r="Z1112" t="s">
        <v>3</v>
      </c>
      <c r="AA1112"/>
      <c r="AB1112" t="s">
        <v>324</v>
      </c>
      <c r="AC1112" t="s">
        <v>3</v>
      </c>
      <c r="AD1112" t="s">
        <v>3</v>
      </c>
    </row>
    <row r="1113" spans="1:30" ht="15" x14ac:dyDescent="0.25">
      <c r="A1113">
        <v>1108</v>
      </c>
      <c r="B1113" t="s">
        <v>1678</v>
      </c>
      <c r="C1113">
        <v>1108</v>
      </c>
      <c r="D1113" t="s">
        <v>322</v>
      </c>
      <c r="E1113" t="s">
        <v>1668</v>
      </c>
      <c r="F1113"/>
      <c r="G1113"/>
      <c r="H1113" t="s">
        <v>1676</v>
      </c>
      <c r="I1113" t="s">
        <v>3</v>
      </c>
      <c r="J1113" t="s">
        <v>493</v>
      </c>
      <c r="K1113" t="s">
        <v>14</v>
      </c>
      <c r="L1113" t="s">
        <v>311</v>
      </c>
      <c r="M1113" t="s">
        <v>3</v>
      </c>
      <c r="N1113" t="s">
        <v>3</v>
      </c>
      <c r="O1113" t="s">
        <v>434</v>
      </c>
      <c r="P1113"/>
      <c r="Q1113">
        <v>0</v>
      </c>
      <c r="R1113"/>
      <c r="S1113"/>
      <c r="T1113" t="s">
        <v>3</v>
      </c>
      <c r="U1113" t="s">
        <v>3</v>
      </c>
      <c r="V1113" t="s">
        <v>2</v>
      </c>
      <c r="W1113" t="s">
        <v>3</v>
      </c>
      <c r="X1113" t="s">
        <v>3</v>
      </c>
      <c r="Y1113" t="s">
        <v>3</v>
      </c>
      <c r="Z1113" t="s">
        <v>3</v>
      </c>
      <c r="AA1113"/>
      <c r="AB1113" t="s">
        <v>324</v>
      </c>
      <c r="AC1113" t="s">
        <v>3</v>
      </c>
      <c r="AD1113" t="s">
        <v>3</v>
      </c>
    </row>
    <row r="1114" spans="1:30" ht="15" x14ac:dyDescent="0.25">
      <c r="A1114">
        <v>1109</v>
      </c>
      <c r="B1114" t="s">
        <v>1679</v>
      </c>
      <c r="C1114">
        <v>1109</v>
      </c>
      <c r="D1114" t="s">
        <v>322</v>
      </c>
      <c r="E1114" t="s">
        <v>1668</v>
      </c>
      <c r="F1114"/>
      <c r="G1114"/>
      <c r="H1114" t="s">
        <v>3</v>
      </c>
      <c r="I1114" t="s">
        <v>3</v>
      </c>
      <c r="J1114" t="s">
        <v>3</v>
      </c>
      <c r="K1114" t="s">
        <v>3</v>
      </c>
      <c r="L1114" t="s">
        <v>3</v>
      </c>
      <c r="M1114" t="s">
        <v>3</v>
      </c>
      <c r="N1114" t="s">
        <v>3</v>
      </c>
      <c r="O1114" t="s">
        <v>358</v>
      </c>
      <c r="P1114"/>
      <c r="Q1114">
        <v>0</v>
      </c>
      <c r="R1114"/>
      <c r="S1114"/>
      <c r="T1114" t="s">
        <v>3</v>
      </c>
      <c r="U1114" t="s">
        <v>3</v>
      </c>
      <c r="V1114" t="s">
        <v>3</v>
      </c>
      <c r="W1114" t="s">
        <v>3</v>
      </c>
      <c r="X1114" t="s">
        <v>3</v>
      </c>
      <c r="Y1114" t="s">
        <v>3</v>
      </c>
      <c r="Z1114" t="s">
        <v>3</v>
      </c>
      <c r="AA1114"/>
      <c r="AB1114" t="s">
        <v>324</v>
      </c>
      <c r="AC1114" t="s">
        <v>3</v>
      </c>
      <c r="AD1114" t="s">
        <v>3</v>
      </c>
    </row>
    <row r="1115" spans="1:30" ht="15" x14ac:dyDescent="0.25">
      <c r="A1115">
        <v>1110</v>
      </c>
      <c r="B1115" t="s">
        <v>1680</v>
      </c>
      <c r="C1115">
        <v>1110</v>
      </c>
      <c r="D1115" t="s">
        <v>322</v>
      </c>
      <c r="E1115" t="s">
        <v>1668</v>
      </c>
      <c r="F1115"/>
      <c r="G1115"/>
      <c r="H1115" t="s">
        <v>1676</v>
      </c>
      <c r="I1115" t="s">
        <v>3</v>
      </c>
      <c r="J1115" t="s">
        <v>493</v>
      </c>
      <c r="K1115" t="s">
        <v>14</v>
      </c>
      <c r="L1115" t="s">
        <v>16</v>
      </c>
      <c r="M1115">
        <v>1</v>
      </c>
      <c r="N1115" t="s">
        <v>3</v>
      </c>
      <c r="O1115" t="s">
        <v>508</v>
      </c>
      <c r="P1115"/>
      <c r="Q1115">
        <v>0</v>
      </c>
      <c r="R1115"/>
      <c r="S1115"/>
      <c r="T1115" t="s">
        <v>3</v>
      </c>
      <c r="U1115" t="s">
        <v>3</v>
      </c>
      <c r="V1115" t="s">
        <v>21</v>
      </c>
      <c r="W1115" t="s">
        <v>3</v>
      </c>
      <c r="X1115" t="s">
        <v>3</v>
      </c>
      <c r="Y1115" t="s">
        <v>3</v>
      </c>
      <c r="Z1115" t="s">
        <v>3</v>
      </c>
      <c r="AA1115"/>
      <c r="AB1115" t="s">
        <v>324</v>
      </c>
      <c r="AC1115" t="s">
        <v>3</v>
      </c>
      <c r="AD1115" t="s">
        <v>3</v>
      </c>
    </row>
    <row r="1116" spans="1:30" ht="15" x14ac:dyDescent="0.25">
      <c r="A1116">
        <v>1111</v>
      </c>
      <c r="B1116" t="s">
        <v>1681</v>
      </c>
      <c r="C1116">
        <v>1111</v>
      </c>
      <c r="D1116" t="s">
        <v>322</v>
      </c>
      <c r="E1116" t="s">
        <v>1668</v>
      </c>
      <c r="F1116"/>
      <c r="G1116"/>
      <c r="H1116" t="s">
        <v>1676</v>
      </c>
      <c r="I1116" t="s">
        <v>3</v>
      </c>
      <c r="J1116" t="s">
        <v>493</v>
      </c>
      <c r="K1116" t="s">
        <v>14</v>
      </c>
      <c r="L1116" t="s">
        <v>16</v>
      </c>
      <c r="M1116">
        <v>1</v>
      </c>
      <c r="N1116" t="s">
        <v>3</v>
      </c>
      <c r="O1116" t="s">
        <v>34</v>
      </c>
      <c r="P1116"/>
      <c r="Q1116">
        <v>0</v>
      </c>
      <c r="R1116"/>
      <c r="S1116"/>
      <c r="T1116" t="s">
        <v>3</v>
      </c>
      <c r="U1116" t="s">
        <v>3</v>
      </c>
      <c r="V1116" t="s">
        <v>21</v>
      </c>
      <c r="W1116" t="s">
        <v>3</v>
      </c>
      <c r="X1116" t="s">
        <v>3</v>
      </c>
      <c r="Y1116" t="s">
        <v>3</v>
      </c>
      <c r="Z1116" t="s">
        <v>3</v>
      </c>
      <c r="AA1116"/>
      <c r="AB1116" t="s">
        <v>324</v>
      </c>
      <c r="AC1116" t="s">
        <v>3</v>
      </c>
      <c r="AD1116" t="s">
        <v>3</v>
      </c>
    </row>
    <row r="1117" spans="1:30" ht="15" x14ac:dyDescent="0.25">
      <c r="A1117">
        <v>1112</v>
      </c>
      <c r="B1117" t="s">
        <v>1682</v>
      </c>
      <c r="C1117">
        <v>1112</v>
      </c>
      <c r="D1117" t="s">
        <v>322</v>
      </c>
      <c r="E1117" t="s">
        <v>1668</v>
      </c>
      <c r="F1117"/>
      <c r="G1117"/>
      <c r="H1117" t="s">
        <v>3</v>
      </c>
      <c r="I1117" t="s">
        <v>3</v>
      </c>
      <c r="J1117" t="s">
        <v>3</v>
      </c>
      <c r="K1117" t="s">
        <v>3</v>
      </c>
      <c r="L1117" t="s">
        <v>3</v>
      </c>
      <c r="M1117">
        <v>1</v>
      </c>
      <c r="N1117" t="s">
        <v>3</v>
      </c>
      <c r="O1117" t="s">
        <v>3</v>
      </c>
      <c r="P1117"/>
      <c r="Q1117">
        <v>0</v>
      </c>
      <c r="R1117"/>
      <c r="S1117"/>
      <c r="T1117" t="s">
        <v>3</v>
      </c>
      <c r="U1117" t="s">
        <v>3</v>
      </c>
      <c r="V1117" t="s">
        <v>8</v>
      </c>
      <c r="W1117" t="s">
        <v>3</v>
      </c>
      <c r="X1117" t="s">
        <v>21</v>
      </c>
      <c r="Y1117" t="s">
        <v>13</v>
      </c>
      <c r="Z1117" t="s">
        <v>3</v>
      </c>
      <c r="AA1117"/>
      <c r="AB1117" t="s">
        <v>324</v>
      </c>
      <c r="AC1117" t="s">
        <v>3</v>
      </c>
      <c r="AD1117" t="s">
        <v>3</v>
      </c>
    </row>
    <row r="1118" spans="1:30" ht="15" x14ac:dyDescent="0.25">
      <c r="A1118">
        <v>1113</v>
      </c>
      <c r="B1118" t="s">
        <v>1683</v>
      </c>
      <c r="C1118">
        <v>1113</v>
      </c>
      <c r="D1118" t="s">
        <v>322</v>
      </c>
      <c r="E1118" t="s">
        <v>1668</v>
      </c>
      <c r="F1118"/>
      <c r="G1118"/>
      <c r="H1118" t="s">
        <v>3</v>
      </c>
      <c r="I1118" t="s">
        <v>3</v>
      </c>
      <c r="J1118" t="s">
        <v>3</v>
      </c>
      <c r="K1118" t="s">
        <v>3</v>
      </c>
      <c r="L1118" t="s">
        <v>3</v>
      </c>
      <c r="M1118">
        <v>1</v>
      </c>
      <c r="N1118" t="s">
        <v>3</v>
      </c>
      <c r="O1118" t="s">
        <v>3</v>
      </c>
      <c r="P1118"/>
      <c r="Q1118">
        <v>0</v>
      </c>
      <c r="R1118"/>
      <c r="S1118"/>
      <c r="T1118" t="s">
        <v>3</v>
      </c>
      <c r="U1118" t="s">
        <v>3</v>
      </c>
      <c r="V1118" t="s">
        <v>21</v>
      </c>
      <c r="W1118" t="s">
        <v>3</v>
      </c>
      <c r="X1118" t="s">
        <v>3</v>
      </c>
      <c r="Y1118" t="s">
        <v>3</v>
      </c>
      <c r="Z1118" t="s">
        <v>21</v>
      </c>
      <c r="AA1118"/>
      <c r="AB1118" t="s">
        <v>324</v>
      </c>
      <c r="AC1118" t="s">
        <v>3</v>
      </c>
      <c r="AD1118" t="s">
        <v>3</v>
      </c>
    </row>
    <row r="1119" spans="1:30" ht="15" x14ac:dyDescent="0.25">
      <c r="A1119">
        <v>1114</v>
      </c>
      <c r="B1119" t="s">
        <v>1684</v>
      </c>
      <c r="C1119">
        <v>1114</v>
      </c>
      <c r="D1119" t="s">
        <v>322</v>
      </c>
      <c r="E1119" t="s">
        <v>1668</v>
      </c>
      <c r="F1119"/>
      <c r="G1119"/>
      <c r="H1119" t="s">
        <v>3</v>
      </c>
      <c r="I1119" t="s">
        <v>3</v>
      </c>
      <c r="J1119" t="s">
        <v>3</v>
      </c>
      <c r="K1119" t="s">
        <v>3</v>
      </c>
      <c r="L1119" t="s">
        <v>3</v>
      </c>
      <c r="M1119" t="s">
        <v>3</v>
      </c>
      <c r="N1119" t="s">
        <v>3</v>
      </c>
      <c r="O1119" t="s">
        <v>431</v>
      </c>
      <c r="P1119"/>
      <c r="Q1119">
        <v>0</v>
      </c>
      <c r="R1119"/>
      <c r="S1119"/>
      <c r="T1119" t="s">
        <v>3</v>
      </c>
      <c r="U1119" t="s">
        <v>3</v>
      </c>
      <c r="V1119" t="s">
        <v>3</v>
      </c>
      <c r="W1119" t="s">
        <v>3</v>
      </c>
      <c r="X1119" t="s">
        <v>3</v>
      </c>
      <c r="Y1119" t="s">
        <v>3</v>
      </c>
      <c r="Z1119" t="s">
        <v>3</v>
      </c>
      <c r="AA1119"/>
      <c r="AB1119" t="s">
        <v>324</v>
      </c>
      <c r="AC1119" t="s">
        <v>3</v>
      </c>
      <c r="AD1119" t="s">
        <v>3</v>
      </c>
    </row>
    <row r="1120" spans="1:30" ht="15" x14ac:dyDescent="0.25">
      <c r="A1120">
        <v>1115</v>
      </c>
      <c r="B1120" t="s">
        <v>1685</v>
      </c>
      <c r="C1120">
        <v>1115</v>
      </c>
      <c r="D1120" t="s">
        <v>322</v>
      </c>
      <c r="E1120" t="s">
        <v>1668</v>
      </c>
      <c r="F1120"/>
      <c r="G1120"/>
      <c r="H1120" t="s">
        <v>1686</v>
      </c>
      <c r="I1120" t="s">
        <v>3</v>
      </c>
      <c r="J1120" t="s">
        <v>3</v>
      </c>
      <c r="K1120" t="s">
        <v>3</v>
      </c>
      <c r="L1120" t="s">
        <v>3</v>
      </c>
      <c r="M1120">
        <v>1</v>
      </c>
      <c r="N1120" t="s">
        <v>3</v>
      </c>
      <c r="O1120" t="s">
        <v>3</v>
      </c>
      <c r="P1120"/>
      <c r="Q1120">
        <v>0</v>
      </c>
      <c r="R1120"/>
      <c r="S1120"/>
      <c r="T1120" t="s">
        <v>3</v>
      </c>
      <c r="U1120" t="s">
        <v>3</v>
      </c>
      <c r="V1120" t="s">
        <v>36</v>
      </c>
      <c r="W1120" t="s">
        <v>3</v>
      </c>
      <c r="X1120" t="s">
        <v>3</v>
      </c>
      <c r="Y1120" t="s">
        <v>3</v>
      </c>
      <c r="Z1120" t="s">
        <v>10</v>
      </c>
      <c r="AA1120"/>
      <c r="AB1120" t="s">
        <v>324</v>
      </c>
      <c r="AC1120" t="s">
        <v>3</v>
      </c>
      <c r="AD1120" t="s">
        <v>3</v>
      </c>
    </row>
    <row r="1121" spans="1:30" ht="15" x14ac:dyDescent="0.25">
      <c r="A1121">
        <v>1116</v>
      </c>
      <c r="B1121" t="s">
        <v>1687</v>
      </c>
      <c r="C1121">
        <v>1116</v>
      </c>
      <c r="D1121" t="s">
        <v>322</v>
      </c>
      <c r="E1121" t="s">
        <v>1668</v>
      </c>
      <c r="F1121"/>
      <c r="G1121"/>
      <c r="H1121" t="s">
        <v>1676</v>
      </c>
      <c r="I1121" t="s">
        <v>3</v>
      </c>
      <c r="J1121" t="s">
        <v>493</v>
      </c>
      <c r="K1121" t="s">
        <v>14</v>
      </c>
      <c r="L1121" t="s">
        <v>16</v>
      </c>
      <c r="M1121">
        <v>1</v>
      </c>
      <c r="N1121" t="s">
        <v>3</v>
      </c>
      <c r="O1121" t="s">
        <v>809</v>
      </c>
      <c r="P1121"/>
      <c r="Q1121">
        <v>0</v>
      </c>
      <c r="R1121"/>
      <c r="S1121"/>
      <c r="T1121" t="s">
        <v>3</v>
      </c>
      <c r="U1121" t="s">
        <v>3</v>
      </c>
      <c r="V1121" t="s">
        <v>2</v>
      </c>
      <c r="W1121" t="s">
        <v>90</v>
      </c>
      <c r="X1121" t="s">
        <v>3</v>
      </c>
      <c r="Y1121" t="s">
        <v>3</v>
      </c>
      <c r="Z1121" t="s">
        <v>21</v>
      </c>
      <c r="AA1121"/>
      <c r="AB1121" t="s">
        <v>324</v>
      </c>
      <c r="AC1121" t="s">
        <v>3</v>
      </c>
      <c r="AD1121" t="s">
        <v>3</v>
      </c>
    </row>
    <row r="1122" spans="1:30" ht="15" x14ac:dyDescent="0.25">
      <c r="A1122">
        <v>1117</v>
      </c>
      <c r="B1122" t="s">
        <v>1688</v>
      </c>
      <c r="C1122">
        <v>1117</v>
      </c>
      <c r="D1122" t="s">
        <v>322</v>
      </c>
      <c r="E1122" t="s">
        <v>1668</v>
      </c>
      <c r="F1122"/>
      <c r="G1122"/>
      <c r="H1122" t="s">
        <v>3</v>
      </c>
      <c r="I1122" t="s">
        <v>3</v>
      </c>
      <c r="J1122" t="s">
        <v>3</v>
      </c>
      <c r="K1122" t="s">
        <v>3</v>
      </c>
      <c r="L1122" t="s">
        <v>3</v>
      </c>
      <c r="M1122">
        <v>1</v>
      </c>
      <c r="N1122" t="s">
        <v>3</v>
      </c>
      <c r="O1122" t="s">
        <v>3</v>
      </c>
      <c r="P1122"/>
      <c r="Q1122">
        <v>0</v>
      </c>
      <c r="R1122"/>
      <c r="S1122"/>
      <c r="T1122" t="s">
        <v>3</v>
      </c>
      <c r="U1122" t="s">
        <v>3</v>
      </c>
      <c r="V1122" t="s">
        <v>21</v>
      </c>
      <c r="W1122" t="s">
        <v>90</v>
      </c>
      <c r="X1122" t="s">
        <v>3</v>
      </c>
      <c r="Y1122" t="s">
        <v>3</v>
      </c>
      <c r="Z1122" t="s">
        <v>21</v>
      </c>
      <c r="AA1122"/>
      <c r="AB1122" t="s">
        <v>324</v>
      </c>
      <c r="AC1122" t="s">
        <v>3</v>
      </c>
      <c r="AD1122" t="s">
        <v>3</v>
      </c>
    </row>
    <row r="1123" spans="1:30" ht="15" x14ac:dyDescent="0.25">
      <c r="A1123">
        <v>1118</v>
      </c>
      <c r="B1123" t="s">
        <v>1689</v>
      </c>
      <c r="C1123">
        <v>1118</v>
      </c>
      <c r="D1123" t="s">
        <v>322</v>
      </c>
      <c r="E1123" t="s">
        <v>1668</v>
      </c>
      <c r="F1123"/>
      <c r="G1123"/>
      <c r="H1123" t="s">
        <v>1676</v>
      </c>
      <c r="I1123" t="s">
        <v>3</v>
      </c>
      <c r="J1123" t="s">
        <v>493</v>
      </c>
      <c r="K1123" t="s">
        <v>14</v>
      </c>
      <c r="L1123" t="s">
        <v>16</v>
      </c>
      <c r="M1123">
        <v>1</v>
      </c>
      <c r="N1123" t="s">
        <v>3</v>
      </c>
      <c r="O1123" t="s">
        <v>1690</v>
      </c>
      <c r="P1123"/>
      <c r="Q1123">
        <v>0</v>
      </c>
      <c r="R1123"/>
      <c r="S1123"/>
      <c r="T1123" t="s">
        <v>3</v>
      </c>
      <c r="U1123" t="s">
        <v>3</v>
      </c>
      <c r="V1123" t="s">
        <v>2</v>
      </c>
      <c r="W1123" t="s">
        <v>3</v>
      </c>
      <c r="X1123" t="s">
        <v>3</v>
      </c>
      <c r="Y1123" t="s">
        <v>3</v>
      </c>
      <c r="Z1123" t="s">
        <v>3</v>
      </c>
      <c r="AA1123"/>
      <c r="AB1123" t="s">
        <v>324</v>
      </c>
      <c r="AC1123" t="s">
        <v>3</v>
      </c>
      <c r="AD1123" t="s">
        <v>3</v>
      </c>
    </row>
    <row r="1124" spans="1:30" ht="15" x14ac:dyDescent="0.25">
      <c r="A1124">
        <v>1119</v>
      </c>
      <c r="B1124" t="s">
        <v>1691</v>
      </c>
      <c r="C1124">
        <v>1119</v>
      </c>
      <c r="D1124" t="s">
        <v>322</v>
      </c>
      <c r="E1124" t="s">
        <v>1668</v>
      </c>
      <c r="F1124"/>
      <c r="G1124"/>
      <c r="H1124" t="s">
        <v>3</v>
      </c>
      <c r="I1124" t="s">
        <v>3</v>
      </c>
      <c r="J1124" t="s">
        <v>3</v>
      </c>
      <c r="K1124" t="s">
        <v>3</v>
      </c>
      <c r="L1124" t="s">
        <v>3</v>
      </c>
      <c r="M1124" t="s">
        <v>3</v>
      </c>
      <c r="N1124" t="s">
        <v>3</v>
      </c>
      <c r="O1124" t="s">
        <v>3</v>
      </c>
      <c r="P1124"/>
      <c r="Q1124">
        <v>0</v>
      </c>
      <c r="R1124"/>
      <c r="S1124"/>
      <c r="T1124" t="s">
        <v>3</v>
      </c>
      <c r="U1124" t="s">
        <v>3</v>
      </c>
      <c r="V1124" t="s">
        <v>2</v>
      </c>
      <c r="W1124" t="s">
        <v>3</v>
      </c>
      <c r="X1124" t="s">
        <v>3</v>
      </c>
      <c r="Y1124" t="s">
        <v>3</v>
      </c>
      <c r="Z1124" t="s">
        <v>3</v>
      </c>
      <c r="AA1124"/>
      <c r="AB1124" t="s">
        <v>324</v>
      </c>
      <c r="AC1124" t="s">
        <v>3</v>
      </c>
      <c r="AD1124" t="s">
        <v>3</v>
      </c>
    </row>
    <row r="1125" spans="1:30" ht="15" x14ac:dyDescent="0.25">
      <c r="A1125">
        <v>1120</v>
      </c>
      <c r="B1125" t="s">
        <v>1692</v>
      </c>
      <c r="C1125">
        <v>1120</v>
      </c>
      <c r="D1125" t="s">
        <v>322</v>
      </c>
      <c r="E1125" t="s">
        <v>1668</v>
      </c>
      <c r="F1125"/>
      <c r="G1125"/>
      <c r="H1125" t="s">
        <v>3</v>
      </c>
      <c r="I1125" t="s">
        <v>3</v>
      </c>
      <c r="J1125" t="s">
        <v>3</v>
      </c>
      <c r="K1125" t="s">
        <v>3</v>
      </c>
      <c r="L1125" t="s">
        <v>3</v>
      </c>
      <c r="M1125" t="s">
        <v>3</v>
      </c>
      <c r="N1125" t="s">
        <v>3</v>
      </c>
      <c r="O1125" t="s">
        <v>3</v>
      </c>
      <c r="P1125"/>
      <c r="Q1125">
        <v>0</v>
      </c>
      <c r="R1125"/>
      <c r="S1125"/>
      <c r="T1125" t="s">
        <v>3</v>
      </c>
      <c r="U1125" t="s">
        <v>3</v>
      </c>
      <c r="V1125" t="s">
        <v>2</v>
      </c>
      <c r="W1125" t="s">
        <v>3</v>
      </c>
      <c r="X1125" t="s">
        <v>3</v>
      </c>
      <c r="Y1125" t="s">
        <v>3</v>
      </c>
      <c r="Z1125" t="s">
        <v>3</v>
      </c>
      <c r="AA1125"/>
      <c r="AB1125" t="s">
        <v>324</v>
      </c>
      <c r="AC1125" t="s">
        <v>3</v>
      </c>
      <c r="AD1125" t="s">
        <v>3</v>
      </c>
    </row>
    <row r="1126" spans="1:30" ht="15" x14ac:dyDescent="0.25">
      <c r="A1126">
        <v>1121</v>
      </c>
      <c r="B1126" t="s">
        <v>1693</v>
      </c>
      <c r="C1126">
        <v>1121</v>
      </c>
      <c r="D1126" t="s">
        <v>322</v>
      </c>
      <c r="E1126" t="s">
        <v>1668</v>
      </c>
      <c r="F1126"/>
      <c r="G1126"/>
      <c r="H1126" t="s">
        <v>1676</v>
      </c>
      <c r="I1126" t="s">
        <v>3</v>
      </c>
      <c r="J1126" t="s">
        <v>493</v>
      </c>
      <c r="K1126" t="s">
        <v>331</v>
      </c>
      <c r="L1126" t="s">
        <v>16</v>
      </c>
      <c r="M1126">
        <v>1</v>
      </c>
      <c r="N1126" t="s">
        <v>3</v>
      </c>
      <c r="O1126" t="s">
        <v>739</v>
      </c>
      <c r="P1126"/>
      <c r="Q1126">
        <v>0</v>
      </c>
      <c r="R1126"/>
      <c r="S1126"/>
      <c r="T1126" t="s">
        <v>3</v>
      </c>
      <c r="U1126" t="s">
        <v>3</v>
      </c>
      <c r="V1126" t="s">
        <v>2</v>
      </c>
      <c r="W1126" t="s">
        <v>3</v>
      </c>
      <c r="X1126" t="s">
        <v>3</v>
      </c>
      <c r="Y1126" t="s">
        <v>3</v>
      </c>
      <c r="Z1126" t="s">
        <v>3</v>
      </c>
      <c r="AA1126"/>
      <c r="AB1126" t="s">
        <v>324</v>
      </c>
      <c r="AC1126" t="s">
        <v>3</v>
      </c>
      <c r="AD1126" t="s">
        <v>3</v>
      </c>
    </row>
    <row r="1127" spans="1:30" ht="15" x14ac:dyDescent="0.25">
      <c r="A1127">
        <v>1122</v>
      </c>
      <c r="B1127" t="s">
        <v>1694</v>
      </c>
      <c r="C1127">
        <v>1122</v>
      </c>
      <c r="D1127" t="s">
        <v>322</v>
      </c>
      <c r="E1127" t="s">
        <v>1668</v>
      </c>
      <c r="F1127"/>
      <c r="G1127"/>
      <c r="H1127" t="s">
        <v>3</v>
      </c>
      <c r="I1127" t="s">
        <v>3</v>
      </c>
      <c r="J1127" t="s">
        <v>3</v>
      </c>
      <c r="K1127" t="s">
        <v>3</v>
      </c>
      <c r="L1127" t="s">
        <v>3</v>
      </c>
      <c r="M1127" t="s">
        <v>3</v>
      </c>
      <c r="N1127" t="s">
        <v>3</v>
      </c>
      <c r="O1127" t="s">
        <v>3</v>
      </c>
      <c r="P1127"/>
      <c r="Q1127">
        <v>0</v>
      </c>
      <c r="R1127"/>
      <c r="S1127"/>
      <c r="T1127" t="s">
        <v>3</v>
      </c>
      <c r="U1127" t="s">
        <v>3</v>
      </c>
      <c r="V1127" t="s">
        <v>2</v>
      </c>
      <c r="W1127" t="s">
        <v>3</v>
      </c>
      <c r="X1127" t="s">
        <v>3</v>
      </c>
      <c r="Y1127" t="s">
        <v>3</v>
      </c>
      <c r="Z1127" t="s">
        <v>3</v>
      </c>
      <c r="AA1127"/>
      <c r="AB1127" t="s">
        <v>324</v>
      </c>
      <c r="AC1127" t="s">
        <v>3</v>
      </c>
      <c r="AD1127" t="s">
        <v>3</v>
      </c>
    </row>
    <row r="1128" spans="1:30" ht="15" x14ac:dyDescent="0.25">
      <c r="A1128">
        <v>1123</v>
      </c>
      <c r="B1128" t="s">
        <v>1695</v>
      </c>
      <c r="C1128">
        <v>1123</v>
      </c>
      <c r="D1128" t="s">
        <v>322</v>
      </c>
      <c r="E1128" t="s">
        <v>1668</v>
      </c>
      <c r="F1128"/>
      <c r="G1128"/>
      <c r="H1128" t="s">
        <v>1676</v>
      </c>
      <c r="I1128" t="s">
        <v>3</v>
      </c>
      <c r="J1128" t="s">
        <v>493</v>
      </c>
      <c r="K1128" t="s">
        <v>14</v>
      </c>
      <c r="L1128" t="s">
        <v>16</v>
      </c>
      <c r="M1128">
        <v>1</v>
      </c>
      <c r="N1128" t="s">
        <v>3</v>
      </c>
      <c r="O1128" t="s">
        <v>25</v>
      </c>
      <c r="P1128"/>
      <c r="Q1128">
        <v>0</v>
      </c>
      <c r="R1128"/>
      <c r="S1128"/>
      <c r="T1128" t="s">
        <v>3</v>
      </c>
      <c r="U1128" t="s">
        <v>3</v>
      </c>
      <c r="V1128" t="s">
        <v>2</v>
      </c>
      <c r="W1128" t="s">
        <v>3</v>
      </c>
      <c r="X1128" t="s">
        <v>3</v>
      </c>
      <c r="Y1128" t="s">
        <v>3</v>
      </c>
      <c r="Z1128" t="s">
        <v>3</v>
      </c>
      <c r="AA1128"/>
      <c r="AB1128" t="s">
        <v>324</v>
      </c>
      <c r="AC1128" t="s">
        <v>3</v>
      </c>
      <c r="AD1128" t="s">
        <v>3</v>
      </c>
    </row>
    <row r="1129" spans="1:30" ht="15" x14ac:dyDescent="0.25">
      <c r="A1129">
        <v>1124</v>
      </c>
      <c r="B1129" t="s">
        <v>1696</v>
      </c>
      <c r="C1129">
        <v>1124</v>
      </c>
      <c r="D1129" t="s">
        <v>322</v>
      </c>
      <c r="E1129" t="s">
        <v>1668</v>
      </c>
      <c r="F1129"/>
      <c r="G1129"/>
      <c r="H1129" t="s">
        <v>1676</v>
      </c>
      <c r="I1129" t="s">
        <v>3</v>
      </c>
      <c r="J1129" t="s">
        <v>493</v>
      </c>
      <c r="K1129" t="s">
        <v>20</v>
      </c>
      <c r="L1129" t="s">
        <v>311</v>
      </c>
      <c r="M1129" t="s">
        <v>3</v>
      </c>
      <c r="N1129" t="s">
        <v>3</v>
      </c>
      <c r="O1129" t="s">
        <v>23</v>
      </c>
      <c r="P1129"/>
      <c r="Q1129">
        <v>0</v>
      </c>
      <c r="R1129"/>
      <c r="S1129"/>
      <c r="T1129" t="s">
        <v>3</v>
      </c>
      <c r="U1129" t="s">
        <v>3</v>
      </c>
      <c r="V1129" t="s">
        <v>2</v>
      </c>
      <c r="W1129" t="s">
        <v>3</v>
      </c>
      <c r="X1129" t="s">
        <v>3</v>
      </c>
      <c r="Y1129" t="s">
        <v>3</v>
      </c>
      <c r="Z1129" t="s">
        <v>3</v>
      </c>
      <c r="AA1129"/>
      <c r="AB1129" t="s">
        <v>324</v>
      </c>
      <c r="AC1129" t="s">
        <v>3</v>
      </c>
      <c r="AD1129" t="s">
        <v>3</v>
      </c>
    </row>
    <row r="1130" spans="1:30" ht="15" x14ac:dyDescent="0.25">
      <c r="A1130">
        <v>1125</v>
      </c>
      <c r="B1130" t="s">
        <v>1697</v>
      </c>
      <c r="C1130">
        <v>1125</v>
      </c>
      <c r="D1130" t="s">
        <v>322</v>
      </c>
      <c r="E1130" t="s">
        <v>1668</v>
      </c>
      <c r="F1130"/>
      <c r="G1130"/>
      <c r="H1130" t="s">
        <v>3</v>
      </c>
      <c r="I1130" t="s">
        <v>3</v>
      </c>
      <c r="J1130" t="s">
        <v>3</v>
      </c>
      <c r="K1130" t="s">
        <v>3</v>
      </c>
      <c r="L1130" t="s">
        <v>3</v>
      </c>
      <c r="M1130" t="s">
        <v>3</v>
      </c>
      <c r="N1130" t="s">
        <v>3</v>
      </c>
      <c r="O1130" t="s">
        <v>3</v>
      </c>
      <c r="P1130"/>
      <c r="Q1130">
        <v>0</v>
      </c>
      <c r="R1130"/>
      <c r="S1130"/>
      <c r="T1130" t="s">
        <v>3</v>
      </c>
      <c r="U1130" t="s">
        <v>3</v>
      </c>
      <c r="V1130" t="s">
        <v>2</v>
      </c>
      <c r="W1130" t="s">
        <v>3</v>
      </c>
      <c r="X1130" t="s">
        <v>3</v>
      </c>
      <c r="Y1130" t="s">
        <v>3</v>
      </c>
      <c r="Z1130" t="s">
        <v>3</v>
      </c>
      <c r="AA1130"/>
      <c r="AB1130" t="s">
        <v>324</v>
      </c>
      <c r="AC1130" t="s">
        <v>3</v>
      </c>
      <c r="AD1130" t="s">
        <v>3</v>
      </c>
    </row>
    <row r="1131" spans="1:30" ht="15" x14ac:dyDescent="0.25">
      <c r="A1131">
        <v>1126</v>
      </c>
      <c r="B1131" t="s">
        <v>1698</v>
      </c>
      <c r="C1131">
        <v>1126</v>
      </c>
      <c r="D1131" t="s">
        <v>322</v>
      </c>
      <c r="E1131" t="s">
        <v>1668</v>
      </c>
      <c r="F1131"/>
      <c r="G1131"/>
      <c r="H1131" t="s">
        <v>3</v>
      </c>
      <c r="I1131" t="s">
        <v>3</v>
      </c>
      <c r="J1131" t="s">
        <v>3</v>
      </c>
      <c r="K1131" t="s">
        <v>3</v>
      </c>
      <c r="L1131" t="s">
        <v>3</v>
      </c>
      <c r="M1131" t="s">
        <v>3</v>
      </c>
      <c r="N1131" t="s">
        <v>3</v>
      </c>
      <c r="O1131" t="s">
        <v>3</v>
      </c>
      <c r="P1131"/>
      <c r="Q1131">
        <v>0</v>
      </c>
      <c r="R1131"/>
      <c r="S1131"/>
      <c r="T1131" t="s">
        <v>3</v>
      </c>
      <c r="U1131" t="s">
        <v>3</v>
      </c>
      <c r="V1131" t="s">
        <v>2</v>
      </c>
      <c r="W1131" t="s">
        <v>3</v>
      </c>
      <c r="X1131" t="s">
        <v>3</v>
      </c>
      <c r="Y1131" t="s">
        <v>3</v>
      </c>
      <c r="Z1131" t="s">
        <v>3</v>
      </c>
      <c r="AA1131"/>
      <c r="AB1131" t="s">
        <v>324</v>
      </c>
      <c r="AC1131" t="s">
        <v>3</v>
      </c>
      <c r="AD1131" t="s">
        <v>3</v>
      </c>
    </row>
    <row r="1132" spans="1:30" ht="15" x14ac:dyDescent="0.25">
      <c r="A1132">
        <v>1127</v>
      </c>
      <c r="B1132" t="s">
        <v>1699</v>
      </c>
      <c r="C1132">
        <v>1127</v>
      </c>
      <c r="D1132" t="s">
        <v>322</v>
      </c>
      <c r="E1132" t="s">
        <v>1668</v>
      </c>
      <c r="F1132"/>
      <c r="G1132"/>
      <c r="H1132" t="s">
        <v>1676</v>
      </c>
      <c r="I1132" t="s">
        <v>3</v>
      </c>
      <c r="J1132" t="s">
        <v>493</v>
      </c>
      <c r="K1132" t="s">
        <v>331</v>
      </c>
      <c r="L1132" t="s">
        <v>311</v>
      </c>
      <c r="M1132">
        <v>1</v>
      </c>
      <c r="N1132" t="s">
        <v>3</v>
      </c>
      <c r="O1132" t="s">
        <v>25</v>
      </c>
      <c r="P1132"/>
      <c r="Q1132">
        <v>0</v>
      </c>
      <c r="R1132"/>
      <c r="S1132"/>
      <c r="T1132" t="s">
        <v>3</v>
      </c>
      <c r="U1132" t="s">
        <v>3</v>
      </c>
      <c r="V1132" t="s">
        <v>2</v>
      </c>
      <c r="W1132" t="s">
        <v>3</v>
      </c>
      <c r="X1132" t="s">
        <v>3</v>
      </c>
      <c r="Y1132" t="s">
        <v>3</v>
      </c>
      <c r="Z1132" t="s">
        <v>3</v>
      </c>
      <c r="AA1132"/>
      <c r="AB1132" t="s">
        <v>324</v>
      </c>
      <c r="AC1132" t="s">
        <v>3</v>
      </c>
      <c r="AD1132" t="s">
        <v>3</v>
      </c>
    </row>
    <row r="1133" spans="1:30" ht="15" x14ac:dyDescent="0.25">
      <c r="A1133">
        <v>1128</v>
      </c>
      <c r="B1133" t="s">
        <v>1700</v>
      </c>
      <c r="C1133">
        <v>1128</v>
      </c>
      <c r="D1133" t="s">
        <v>322</v>
      </c>
      <c r="E1133" t="s">
        <v>1668</v>
      </c>
      <c r="F1133"/>
      <c r="G1133"/>
      <c r="H1133" t="s">
        <v>3</v>
      </c>
      <c r="I1133" t="s">
        <v>3</v>
      </c>
      <c r="J1133" t="s">
        <v>3</v>
      </c>
      <c r="K1133" t="s">
        <v>3</v>
      </c>
      <c r="L1133" t="s">
        <v>3</v>
      </c>
      <c r="M1133" t="s">
        <v>3</v>
      </c>
      <c r="N1133" t="s">
        <v>3</v>
      </c>
      <c r="O1133" t="s">
        <v>3</v>
      </c>
      <c r="P1133"/>
      <c r="Q1133">
        <v>0</v>
      </c>
      <c r="R1133"/>
      <c r="S1133"/>
      <c r="T1133" t="s">
        <v>3</v>
      </c>
      <c r="U1133" t="s">
        <v>3</v>
      </c>
      <c r="V1133" t="s">
        <v>2</v>
      </c>
      <c r="W1133" t="s">
        <v>3</v>
      </c>
      <c r="X1133" t="s">
        <v>3</v>
      </c>
      <c r="Y1133" t="s">
        <v>3</v>
      </c>
      <c r="Z1133" t="s">
        <v>3</v>
      </c>
      <c r="AA1133"/>
      <c r="AB1133" t="s">
        <v>324</v>
      </c>
      <c r="AC1133" t="s">
        <v>3</v>
      </c>
      <c r="AD1133" t="s">
        <v>3</v>
      </c>
    </row>
    <row r="1134" spans="1:30" ht="15" x14ac:dyDescent="0.25">
      <c r="A1134">
        <v>1129</v>
      </c>
      <c r="B1134" t="s">
        <v>1701</v>
      </c>
      <c r="C1134">
        <v>1129</v>
      </c>
      <c r="D1134" t="s">
        <v>322</v>
      </c>
      <c r="E1134" t="s">
        <v>1668</v>
      </c>
      <c r="F1134"/>
      <c r="G1134"/>
      <c r="H1134" t="s">
        <v>3</v>
      </c>
      <c r="I1134" t="s">
        <v>3</v>
      </c>
      <c r="J1134" t="s">
        <v>3</v>
      </c>
      <c r="K1134" t="s">
        <v>3</v>
      </c>
      <c r="L1134" t="s">
        <v>3</v>
      </c>
      <c r="M1134" t="s">
        <v>3</v>
      </c>
      <c r="N1134" t="s">
        <v>3</v>
      </c>
      <c r="O1134" t="s">
        <v>434</v>
      </c>
      <c r="P1134"/>
      <c r="Q1134">
        <v>0</v>
      </c>
      <c r="R1134"/>
      <c r="S1134"/>
      <c r="T1134" t="s">
        <v>3</v>
      </c>
      <c r="U1134" t="s">
        <v>3</v>
      </c>
      <c r="V1134" t="s">
        <v>3</v>
      </c>
      <c r="W1134" t="s">
        <v>3</v>
      </c>
      <c r="X1134" t="s">
        <v>3</v>
      </c>
      <c r="Y1134" t="s">
        <v>3</v>
      </c>
      <c r="Z1134" t="s">
        <v>3</v>
      </c>
      <c r="AA1134"/>
      <c r="AB1134" t="s">
        <v>324</v>
      </c>
      <c r="AC1134" t="s">
        <v>3</v>
      </c>
      <c r="AD1134" t="s">
        <v>3</v>
      </c>
    </row>
    <row r="1135" spans="1:30" ht="15" x14ac:dyDescent="0.25">
      <c r="A1135">
        <v>1130</v>
      </c>
      <c r="B1135" t="s">
        <v>1702</v>
      </c>
      <c r="C1135">
        <v>1130</v>
      </c>
      <c r="D1135" t="s">
        <v>322</v>
      </c>
      <c r="E1135" t="s">
        <v>1668</v>
      </c>
      <c r="F1135"/>
      <c r="G1135"/>
      <c r="H1135" t="s">
        <v>3</v>
      </c>
      <c r="I1135" t="s">
        <v>3</v>
      </c>
      <c r="J1135" t="s">
        <v>3</v>
      </c>
      <c r="K1135" t="s">
        <v>3</v>
      </c>
      <c r="L1135" t="s">
        <v>3</v>
      </c>
      <c r="M1135" t="s">
        <v>3</v>
      </c>
      <c r="N1135" t="s">
        <v>3</v>
      </c>
      <c r="O1135" t="s">
        <v>3</v>
      </c>
      <c r="P1135"/>
      <c r="Q1135">
        <v>0</v>
      </c>
      <c r="R1135"/>
      <c r="S1135"/>
      <c r="T1135" t="s">
        <v>3</v>
      </c>
      <c r="U1135" t="s">
        <v>3</v>
      </c>
      <c r="V1135" t="s">
        <v>9</v>
      </c>
      <c r="W1135" t="s">
        <v>3</v>
      </c>
      <c r="X1135" t="s">
        <v>3</v>
      </c>
      <c r="Y1135" t="s">
        <v>3</v>
      </c>
      <c r="Z1135" t="s">
        <v>21</v>
      </c>
      <c r="AA1135"/>
      <c r="AB1135" t="s">
        <v>324</v>
      </c>
      <c r="AC1135" t="s">
        <v>3</v>
      </c>
      <c r="AD1135" t="s">
        <v>3</v>
      </c>
    </row>
    <row r="1136" spans="1:30" ht="15" x14ac:dyDescent="0.25">
      <c r="A1136">
        <v>1131</v>
      </c>
      <c r="B1136" t="s">
        <v>1703</v>
      </c>
      <c r="C1136">
        <v>1131</v>
      </c>
      <c r="D1136" t="s">
        <v>322</v>
      </c>
      <c r="E1136" t="s">
        <v>1668</v>
      </c>
      <c r="F1136"/>
      <c r="G1136"/>
      <c r="H1136" t="s">
        <v>3</v>
      </c>
      <c r="I1136" t="s">
        <v>3</v>
      </c>
      <c r="J1136" t="s">
        <v>3</v>
      </c>
      <c r="K1136" t="s">
        <v>3</v>
      </c>
      <c r="L1136" t="s">
        <v>3</v>
      </c>
      <c r="M1136" t="s">
        <v>3</v>
      </c>
      <c r="N1136" t="s">
        <v>3</v>
      </c>
      <c r="O1136" t="s">
        <v>3</v>
      </c>
      <c r="P1136"/>
      <c r="Q1136">
        <v>0</v>
      </c>
      <c r="R1136"/>
      <c r="S1136"/>
      <c r="T1136" t="s">
        <v>3</v>
      </c>
      <c r="U1136" t="s">
        <v>3</v>
      </c>
      <c r="V1136" t="s">
        <v>21</v>
      </c>
      <c r="W1136" t="s">
        <v>3</v>
      </c>
      <c r="X1136" t="s">
        <v>3</v>
      </c>
      <c r="Y1136" t="s">
        <v>3</v>
      </c>
      <c r="Z1136" t="s">
        <v>3</v>
      </c>
      <c r="AA1136"/>
      <c r="AB1136" t="s">
        <v>324</v>
      </c>
      <c r="AC1136" t="s">
        <v>3</v>
      </c>
      <c r="AD1136" t="s">
        <v>3</v>
      </c>
    </row>
    <row r="1137" spans="1:30" ht="15" x14ac:dyDescent="0.25">
      <c r="A1137">
        <v>1132</v>
      </c>
      <c r="B1137" t="s">
        <v>1704</v>
      </c>
      <c r="C1137">
        <v>1132</v>
      </c>
      <c r="D1137" t="s">
        <v>322</v>
      </c>
      <c r="E1137" t="s">
        <v>1668</v>
      </c>
      <c r="F1137"/>
      <c r="G1137"/>
      <c r="H1137" t="s">
        <v>3</v>
      </c>
      <c r="I1137" t="s">
        <v>3</v>
      </c>
      <c r="J1137" t="s">
        <v>3</v>
      </c>
      <c r="K1137" t="s">
        <v>3</v>
      </c>
      <c r="L1137" t="s">
        <v>3</v>
      </c>
      <c r="M1137" t="s">
        <v>3</v>
      </c>
      <c r="N1137" t="s">
        <v>3</v>
      </c>
      <c r="O1137" t="s">
        <v>3</v>
      </c>
      <c r="P1137"/>
      <c r="Q1137">
        <v>0</v>
      </c>
      <c r="R1137"/>
      <c r="S1137"/>
      <c r="T1137" t="s">
        <v>3</v>
      </c>
      <c r="U1137" t="s">
        <v>3</v>
      </c>
      <c r="V1137" t="s">
        <v>10</v>
      </c>
      <c r="W1137" t="s">
        <v>3</v>
      </c>
      <c r="X1137" t="s">
        <v>3</v>
      </c>
      <c r="Y1137" t="s">
        <v>3</v>
      </c>
      <c r="Z1137" t="s">
        <v>3</v>
      </c>
      <c r="AA1137"/>
      <c r="AB1137" t="s">
        <v>324</v>
      </c>
      <c r="AC1137" t="s">
        <v>3</v>
      </c>
      <c r="AD1137" t="s">
        <v>3</v>
      </c>
    </row>
    <row r="1138" spans="1:30" ht="15" x14ac:dyDescent="0.25">
      <c r="A1138">
        <v>1133</v>
      </c>
      <c r="B1138" t="s">
        <v>1705</v>
      </c>
      <c r="C1138">
        <v>1133</v>
      </c>
      <c r="D1138" t="s">
        <v>322</v>
      </c>
      <c r="E1138" t="s">
        <v>1668</v>
      </c>
      <c r="F1138"/>
      <c r="G1138"/>
      <c r="H1138" t="s">
        <v>3</v>
      </c>
      <c r="I1138">
        <v>0</v>
      </c>
      <c r="J1138">
        <v>0</v>
      </c>
      <c r="K1138">
        <v>0</v>
      </c>
      <c r="L1138">
        <v>0</v>
      </c>
      <c r="M1138" t="s">
        <v>3</v>
      </c>
      <c r="N1138" t="s">
        <v>3</v>
      </c>
      <c r="O1138">
        <v>0</v>
      </c>
      <c r="P1138"/>
      <c r="Q1138">
        <v>0</v>
      </c>
      <c r="R1138"/>
      <c r="S1138"/>
      <c r="T1138">
        <v>0</v>
      </c>
      <c r="U1138">
        <v>0</v>
      </c>
      <c r="V1138" t="s">
        <v>3</v>
      </c>
      <c r="W1138" t="s">
        <v>3</v>
      </c>
      <c r="X1138" t="s">
        <v>3</v>
      </c>
      <c r="Y1138">
        <v>0</v>
      </c>
      <c r="Z1138">
        <v>0</v>
      </c>
      <c r="AA1138"/>
      <c r="AB1138" t="s">
        <v>324</v>
      </c>
      <c r="AC1138" t="s">
        <v>3</v>
      </c>
      <c r="AD1138" t="s">
        <v>3</v>
      </c>
    </row>
    <row r="1139" spans="1:30" ht="15" x14ac:dyDescent="0.25">
      <c r="A1139">
        <v>1134</v>
      </c>
      <c r="B1139" t="s">
        <v>1706</v>
      </c>
      <c r="C1139">
        <v>1134</v>
      </c>
      <c r="D1139" t="s">
        <v>322</v>
      </c>
      <c r="E1139" t="s">
        <v>1668</v>
      </c>
      <c r="F1139"/>
      <c r="G1139"/>
      <c r="H1139" t="s">
        <v>3</v>
      </c>
      <c r="I1139" t="s">
        <v>3</v>
      </c>
      <c r="J1139" t="s">
        <v>3</v>
      </c>
      <c r="K1139" t="s">
        <v>3</v>
      </c>
      <c r="L1139" t="s">
        <v>3</v>
      </c>
      <c r="M1139" t="s">
        <v>3</v>
      </c>
      <c r="N1139" t="s">
        <v>3</v>
      </c>
      <c r="O1139" t="s">
        <v>3</v>
      </c>
      <c r="P1139"/>
      <c r="Q1139">
        <v>0</v>
      </c>
      <c r="R1139"/>
      <c r="S1139"/>
      <c r="T1139" t="s">
        <v>3</v>
      </c>
      <c r="U1139" t="s">
        <v>3</v>
      </c>
      <c r="V1139" t="s">
        <v>2</v>
      </c>
      <c r="W1139" t="s">
        <v>3</v>
      </c>
      <c r="X1139" t="s">
        <v>3</v>
      </c>
      <c r="Y1139" t="s">
        <v>3</v>
      </c>
      <c r="Z1139" t="s">
        <v>3</v>
      </c>
      <c r="AA1139"/>
      <c r="AB1139" t="s">
        <v>324</v>
      </c>
      <c r="AC1139" t="s">
        <v>3</v>
      </c>
      <c r="AD1139" t="s">
        <v>3</v>
      </c>
    </row>
    <row r="1140" spans="1:30" ht="15" x14ac:dyDescent="0.25">
      <c r="A1140">
        <v>1135</v>
      </c>
      <c r="B1140" t="s">
        <v>1707</v>
      </c>
      <c r="C1140">
        <v>1135</v>
      </c>
      <c r="D1140" t="s">
        <v>322</v>
      </c>
      <c r="E1140" t="s">
        <v>1668</v>
      </c>
      <c r="F1140"/>
      <c r="G1140"/>
      <c r="H1140" t="s">
        <v>3</v>
      </c>
      <c r="I1140" t="s">
        <v>3</v>
      </c>
      <c r="J1140" t="s">
        <v>3</v>
      </c>
      <c r="K1140" t="s">
        <v>3</v>
      </c>
      <c r="L1140" t="s">
        <v>3</v>
      </c>
      <c r="M1140" t="s">
        <v>3</v>
      </c>
      <c r="N1140" t="s">
        <v>3</v>
      </c>
      <c r="O1140" t="s">
        <v>3</v>
      </c>
      <c r="P1140"/>
      <c r="Q1140">
        <v>0</v>
      </c>
      <c r="R1140"/>
      <c r="S1140"/>
      <c r="T1140" t="s">
        <v>3</v>
      </c>
      <c r="U1140" t="s">
        <v>3</v>
      </c>
      <c r="V1140" t="s">
        <v>21</v>
      </c>
      <c r="W1140" t="s">
        <v>3</v>
      </c>
      <c r="X1140" t="s">
        <v>3</v>
      </c>
      <c r="Y1140" t="s">
        <v>3</v>
      </c>
      <c r="Z1140" t="s">
        <v>3</v>
      </c>
      <c r="AA1140"/>
      <c r="AB1140" t="s">
        <v>324</v>
      </c>
      <c r="AC1140" t="s">
        <v>3</v>
      </c>
      <c r="AD1140" t="s">
        <v>3</v>
      </c>
    </row>
    <row r="1141" spans="1:30" ht="15" x14ac:dyDescent="0.25">
      <c r="A1141">
        <v>1136</v>
      </c>
      <c r="B1141" t="s">
        <v>1708</v>
      </c>
      <c r="C1141">
        <v>1136</v>
      </c>
      <c r="D1141" t="s">
        <v>322</v>
      </c>
      <c r="E1141" t="s">
        <v>1668</v>
      </c>
      <c r="F1141"/>
      <c r="G1141"/>
      <c r="H1141" t="s">
        <v>1676</v>
      </c>
      <c r="I1141" t="s">
        <v>3</v>
      </c>
      <c r="J1141" t="s">
        <v>493</v>
      </c>
      <c r="K1141" t="s">
        <v>14</v>
      </c>
      <c r="L1141" t="s">
        <v>311</v>
      </c>
      <c r="M1141" t="s">
        <v>3</v>
      </c>
      <c r="N1141" t="s">
        <v>3</v>
      </c>
      <c r="O1141" t="s">
        <v>1709</v>
      </c>
      <c r="P1141"/>
      <c r="Q1141">
        <v>0</v>
      </c>
      <c r="R1141"/>
      <c r="S1141"/>
      <c r="T1141" t="s">
        <v>3</v>
      </c>
      <c r="U1141" t="s">
        <v>3</v>
      </c>
      <c r="V1141" t="s">
        <v>21</v>
      </c>
      <c r="W1141" t="s">
        <v>3</v>
      </c>
      <c r="X1141" t="s">
        <v>3</v>
      </c>
      <c r="Y1141" t="s">
        <v>3</v>
      </c>
      <c r="Z1141" t="s">
        <v>3</v>
      </c>
      <c r="AA1141"/>
      <c r="AB1141" t="s">
        <v>324</v>
      </c>
      <c r="AC1141" t="s">
        <v>3</v>
      </c>
      <c r="AD1141" t="s">
        <v>3</v>
      </c>
    </row>
    <row r="1142" spans="1:30" ht="15" x14ac:dyDescent="0.25">
      <c r="A1142">
        <v>1137</v>
      </c>
      <c r="B1142" t="s">
        <v>1710</v>
      </c>
      <c r="C1142">
        <v>1137</v>
      </c>
      <c r="D1142" t="s">
        <v>322</v>
      </c>
      <c r="E1142" t="s">
        <v>1668</v>
      </c>
      <c r="F1142"/>
      <c r="G1142"/>
      <c r="H1142" t="s">
        <v>3</v>
      </c>
      <c r="I1142" t="s">
        <v>3</v>
      </c>
      <c r="J1142" t="s">
        <v>3</v>
      </c>
      <c r="K1142" t="s">
        <v>3</v>
      </c>
      <c r="L1142" t="s">
        <v>3</v>
      </c>
      <c r="M1142" t="s">
        <v>3</v>
      </c>
      <c r="N1142" t="s">
        <v>3</v>
      </c>
      <c r="O1142" t="s">
        <v>3</v>
      </c>
      <c r="P1142"/>
      <c r="Q1142">
        <v>0</v>
      </c>
      <c r="R1142"/>
      <c r="S1142"/>
      <c r="T1142" t="s">
        <v>3</v>
      </c>
      <c r="U1142" t="s">
        <v>3</v>
      </c>
      <c r="V1142" t="s">
        <v>21</v>
      </c>
      <c r="W1142" t="s">
        <v>3</v>
      </c>
      <c r="X1142" t="s">
        <v>3</v>
      </c>
      <c r="Y1142" t="s">
        <v>3</v>
      </c>
      <c r="Z1142" t="s">
        <v>3</v>
      </c>
      <c r="AA1142"/>
      <c r="AB1142" t="s">
        <v>324</v>
      </c>
      <c r="AC1142" t="s">
        <v>3</v>
      </c>
      <c r="AD1142" t="s">
        <v>3</v>
      </c>
    </row>
    <row r="1143" spans="1:30" ht="15" x14ac:dyDescent="0.25">
      <c r="A1143">
        <v>1138</v>
      </c>
      <c r="B1143" t="s">
        <v>1711</v>
      </c>
      <c r="C1143">
        <v>1138</v>
      </c>
      <c r="D1143" t="s">
        <v>322</v>
      </c>
      <c r="E1143" t="s">
        <v>1668</v>
      </c>
      <c r="F1143"/>
      <c r="G1143"/>
      <c r="H1143" t="s">
        <v>3</v>
      </c>
      <c r="I1143" t="s">
        <v>3</v>
      </c>
      <c r="J1143" t="s">
        <v>3</v>
      </c>
      <c r="K1143" t="s">
        <v>3</v>
      </c>
      <c r="L1143" t="s">
        <v>3</v>
      </c>
      <c r="M1143" t="s">
        <v>3</v>
      </c>
      <c r="N1143" t="s">
        <v>3</v>
      </c>
      <c r="O1143" t="s">
        <v>3</v>
      </c>
      <c r="P1143"/>
      <c r="Q1143">
        <v>0</v>
      </c>
      <c r="R1143"/>
      <c r="S1143"/>
      <c r="T1143" t="s">
        <v>3</v>
      </c>
      <c r="U1143" t="s">
        <v>3</v>
      </c>
      <c r="V1143" t="s">
        <v>2</v>
      </c>
      <c r="W1143" t="s">
        <v>3</v>
      </c>
      <c r="X1143" t="s">
        <v>3</v>
      </c>
      <c r="Y1143" t="s">
        <v>3</v>
      </c>
      <c r="Z1143" t="s">
        <v>3</v>
      </c>
      <c r="AA1143"/>
      <c r="AB1143" t="s">
        <v>324</v>
      </c>
      <c r="AC1143" t="s">
        <v>3</v>
      </c>
      <c r="AD1143" t="s">
        <v>3</v>
      </c>
    </row>
    <row r="1144" spans="1:30" ht="15" x14ac:dyDescent="0.25">
      <c r="A1144">
        <v>1139</v>
      </c>
      <c r="B1144" t="s">
        <v>1712</v>
      </c>
      <c r="C1144">
        <v>1139</v>
      </c>
      <c r="D1144" t="s">
        <v>322</v>
      </c>
      <c r="E1144" t="s">
        <v>1668</v>
      </c>
      <c r="F1144"/>
      <c r="G1144"/>
      <c r="H1144" t="s">
        <v>3</v>
      </c>
      <c r="I1144" t="s">
        <v>3</v>
      </c>
      <c r="J1144" t="s">
        <v>493</v>
      </c>
      <c r="K1144" t="s">
        <v>14</v>
      </c>
      <c r="L1144" t="s">
        <v>16</v>
      </c>
      <c r="M1144" t="s">
        <v>3</v>
      </c>
      <c r="N1144" t="s">
        <v>3</v>
      </c>
      <c r="O1144" t="s">
        <v>1713</v>
      </c>
      <c r="P1144"/>
      <c r="Q1144">
        <v>0</v>
      </c>
      <c r="R1144"/>
      <c r="S1144"/>
      <c r="T1144" t="s">
        <v>3</v>
      </c>
      <c r="U1144" t="s">
        <v>3</v>
      </c>
      <c r="V1144" t="s">
        <v>3</v>
      </c>
      <c r="W1144" t="s">
        <v>3</v>
      </c>
      <c r="X1144" t="s">
        <v>3</v>
      </c>
      <c r="Y1144" t="s">
        <v>3</v>
      </c>
      <c r="Z1144" t="s">
        <v>3</v>
      </c>
      <c r="AA1144"/>
      <c r="AB1144" t="s">
        <v>324</v>
      </c>
      <c r="AC1144" t="s">
        <v>3</v>
      </c>
      <c r="AD1144" t="s">
        <v>3</v>
      </c>
    </row>
    <row r="1145" spans="1:30" ht="15" x14ac:dyDescent="0.25">
      <c r="A1145">
        <v>1140</v>
      </c>
      <c r="B1145" t="s">
        <v>1714</v>
      </c>
      <c r="C1145">
        <v>1140</v>
      </c>
      <c r="D1145" t="s">
        <v>322</v>
      </c>
      <c r="E1145" t="s">
        <v>1668</v>
      </c>
      <c r="F1145"/>
      <c r="G1145"/>
      <c r="H1145" t="s">
        <v>3</v>
      </c>
      <c r="I1145">
        <v>0</v>
      </c>
      <c r="J1145">
        <v>0</v>
      </c>
      <c r="K1145">
        <v>0</v>
      </c>
      <c r="L1145">
        <v>0</v>
      </c>
      <c r="M1145" t="s">
        <v>3</v>
      </c>
      <c r="N1145" t="s">
        <v>3</v>
      </c>
      <c r="O1145">
        <v>0</v>
      </c>
      <c r="P1145"/>
      <c r="Q1145">
        <v>0</v>
      </c>
      <c r="R1145"/>
      <c r="S1145"/>
      <c r="T1145">
        <v>0</v>
      </c>
      <c r="U1145">
        <v>0</v>
      </c>
      <c r="V1145" t="s">
        <v>3</v>
      </c>
      <c r="W1145" t="s">
        <v>9</v>
      </c>
      <c r="X1145" t="s">
        <v>3</v>
      </c>
      <c r="Y1145">
        <v>0</v>
      </c>
      <c r="Z1145">
        <v>0</v>
      </c>
      <c r="AA1145"/>
      <c r="AB1145" t="s">
        <v>324</v>
      </c>
      <c r="AC1145" t="s">
        <v>3</v>
      </c>
      <c r="AD1145" t="s">
        <v>3</v>
      </c>
    </row>
    <row r="1146" spans="1:30" ht="15" x14ac:dyDescent="0.25">
      <c r="A1146">
        <v>1141</v>
      </c>
      <c r="B1146" t="s">
        <v>1715</v>
      </c>
      <c r="C1146">
        <v>1141</v>
      </c>
      <c r="D1146" t="s">
        <v>322</v>
      </c>
      <c r="E1146" t="s">
        <v>1716</v>
      </c>
      <c r="F1146"/>
      <c r="G1146"/>
      <c r="H1146" t="s">
        <v>1717</v>
      </c>
      <c r="I1146" t="s">
        <v>3</v>
      </c>
      <c r="J1146" t="s">
        <v>3</v>
      </c>
      <c r="K1146" t="s">
        <v>3</v>
      </c>
      <c r="L1146" t="s">
        <v>3</v>
      </c>
      <c r="M1146" t="s">
        <v>3</v>
      </c>
      <c r="N1146" t="s">
        <v>3</v>
      </c>
      <c r="O1146" t="s">
        <v>3</v>
      </c>
      <c r="P1146"/>
      <c r="Q1146" t="s">
        <v>3</v>
      </c>
      <c r="R1146"/>
      <c r="S1146"/>
      <c r="T1146" t="s">
        <v>3</v>
      </c>
      <c r="U1146" t="s">
        <v>3</v>
      </c>
      <c r="V1146" t="s">
        <v>2</v>
      </c>
      <c r="W1146" t="s">
        <v>3</v>
      </c>
      <c r="X1146" t="s">
        <v>3</v>
      </c>
      <c r="Y1146" t="s">
        <v>3</v>
      </c>
      <c r="Z1146" t="s">
        <v>3</v>
      </c>
      <c r="AA1146"/>
      <c r="AB1146" t="s">
        <v>324</v>
      </c>
      <c r="AC1146" t="s">
        <v>3</v>
      </c>
      <c r="AD1146" t="s">
        <v>3</v>
      </c>
    </row>
    <row r="1147" spans="1:30" ht="15" x14ac:dyDescent="0.25">
      <c r="A1147">
        <v>1142</v>
      </c>
      <c r="B1147" t="s">
        <v>1718</v>
      </c>
      <c r="C1147">
        <v>1142</v>
      </c>
      <c r="D1147" t="s">
        <v>322</v>
      </c>
      <c r="E1147" t="s">
        <v>1716</v>
      </c>
      <c r="F1147"/>
      <c r="G1147"/>
      <c r="H1147" t="s">
        <v>1717</v>
      </c>
      <c r="I1147" t="s">
        <v>3</v>
      </c>
      <c r="J1147" t="s">
        <v>19</v>
      </c>
      <c r="K1147" t="s">
        <v>20</v>
      </c>
      <c r="L1147" t="s">
        <v>311</v>
      </c>
      <c r="M1147" t="s">
        <v>3</v>
      </c>
      <c r="N1147" t="s">
        <v>3</v>
      </c>
      <c r="O1147" t="s">
        <v>1719</v>
      </c>
      <c r="P1147"/>
      <c r="Q1147" t="s">
        <v>3</v>
      </c>
      <c r="R1147"/>
      <c r="S1147"/>
      <c r="T1147" t="s">
        <v>3</v>
      </c>
      <c r="U1147" t="s">
        <v>3</v>
      </c>
      <c r="V1147" t="s">
        <v>2</v>
      </c>
      <c r="W1147" t="s">
        <v>3</v>
      </c>
      <c r="X1147" t="s">
        <v>3</v>
      </c>
      <c r="Y1147" t="s">
        <v>3</v>
      </c>
      <c r="Z1147" t="s">
        <v>3</v>
      </c>
      <c r="AA1147"/>
      <c r="AB1147" t="s">
        <v>324</v>
      </c>
      <c r="AC1147" t="s">
        <v>3</v>
      </c>
      <c r="AD1147" t="s">
        <v>3</v>
      </c>
    </row>
    <row r="1148" spans="1:30" ht="15" x14ac:dyDescent="0.25">
      <c r="A1148">
        <v>1143</v>
      </c>
      <c r="B1148" t="s">
        <v>1720</v>
      </c>
      <c r="C1148">
        <v>1143</v>
      </c>
      <c r="D1148" t="s">
        <v>322</v>
      </c>
      <c r="E1148" t="s">
        <v>1716</v>
      </c>
      <c r="F1148"/>
      <c r="G1148"/>
      <c r="H1148" t="s">
        <v>1721</v>
      </c>
      <c r="I1148" t="s">
        <v>3</v>
      </c>
      <c r="J1148" t="s">
        <v>3</v>
      </c>
      <c r="K1148" t="s">
        <v>3</v>
      </c>
      <c r="L1148" t="s">
        <v>3</v>
      </c>
      <c r="M1148" t="s">
        <v>3</v>
      </c>
      <c r="N1148" t="s">
        <v>3</v>
      </c>
      <c r="O1148" t="s">
        <v>3</v>
      </c>
      <c r="P1148"/>
      <c r="Q1148" t="s">
        <v>3</v>
      </c>
      <c r="R1148"/>
      <c r="S1148"/>
      <c r="T1148" t="s">
        <v>3</v>
      </c>
      <c r="U1148" t="s">
        <v>3</v>
      </c>
      <c r="V1148" t="s">
        <v>2</v>
      </c>
      <c r="W1148" t="s">
        <v>3</v>
      </c>
      <c r="X1148" t="s">
        <v>3</v>
      </c>
      <c r="Y1148" t="s">
        <v>3</v>
      </c>
      <c r="Z1148" t="s">
        <v>3</v>
      </c>
      <c r="AA1148"/>
      <c r="AB1148" t="s">
        <v>324</v>
      </c>
      <c r="AC1148" t="s">
        <v>3</v>
      </c>
      <c r="AD1148" t="s">
        <v>3</v>
      </c>
    </row>
    <row r="1149" spans="1:30" ht="15" x14ac:dyDescent="0.25">
      <c r="A1149">
        <v>1144</v>
      </c>
      <c r="B1149" t="s">
        <v>1722</v>
      </c>
      <c r="C1149">
        <v>1144</v>
      </c>
      <c r="D1149" t="s">
        <v>322</v>
      </c>
      <c r="E1149" t="s">
        <v>1716</v>
      </c>
      <c r="F1149"/>
      <c r="G1149"/>
      <c r="H1149" t="s">
        <v>1721</v>
      </c>
      <c r="I1149" t="s">
        <v>3</v>
      </c>
      <c r="J1149" t="s">
        <v>3</v>
      </c>
      <c r="K1149" t="s">
        <v>3</v>
      </c>
      <c r="L1149" t="s">
        <v>3</v>
      </c>
      <c r="M1149" t="s">
        <v>3</v>
      </c>
      <c r="N1149" t="s">
        <v>3</v>
      </c>
      <c r="O1149" t="s">
        <v>3</v>
      </c>
      <c r="P1149"/>
      <c r="Q1149" t="s">
        <v>3</v>
      </c>
      <c r="R1149"/>
      <c r="S1149"/>
      <c r="T1149" t="s">
        <v>3</v>
      </c>
      <c r="U1149" t="s">
        <v>3</v>
      </c>
      <c r="V1149" t="s">
        <v>2</v>
      </c>
      <c r="W1149" t="s">
        <v>3</v>
      </c>
      <c r="X1149" t="s">
        <v>3</v>
      </c>
      <c r="Y1149" t="s">
        <v>3</v>
      </c>
      <c r="Z1149" t="s">
        <v>3</v>
      </c>
      <c r="AA1149"/>
      <c r="AB1149" t="s">
        <v>324</v>
      </c>
      <c r="AC1149" t="s">
        <v>3</v>
      </c>
      <c r="AD1149" t="s">
        <v>3</v>
      </c>
    </row>
    <row r="1150" spans="1:30" ht="15" x14ac:dyDescent="0.25">
      <c r="A1150">
        <v>1145</v>
      </c>
      <c r="B1150" t="s">
        <v>1723</v>
      </c>
      <c r="C1150">
        <v>1145</v>
      </c>
      <c r="D1150" t="s">
        <v>322</v>
      </c>
      <c r="E1150" t="s">
        <v>1724</v>
      </c>
      <c r="F1150"/>
      <c r="G1150"/>
      <c r="H1150" t="s">
        <v>3134</v>
      </c>
      <c r="I1150">
        <v>0</v>
      </c>
      <c r="J1150">
        <v>0</v>
      </c>
      <c r="K1150">
        <v>0</v>
      </c>
      <c r="L1150">
        <v>0</v>
      </c>
      <c r="M1150" t="s">
        <v>3</v>
      </c>
      <c r="N1150" t="s">
        <v>3</v>
      </c>
      <c r="O1150">
        <v>0</v>
      </c>
      <c r="P1150"/>
      <c r="Q1150">
        <v>0</v>
      </c>
      <c r="R1150"/>
      <c r="S1150"/>
      <c r="T1150">
        <v>0</v>
      </c>
      <c r="U1150">
        <v>0</v>
      </c>
      <c r="V1150" t="s">
        <v>3</v>
      </c>
      <c r="W1150" t="s">
        <v>3</v>
      </c>
      <c r="X1150" t="s">
        <v>3</v>
      </c>
      <c r="Y1150">
        <v>0</v>
      </c>
      <c r="Z1150">
        <v>0</v>
      </c>
      <c r="AA1150"/>
      <c r="AB1150" t="s">
        <v>324</v>
      </c>
      <c r="AC1150" t="s">
        <v>3</v>
      </c>
      <c r="AD1150" t="s">
        <v>3</v>
      </c>
    </row>
    <row r="1151" spans="1:30" ht="15" x14ac:dyDescent="0.25">
      <c r="A1151">
        <v>1146</v>
      </c>
      <c r="B1151" t="s">
        <v>1725</v>
      </c>
      <c r="C1151">
        <v>1146</v>
      </c>
      <c r="D1151" t="s">
        <v>322</v>
      </c>
      <c r="E1151" t="s">
        <v>1724</v>
      </c>
      <c r="F1151"/>
      <c r="G1151"/>
      <c r="H1151" t="s">
        <v>1726</v>
      </c>
      <c r="I1151" t="s">
        <v>3</v>
      </c>
      <c r="J1151" t="s">
        <v>1727</v>
      </c>
      <c r="K1151" t="s">
        <v>331</v>
      </c>
      <c r="L1151" t="s">
        <v>311</v>
      </c>
      <c r="M1151" t="s">
        <v>3</v>
      </c>
      <c r="N1151" t="s">
        <v>3</v>
      </c>
      <c r="O1151" t="s">
        <v>1728</v>
      </c>
      <c r="P1151"/>
      <c r="Q1151" t="s">
        <v>3</v>
      </c>
      <c r="R1151"/>
      <c r="S1151"/>
      <c r="T1151" t="s">
        <v>3</v>
      </c>
      <c r="U1151" t="s">
        <v>3</v>
      </c>
      <c r="V1151" t="s">
        <v>2</v>
      </c>
      <c r="W1151" t="s">
        <v>3</v>
      </c>
      <c r="X1151" t="s">
        <v>3</v>
      </c>
      <c r="Y1151" t="s">
        <v>3</v>
      </c>
      <c r="Z1151" t="s">
        <v>3</v>
      </c>
      <c r="AA1151"/>
      <c r="AB1151" t="s">
        <v>324</v>
      </c>
      <c r="AC1151" t="s">
        <v>3</v>
      </c>
      <c r="AD1151" t="s">
        <v>3</v>
      </c>
    </row>
    <row r="1152" spans="1:30" ht="15" x14ac:dyDescent="0.25">
      <c r="A1152">
        <v>1147</v>
      </c>
      <c r="B1152" t="s">
        <v>1729</v>
      </c>
      <c r="C1152">
        <v>1147</v>
      </c>
      <c r="D1152" t="s">
        <v>1730</v>
      </c>
      <c r="E1152" t="s">
        <v>1731</v>
      </c>
      <c r="F1152"/>
      <c r="G1152"/>
      <c r="H1152" t="s">
        <v>1732</v>
      </c>
      <c r="I1152" t="s">
        <v>3</v>
      </c>
      <c r="J1152" t="s">
        <v>3</v>
      </c>
      <c r="K1152" t="s">
        <v>3</v>
      </c>
      <c r="L1152" t="s">
        <v>3</v>
      </c>
      <c r="M1152" t="s">
        <v>3</v>
      </c>
      <c r="N1152" t="s">
        <v>3</v>
      </c>
      <c r="O1152" t="s">
        <v>3</v>
      </c>
      <c r="P1152"/>
      <c r="Q1152" t="s">
        <v>3</v>
      </c>
      <c r="R1152"/>
      <c r="S1152"/>
      <c r="T1152" t="s">
        <v>3</v>
      </c>
      <c r="U1152" t="s">
        <v>3</v>
      </c>
      <c r="V1152" t="s">
        <v>2</v>
      </c>
      <c r="W1152" t="s">
        <v>3</v>
      </c>
      <c r="X1152" t="s">
        <v>3</v>
      </c>
      <c r="Y1152" t="s">
        <v>3</v>
      </c>
      <c r="Z1152" t="s">
        <v>3</v>
      </c>
      <c r="AA1152"/>
      <c r="AB1152" t="s">
        <v>324</v>
      </c>
      <c r="AC1152" t="s">
        <v>3</v>
      </c>
      <c r="AD1152" t="s">
        <v>3</v>
      </c>
    </row>
    <row r="1153" spans="1:30" ht="15" x14ac:dyDescent="0.25">
      <c r="A1153">
        <v>1148</v>
      </c>
      <c r="B1153" t="s">
        <v>1733</v>
      </c>
      <c r="C1153">
        <v>1148</v>
      </c>
      <c r="D1153" t="s">
        <v>1730</v>
      </c>
      <c r="E1153" t="s">
        <v>1731</v>
      </c>
      <c r="F1153"/>
      <c r="G1153"/>
      <c r="H1153" t="s">
        <v>1732</v>
      </c>
      <c r="I1153" t="s">
        <v>3</v>
      </c>
      <c r="J1153" t="s">
        <v>3</v>
      </c>
      <c r="K1153" t="s">
        <v>3</v>
      </c>
      <c r="L1153" t="s">
        <v>3</v>
      </c>
      <c r="M1153" t="s">
        <v>3</v>
      </c>
      <c r="N1153" t="s">
        <v>3</v>
      </c>
      <c r="O1153" t="s">
        <v>3</v>
      </c>
      <c r="P1153"/>
      <c r="Q1153" t="s">
        <v>3</v>
      </c>
      <c r="R1153"/>
      <c r="S1153"/>
      <c r="T1153" t="s">
        <v>3</v>
      </c>
      <c r="U1153" t="s">
        <v>3</v>
      </c>
      <c r="V1153" t="s">
        <v>3</v>
      </c>
      <c r="W1153" t="s">
        <v>3</v>
      </c>
      <c r="X1153" t="s">
        <v>3</v>
      </c>
      <c r="Y1153" t="s">
        <v>3</v>
      </c>
      <c r="Z1153" t="s">
        <v>3</v>
      </c>
      <c r="AA1153"/>
      <c r="AB1153" t="s">
        <v>324</v>
      </c>
      <c r="AC1153" t="s">
        <v>3</v>
      </c>
      <c r="AD1153" t="s">
        <v>3</v>
      </c>
    </row>
    <row r="1154" spans="1:30" ht="15" x14ac:dyDescent="0.25">
      <c r="A1154">
        <v>1149</v>
      </c>
      <c r="B1154" t="s">
        <v>1734</v>
      </c>
      <c r="C1154">
        <v>1149</v>
      </c>
      <c r="D1154" t="s">
        <v>1730</v>
      </c>
      <c r="E1154" t="s">
        <v>1731</v>
      </c>
      <c r="F1154"/>
      <c r="G1154"/>
      <c r="H1154" t="s">
        <v>1732</v>
      </c>
      <c r="I1154" t="s">
        <v>3</v>
      </c>
      <c r="J1154" t="s">
        <v>3</v>
      </c>
      <c r="K1154" t="s">
        <v>3</v>
      </c>
      <c r="L1154" t="s">
        <v>3</v>
      </c>
      <c r="M1154" t="s">
        <v>3</v>
      </c>
      <c r="N1154" t="s">
        <v>3</v>
      </c>
      <c r="O1154" t="s">
        <v>3</v>
      </c>
      <c r="P1154"/>
      <c r="Q1154" t="s">
        <v>3</v>
      </c>
      <c r="R1154"/>
      <c r="S1154"/>
      <c r="T1154" t="s">
        <v>3</v>
      </c>
      <c r="U1154" t="s">
        <v>3</v>
      </c>
      <c r="V1154" t="s">
        <v>3</v>
      </c>
      <c r="W1154" t="s">
        <v>3</v>
      </c>
      <c r="X1154" t="s">
        <v>3</v>
      </c>
      <c r="Y1154" t="s">
        <v>3</v>
      </c>
      <c r="Z1154" t="s">
        <v>3</v>
      </c>
      <c r="AA1154"/>
      <c r="AB1154" t="s">
        <v>324</v>
      </c>
      <c r="AC1154" t="s">
        <v>3</v>
      </c>
      <c r="AD1154" t="s">
        <v>3</v>
      </c>
    </row>
    <row r="1155" spans="1:30" ht="15" x14ac:dyDescent="0.25">
      <c r="A1155">
        <v>1150</v>
      </c>
      <c r="B1155" t="s">
        <v>1735</v>
      </c>
      <c r="C1155">
        <v>1150</v>
      </c>
      <c r="D1155" t="s">
        <v>1730</v>
      </c>
      <c r="E1155" t="s">
        <v>1731</v>
      </c>
      <c r="F1155"/>
      <c r="G1155"/>
      <c r="H1155" t="s">
        <v>1732</v>
      </c>
      <c r="I1155" t="s">
        <v>3</v>
      </c>
      <c r="J1155" t="s">
        <v>3</v>
      </c>
      <c r="K1155" t="s">
        <v>3</v>
      </c>
      <c r="L1155" t="s">
        <v>3</v>
      </c>
      <c r="M1155" t="s">
        <v>3</v>
      </c>
      <c r="N1155" t="s">
        <v>3</v>
      </c>
      <c r="O1155" t="s">
        <v>3</v>
      </c>
      <c r="P1155"/>
      <c r="Q1155" t="s">
        <v>3</v>
      </c>
      <c r="R1155"/>
      <c r="S1155"/>
      <c r="T1155" t="s">
        <v>3</v>
      </c>
      <c r="U1155" t="s">
        <v>3</v>
      </c>
      <c r="V1155" t="s">
        <v>21</v>
      </c>
      <c r="W1155" t="s">
        <v>3</v>
      </c>
      <c r="X1155" t="s">
        <v>3</v>
      </c>
      <c r="Y1155" t="s">
        <v>3</v>
      </c>
      <c r="Z1155" t="s">
        <v>3</v>
      </c>
      <c r="AA1155"/>
      <c r="AB1155" t="s">
        <v>324</v>
      </c>
      <c r="AC1155" t="s">
        <v>3</v>
      </c>
      <c r="AD1155" t="s">
        <v>3</v>
      </c>
    </row>
    <row r="1156" spans="1:30" ht="15" x14ac:dyDescent="0.25">
      <c r="A1156">
        <v>1151</v>
      </c>
      <c r="B1156" t="s">
        <v>1736</v>
      </c>
      <c r="C1156">
        <v>1151</v>
      </c>
      <c r="D1156" t="s">
        <v>1730</v>
      </c>
      <c r="E1156" t="s">
        <v>1731</v>
      </c>
      <c r="F1156"/>
      <c r="G1156"/>
      <c r="H1156" t="s">
        <v>1732</v>
      </c>
      <c r="I1156" t="s">
        <v>3</v>
      </c>
      <c r="J1156" t="s">
        <v>3</v>
      </c>
      <c r="K1156" t="s">
        <v>3</v>
      </c>
      <c r="L1156" t="s">
        <v>3</v>
      </c>
      <c r="M1156" t="s">
        <v>3</v>
      </c>
      <c r="N1156" t="s">
        <v>3</v>
      </c>
      <c r="O1156" t="s">
        <v>3</v>
      </c>
      <c r="P1156"/>
      <c r="Q1156" t="s">
        <v>3</v>
      </c>
      <c r="R1156"/>
      <c r="S1156"/>
      <c r="T1156" t="s">
        <v>3</v>
      </c>
      <c r="U1156" t="s">
        <v>3</v>
      </c>
      <c r="V1156" t="s">
        <v>3</v>
      </c>
      <c r="W1156" t="s">
        <v>3</v>
      </c>
      <c r="X1156" t="s">
        <v>3</v>
      </c>
      <c r="Y1156" t="s">
        <v>3</v>
      </c>
      <c r="Z1156" t="s">
        <v>3</v>
      </c>
      <c r="AA1156"/>
      <c r="AB1156" t="s">
        <v>324</v>
      </c>
      <c r="AC1156" t="s">
        <v>3</v>
      </c>
      <c r="AD1156" t="s">
        <v>3</v>
      </c>
    </row>
    <row r="1157" spans="1:30" ht="15" x14ac:dyDescent="0.25">
      <c r="A1157">
        <v>1152</v>
      </c>
      <c r="B1157" t="s">
        <v>1737</v>
      </c>
      <c r="C1157">
        <v>1152</v>
      </c>
      <c r="D1157" t="s">
        <v>1738</v>
      </c>
      <c r="E1157" t="s">
        <v>1739</v>
      </c>
      <c r="F1157"/>
      <c r="G1157"/>
      <c r="H1157" t="s">
        <v>3</v>
      </c>
      <c r="I1157" t="s">
        <v>3</v>
      </c>
      <c r="J1157" t="s">
        <v>3</v>
      </c>
      <c r="K1157" t="s">
        <v>3</v>
      </c>
      <c r="L1157" t="s">
        <v>3</v>
      </c>
      <c r="M1157" t="s">
        <v>3</v>
      </c>
      <c r="N1157" t="s">
        <v>3</v>
      </c>
      <c r="O1157" t="s">
        <v>3</v>
      </c>
      <c r="P1157"/>
      <c r="Q1157">
        <v>0</v>
      </c>
      <c r="R1157"/>
      <c r="S1157"/>
      <c r="T1157" t="s">
        <v>3</v>
      </c>
      <c r="U1157" t="s">
        <v>3</v>
      </c>
      <c r="V1157" t="s">
        <v>21</v>
      </c>
      <c r="W1157" t="s">
        <v>3</v>
      </c>
      <c r="X1157" t="s">
        <v>3</v>
      </c>
      <c r="Y1157" t="s">
        <v>3</v>
      </c>
      <c r="Z1157" t="s">
        <v>3</v>
      </c>
      <c r="AA1157"/>
      <c r="AB1157" t="s">
        <v>324</v>
      </c>
      <c r="AC1157" t="s">
        <v>3</v>
      </c>
      <c r="AD1157" t="s">
        <v>3</v>
      </c>
    </row>
    <row r="1158" spans="1:30" ht="15" x14ac:dyDescent="0.25">
      <c r="A1158">
        <v>1153</v>
      </c>
      <c r="B1158" t="s">
        <v>1740</v>
      </c>
      <c r="C1158">
        <v>1153</v>
      </c>
      <c r="D1158" t="s">
        <v>1738</v>
      </c>
      <c r="E1158" t="s">
        <v>1739</v>
      </c>
      <c r="F1158"/>
      <c r="G1158"/>
      <c r="H1158" t="s">
        <v>3</v>
      </c>
      <c r="I1158" t="s">
        <v>3</v>
      </c>
      <c r="J1158" t="s">
        <v>3</v>
      </c>
      <c r="K1158" t="s">
        <v>3</v>
      </c>
      <c r="L1158" t="s">
        <v>3</v>
      </c>
      <c r="M1158" t="s">
        <v>3</v>
      </c>
      <c r="N1158" t="s">
        <v>3</v>
      </c>
      <c r="O1158" t="s">
        <v>3</v>
      </c>
      <c r="P1158"/>
      <c r="Q1158">
        <v>0</v>
      </c>
      <c r="R1158"/>
      <c r="S1158"/>
      <c r="T1158" t="s">
        <v>3</v>
      </c>
      <c r="U1158" t="s">
        <v>3</v>
      </c>
      <c r="V1158" t="s">
        <v>2</v>
      </c>
      <c r="W1158" t="s">
        <v>3</v>
      </c>
      <c r="X1158" t="s">
        <v>3</v>
      </c>
      <c r="Y1158" t="s">
        <v>3</v>
      </c>
      <c r="Z1158" t="s">
        <v>3</v>
      </c>
      <c r="AA1158"/>
      <c r="AB1158" t="s">
        <v>324</v>
      </c>
      <c r="AC1158" t="s">
        <v>3</v>
      </c>
      <c r="AD1158" t="s">
        <v>3</v>
      </c>
    </row>
    <row r="1159" spans="1:30" ht="15" x14ac:dyDescent="0.25">
      <c r="A1159">
        <v>1154</v>
      </c>
      <c r="B1159" t="s">
        <v>1741</v>
      </c>
      <c r="C1159">
        <v>1154</v>
      </c>
      <c r="D1159" t="s">
        <v>1738</v>
      </c>
      <c r="E1159" t="s">
        <v>1739</v>
      </c>
      <c r="F1159"/>
      <c r="G1159"/>
      <c r="H1159" t="s">
        <v>3</v>
      </c>
      <c r="I1159">
        <v>0</v>
      </c>
      <c r="J1159">
        <v>0</v>
      </c>
      <c r="K1159">
        <v>0</v>
      </c>
      <c r="L1159">
        <v>0</v>
      </c>
      <c r="M1159" t="s">
        <v>3</v>
      </c>
      <c r="N1159" t="s">
        <v>3</v>
      </c>
      <c r="O1159">
        <v>0</v>
      </c>
      <c r="P1159"/>
      <c r="Q1159">
        <v>0</v>
      </c>
      <c r="R1159"/>
      <c r="S1159"/>
      <c r="T1159">
        <v>0</v>
      </c>
      <c r="U1159">
        <v>0</v>
      </c>
      <c r="V1159" t="s">
        <v>2</v>
      </c>
      <c r="W1159" t="s">
        <v>3</v>
      </c>
      <c r="X1159" t="s">
        <v>3</v>
      </c>
      <c r="Y1159">
        <v>0</v>
      </c>
      <c r="Z1159">
        <v>0</v>
      </c>
      <c r="AA1159"/>
      <c r="AB1159" t="s">
        <v>324</v>
      </c>
      <c r="AC1159" t="s">
        <v>3</v>
      </c>
      <c r="AD1159" t="s">
        <v>3</v>
      </c>
    </row>
    <row r="1160" spans="1:30" ht="15" x14ac:dyDescent="0.25">
      <c r="A1160">
        <v>1155</v>
      </c>
      <c r="B1160" t="s">
        <v>1742</v>
      </c>
      <c r="C1160">
        <v>1155</v>
      </c>
      <c r="D1160" t="s">
        <v>1738</v>
      </c>
      <c r="E1160" t="s">
        <v>1739</v>
      </c>
      <c r="F1160"/>
      <c r="G1160"/>
      <c r="H1160" t="s">
        <v>3</v>
      </c>
      <c r="I1160" t="s">
        <v>3</v>
      </c>
      <c r="J1160" t="s">
        <v>3</v>
      </c>
      <c r="K1160" t="s">
        <v>3</v>
      </c>
      <c r="L1160" t="s">
        <v>3</v>
      </c>
      <c r="M1160" t="s">
        <v>3</v>
      </c>
      <c r="N1160" t="s">
        <v>3</v>
      </c>
      <c r="O1160" t="s">
        <v>3</v>
      </c>
      <c r="P1160"/>
      <c r="Q1160">
        <v>0</v>
      </c>
      <c r="R1160"/>
      <c r="S1160"/>
      <c r="T1160" t="s">
        <v>3</v>
      </c>
      <c r="U1160" t="s">
        <v>3</v>
      </c>
      <c r="V1160" t="s">
        <v>2</v>
      </c>
      <c r="W1160" t="s">
        <v>3</v>
      </c>
      <c r="X1160" t="s">
        <v>3</v>
      </c>
      <c r="Y1160" t="s">
        <v>3</v>
      </c>
      <c r="Z1160" t="s">
        <v>3</v>
      </c>
      <c r="AA1160"/>
      <c r="AB1160" t="s">
        <v>324</v>
      </c>
      <c r="AC1160" t="s">
        <v>3</v>
      </c>
      <c r="AD1160" t="s">
        <v>3</v>
      </c>
    </row>
    <row r="1161" spans="1:30" ht="15" x14ac:dyDescent="0.25">
      <c r="A1161">
        <v>1156</v>
      </c>
      <c r="B1161" t="s">
        <v>1743</v>
      </c>
      <c r="C1161">
        <v>1156</v>
      </c>
      <c r="D1161" t="s">
        <v>1738</v>
      </c>
      <c r="E1161" t="s">
        <v>1739</v>
      </c>
      <c r="F1161"/>
      <c r="G1161"/>
      <c r="H1161" t="s">
        <v>3</v>
      </c>
      <c r="I1161" t="s">
        <v>3</v>
      </c>
      <c r="J1161" t="s">
        <v>3</v>
      </c>
      <c r="K1161" t="s">
        <v>3</v>
      </c>
      <c r="L1161" t="s">
        <v>3</v>
      </c>
      <c r="M1161" t="s">
        <v>3</v>
      </c>
      <c r="N1161" t="s">
        <v>3</v>
      </c>
      <c r="O1161" t="s">
        <v>3</v>
      </c>
      <c r="P1161"/>
      <c r="Q1161">
        <v>0</v>
      </c>
      <c r="R1161"/>
      <c r="S1161"/>
      <c r="T1161" t="s">
        <v>3</v>
      </c>
      <c r="U1161" t="s">
        <v>3</v>
      </c>
      <c r="V1161" t="s">
        <v>21</v>
      </c>
      <c r="W1161" t="s">
        <v>3</v>
      </c>
      <c r="X1161" t="s">
        <v>3</v>
      </c>
      <c r="Y1161" t="s">
        <v>3</v>
      </c>
      <c r="Z1161" t="s">
        <v>3</v>
      </c>
      <c r="AA1161"/>
      <c r="AB1161" t="s">
        <v>324</v>
      </c>
      <c r="AC1161" t="s">
        <v>3</v>
      </c>
      <c r="AD1161" t="s">
        <v>3</v>
      </c>
    </row>
    <row r="1162" spans="1:30" ht="15" x14ac:dyDescent="0.25">
      <c r="A1162">
        <v>1157</v>
      </c>
      <c r="B1162" t="s">
        <v>1744</v>
      </c>
      <c r="C1162">
        <v>1157</v>
      </c>
      <c r="D1162" t="s">
        <v>1738</v>
      </c>
      <c r="E1162" t="s">
        <v>1745</v>
      </c>
      <c r="F1162"/>
      <c r="G1162"/>
      <c r="H1162" t="s">
        <v>3</v>
      </c>
      <c r="I1162" t="s">
        <v>3</v>
      </c>
      <c r="J1162" t="s">
        <v>3</v>
      </c>
      <c r="K1162" t="s">
        <v>3</v>
      </c>
      <c r="L1162" t="s">
        <v>3</v>
      </c>
      <c r="M1162" t="s">
        <v>3</v>
      </c>
      <c r="N1162" t="s">
        <v>3</v>
      </c>
      <c r="O1162" t="s">
        <v>3</v>
      </c>
      <c r="P1162"/>
      <c r="Q1162">
        <v>0</v>
      </c>
      <c r="R1162"/>
      <c r="S1162"/>
      <c r="T1162" t="s">
        <v>3</v>
      </c>
      <c r="U1162" t="s">
        <v>3</v>
      </c>
      <c r="V1162" t="s">
        <v>2</v>
      </c>
      <c r="W1162" t="s">
        <v>3</v>
      </c>
      <c r="X1162" t="s">
        <v>3</v>
      </c>
      <c r="Y1162" t="s">
        <v>3</v>
      </c>
      <c r="Z1162" t="s">
        <v>3</v>
      </c>
      <c r="AA1162"/>
      <c r="AB1162" t="s">
        <v>324</v>
      </c>
      <c r="AC1162" t="s">
        <v>3</v>
      </c>
      <c r="AD1162" t="s">
        <v>3</v>
      </c>
    </row>
    <row r="1163" spans="1:30" ht="15" x14ac:dyDescent="0.25">
      <c r="A1163">
        <v>1158</v>
      </c>
      <c r="B1163" t="s">
        <v>1746</v>
      </c>
      <c r="C1163">
        <v>1158</v>
      </c>
      <c r="D1163" t="s">
        <v>1738</v>
      </c>
      <c r="E1163" t="s">
        <v>1745</v>
      </c>
      <c r="F1163"/>
      <c r="G1163"/>
      <c r="H1163" t="s">
        <v>3</v>
      </c>
      <c r="I1163" t="s">
        <v>3</v>
      </c>
      <c r="J1163" t="s">
        <v>3</v>
      </c>
      <c r="K1163" t="s">
        <v>3</v>
      </c>
      <c r="L1163" t="s">
        <v>3</v>
      </c>
      <c r="M1163" t="s">
        <v>3</v>
      </c>
      <c r="N1163" t="s">
        <v>3</v>
      </c>
      <c r="O1163" t="s">
        <v>1014</v>
      </c>
      <c r="P1163"/>
      <c r="Q1163">
        <v>0</v>
      </c>
      <c r="R1163"/>
      <c r="S1163"/>
      <c r="T1163" t="s">
        <v>3</v>
      </c>
      <c r="U1163" t="s">
        <v>3</v>
      </c>
      <c r="V1163" t="s">
        <v>3</v>
      </c>
      <c r="W1163" t="s">
        <v>3</v>
      </c>
      <c r="X1163" t="s">
        <v>3</v>
      </c>
      <c r="Y1163" t="s">
        <v>3</v>
      </c>
      <c r="Z1163" t="s">
        <v>3</v>
      </c>
      <c r="AA1163"/>
      <c r="AB1163" t="s">
        <v>324</v>
      </c>
      <c r="AC1163" t="s">
        <v>3</v>
      </c>
      <c r="AD1163" t="s">
        <v>3</v>
      </c>
    </row>
    <row r="1164" spans="1:30" ht="15" x14ac:dyDescent="0.25">
      <c r="A1164">
        <v>1159</v>
      </c>
      <c r="B1164" t="s">
        <v>1747</v>
      </c>
      <c r="C1164">
        <v>1159</v>
      </c>
      <c r="D1164" t="s">
        <v>1738</v>
      </c>
      <c r="E1164" t="s">
        <v>1745</v>
      </c>
      <c r="F1164"/>
      <c r="G1164"/>
      <c r="H1164" t="s">
        <v>3</v>
      </c>
      <c r="I1164" t="s">
        <v>3</v>
      </c>
      <c r="J1164" t="s">
        <v>3</v>
      </c>
      <c r="K1164" t="s">
        <v>3</v>
      </c>
      <c r="L1164" t="s">
        <v>3</v>
      </c>
      <c r="M1164" t="s">
        <v>3</v>
      </c>
      <c r="N1164" t="s">
        <v>3</v>
      </c>
      <c r="O1164" t="s">
        <v>3</v>
      </c>
      <c r="P1164"/>
      <c r="Q1164" t="s">
        <v>3</v>
      </c>
      <c r="R1164"/>
      <c r="S1164"/>
      <c r="T1164" t="s">
        <v>3</v>
      </c>
      <c r="U1164" t="s">
        <v>3</v>
      </c>
      <c r="V1164" t="s">
        <v>3</v>
      </c>
      <c r="W1164" t="s">
        <v>3</v>
      </c>
      <c r="X1164" t="s">
        <v>3</v>
      </c>
      <c r="Y1164" t="s">
        <v>3</v>
      </c>
      <c r="Z1164" t="s">
        <v>3</v>
      </c>
      <c r="AA1164"/>
      <c r="AB1164" t="s">
        <v>324</v>
      </c>
      <c r="AC1164" t="s">
        <v>3</v>
      </c>
      <c r="AD1164" t="s">
        <v>3</v>
      </c>
    </row>
    <row r="1165" spans="1:30" ht="15" x14ac:dyDescent="0.25">
      <c r="A1165">
        <v>1160</v>
      </c>
      <c r="B1165" t="s">
        <v>1748</v>
      </c>
      <c r="C1165">
        <v>1160</v>
      </c>
      <c r="D1165" t="s">
        <v>1738</v>
      </c>
      <c r="E1165" t="s">
        <v>1745</v>
      </c>
      <c r="F1165"/>
      <c r="G1165"/>
      <c r="H1165" t="s">
        <v>3</v>
      </c>
      <c r="I1165" t="s">
        <v>3</v>
      </c>
      <c r="J1165" t="s">
        <v>3</v>
      </c>
      <c r="K1165" t="s">
        <v>3</v>
      </c>
      <c r="L1165" t="s">
        <v>3</v>
      </c>
      <c r="M1165" t="s">
        <v>3</v>
      </c>
      <c r="N1165" t="s">
        <v>3</v>
      </c>
      <c r="O1165" t="s">
        <v>1427</v>
      </c>
      <c r="P1165"/>
      <c r="Q1165">
        <v>0</v>
      </c>
      <c r="R1165"/>
      <c r="S1165"/>
      <c r="T1165" t="s">
        <v>3</v>
      </c>
      <c r="U1165" t="s">
        <v>3</v>
      </c>
      <c r="V1165" t="s">
        <v>3</v>
      </c>
      <c r="W1165" t="s">
        <v>3</v>
      </c>
      <c r="X1165" t="s">
        <v>3</v>
      </c>
      <c r="Y1165" t="s">
        <v>3</v>
      </c>
      <c r="Z1165" t="s">
        <v>3</v>
      </c>
      <c r="AA1165"/>
      <c r="AB1165" t="s">
        <v>324</v>
      </c>
      <c r="AC1165" t="s">
        <v>3</v>
      </c>
      <c r="AD1165" t="s">
        <v>3</v>
      </c>
    </row>
    <row r="1166" spans="1:30" ht="15" x14ac:dyDescent="0.25">
      <c r="A1166">
        <v>1161</v>
      </c>
      <c r="B1166" t="s">
        <v>1749</v>
      </c>
      <c r="C1166">
        <v>1161</v>
      </c>
      <c r="D1166" t="s">
        <v>1738</v>
      </c>
      <c r="E1166" t="s">
        <v>1750</v>
      </c>
      <c r="F1166"/>
      <c r="G1166"/>
      <c r="H1166" t="s">
        <v>1751</v>
      </c>
      <c r="I1166" t="s">
        <v>3</v>
      </c>
      <c r="J1166" t="s">
        <v>3</v>
      </c>
      <c r="K1166" t="s">
        <v>3</v>
      </c>
      <c r="L1166" t="s">
        <v>3</v>
      </c>
      <c r="M1166" t="s">
        <v>3</v>
      </c>
      <c r="N1166" t="s">
        <v>3</v>
      </c>
      <c r="O1166" t="s">
        <v>3</v>
      </c>
      <c r="P1166"/>
      <c r="Q1166" t="s">
        <v>3</v>
      </c>
      <c r="R1166"/>
      <c r="S1166"/>
      <c r="T1166" t="s">
        <v>3</v>
      </c>
      <c r="U1166" t="s">
        <v>3</v>
      </c>
      <c r="V1166" t="s">
        <v>2</v>
      </c>
      <c r="W1166" t="s">
        <v>3</v>
      </c>
      <c r="X1166" t="s">
        <v>3</v>
      </c>
      <c r="Y1166" t="s">
        <v>3</v>
      </c>
      <c r="Z1166" t="s">
        <v>3</v>
      </c>
      <c r="AA1166"/>
      <c r="AB1166" t="s">
        <v>324</v>
      </c>
      <c r="AC1166" t="s">
        <v>3</v>
      </c>
      <c r="AD1166" t="s">
        <v>3</v>
      </c>
    </row>
    <row r="1167" spans="1:30" ht="15" x14ac:dyDescent="0.25">
      <c r="A1167">
        <v>1162</v>
      </c>
      <c r="B1167" t="s">
        <v>1752</v>
      </c>
      <c r="C1167">
        <v>1162</v>
      </c>
      <c r="D1167" t="s">
        <v>1738</v>
      </c>
      <c r="E1167" t="s">
        <v>1750</v>
      </c>
      <c r="F1167"/>
      <c r="G1167"/>
      <c r="H1167" t="s">
        <v>3</v>
      </c>
      <c r="I1167" t="s">
        <v>3</v>
      </c>
      <c r="J1167" t="s">
        <v>3</v>
      </c>
      <c r="K1167" t="s">
        <v>3</v>
      </c>
      <c r="L1167" t="s">
        <v>3</v>
      </c>
      <c r="M1167" t="s">
        <v>3</v>
      </c>
      <c r="N1167" t="s">
        <v>3</v>
      </c>
      <c r="O1167" t="s">
        <v>1753</v>
      </c>
      <c r="P1167"/>
      <c r="Q1167" t="s">
        <v>3</v>
      </c>
      <c r="R1167"/>
      <c r="S1167"/>
      <c r="T1167" t="s">
        <v>3</v>
      </c>
      <c r="U1167" t="s">
        <v>3</v>
      </c>
      <c r="V1167" t="s">
        <v>2</v>
      </c>
      <c r="W1167" t="s">
        <v>3</v>
      </c>
      <c r="X1167" t="s">
        <v>3</v>
      </c>
      <c r="Y1167" t="s">
        <v>3</v>
      </c>
      <c r="Z1167" t="s">
        <v>3</v>
      </c>
      <c r="AA1167"/>
      <c r="AB1167" t="s">
        <v>324</v>
      </c>
      <c r="AC1167" t="s">
        <v>3</v>
      </c>
      <c r="AD1167" t="s">
        <v>3</v>
      </c>
    </row>
    <row r="1168" spans="1:30" ht="15" x14ac:dyDescent="0.25">
      <c r="A1168">
        <v>1163</v>
      </c>
      <c r="B1168" t="s">
        <v>1754</v>
      </c>
      <c r="C1168">
        <v>1163</v>
      </c>
      <c r="D1168" t="s">
        <v>1738</v>
      </c>
      <c r="E1168" t="s">
        <v>1750</v>
      </c>
      <c r="F1168"/>
      <c r="G1168"/>
      <c r="H1168" t="s">
        <v>1751</v>
      </c>
      <c r="I1168" t="s">
        <v>3</v>
      </c>
      <c r="J1168" t="s">
        <v>3</v>
      </c>
      <c r="K1168" t="s">
        <v>3</v>
      </c>
      <c r="L1168" t="s">
        <v>3</v>
      </c>
      <c r="M1168" t="s">
        <v>3</v>
      </c>
      <c r="N1168" t="s">
        <v>3</v>
      </c>
      <c r="O1168" t="s">
        <v>3</v>
      </c>
      <c r="P1168"/>
      <c r="Q1168" t="s">
        <v>3</v>
      </c>
      <c r="R1168"/>
      <c r="S1168"/>
      <c r="T1168" t="s">
        <v>3</v>
      </c>
      <c r="U1168" t="s">
        <v>3</v>
      </c>
      <c r="V1168" t="s">
        <v>2</v>
      </c>
      <c r="W1168" t="s">
        <v>3</v>
      </c>
      <c r="X1168" t="s">
        <v>3</v>
      </c>
      <c r="Y1168" t="s">
        <v>3</v>
      </c>
      <c r="Z1168" t="s">
        <v>3</v>
      </c>
      <c r="AA1168"/>
      <c r="AB1168" t="s">
        <v>324</v>
      </c>
      <c r="AC1168" t="s">
        <v>3</v>
      </c>
      <c r="AD1168" t="s">
        <v>3</v>
      </c>
    </row>
    <row r="1169" spans="1:30" ht="15" x14ac:dyDescent="0.25">
      <c r="A1169">
        <v>1164</v>
      </c>
      <c r="B1169" t="s">
        <v>1755</v>
      </c>
      <c r="C1169">
        <v>1164</v>
      </c>
      <c r="D1169" t="s">
        <v>1738</v>
      </c>
      <c r="E1169" t="s">
        <v>1750</v>
      </c>
      <c r="F1169"/>
      <c r="G1169"/>
      <c r="H1169" t="s">
        <v>1751</v>
      </c>
      <c r="I1169" t="s">
        <v>3</v>
      </c>
      <c r="J1169" t="s">
        <v>1577</v>
      </c>
      <c r="K1169" t="s">
        <v>331</v>
      </c>
      <c r="L1169" t="s">
        <v>16</v>
      </c>
      <c r="M1169" t="s">
        <v>3</v>
      </c>
      <c r="N1169" t="s">
        <v>3</v>
      </c>
      <c r="O1169" t="s">
        <v>571</v>
      </c>
      <c r="P1169"/>
      <c r="Q1169" t="s">
        <v>3</v>
      </c>
      <c r="R1169"/>
      <c r="S1169"/>
      <c r="T1169" t="s">
        <v>3</v>
      </c>
      <c r="U1169" t="s">
        <v>3</v>
      </c>
      <c r="V1169" t="s">
        <v>21</v>
      </c>
      <c r="W1169" t="s">
        <v>3</v>
      </c>
      <c r="X1169" t="s">
        <v>21</v>
      </c>
      <c r="Y1169" t="s">
        <v>3</v>
      </c>
      <c r="Z1169" t="s">
        <v>3</v>
      </c>
      <c r="AA1169"/>
      <c r="AB1169" t="s">
        <v>324</v>
      </c>
      <c r="AC1169" t="s">
        <v>3</v>
      </c>
      <c r="AD1169" t="s">
        <v>3</v>
      </c>
    </row>
    <row r="1170" spans="1:30" ht="15" x14ac:dyDescent="0.25">
      <c r="A1170">
        <v>1165</v>
      </c>
      <c r="B1170" t="s">
        <v>1756</v>
      </c>
      <c r="C1170">
        <v>1165</v>
      </c>
      <c r="D1170" t="s">
        <v>1738</v>
      </c>
      <c r="E1170" t="s">
        <v>1750</v>
      </c>
      <c r="F1170"/>
      <c r="G1170"/>
      <c r="H1170" t="s">
        <v>3</v>
      </c>
      <c r="I1170">
        <v>0</v>
      </c>
      <c r="J1170">
        <v>0</v>
      </c>
      <c r="K1170">
        <v>0</v>
      </c>
      <c r="L1170">
        <v>0</v>
      </c>
      <c r="M1170" t="s">
        <v>3</v>
      </c>
      <c r="N1170" t="s">
        <v>3</v>
      </c>
      <c r="O1170">
        <v>0</v>
      </c>
      <c r="P1170"/>
      <c r="Q1170">
        <v>0</v>
      </c>
      <c r="R1170"/>
      <c r="S1170"/>
      <c r="T1170">
        <v>0</v>
      </c>
      <c r="U1170">
        <v>0</v>
      </c>
      <c r="V1170" t="s">
        <v>3</v>
      </c>
      <c r="W1170" t="s">
        <v>3</v>
      </c>
      <c r="X1170" t="s">
        <v>3</v>
      </c>
      <c r="Y1170">
        <v>0</v>
      </c>
      <c r="Z1170">
        <v>0</v>
      </c>
      <c r="AA1170"/>
      <c r="AB1170" t="s">
        <v>324</v>
      </c>
      <c r="AC1170" t="s">
        <v>3</v>
      </c>
      <c r="AD1170" t="s">
        <v>3</v>
      </c>
    </row>
    <row r="1171" spans="1:30" ht="15" x14ac:dyDescent="0.25">
      <c r="A1171">
        <v>1166</v>
      </c>
      <c r="B1171" t="s">
        <v>1757</v>
      </c>
      <c r="C1171">
        <v>1166</v>
      </c>
      <c r="D1171" t="s">
        <v>1738</v>
      </c>
      <c r="E1171" t="s">
        <v>1750</v>
      </c>
      <c r="F1171"/>
      <c r="G1171"/>
      <c r="H1171" t="s">
        <v>3</v>
      </c>
      <c r="I1171">
        <v>0</v>
      </c>
      <c r="J1171">
        <v>0</v>
      </c>
      <c r="K1171">
        <v>0</v>
      </c>
      <c r="L1171">
        <v>0</v>
      </c>
      <c r="M1171" t="s">
        <v>3</v>
      </c>
      <c r="N1171" t="s">
        <v>3</v>
      </c>
      <c r="O1171">
        <v>0</v>
      </c>
      <c r="P1171"/>
      <c r="Q1171">
        <v>0</v>
      </c>
      <c r="R1171"/>
      <c r="S1171"/>
      <c r="T1171">
        <v>0</v>
      </c>
      <c r="U1171">
        <v>0</v>
      </c>
      <c r="V1171" t="s">
        <v>21</v>
      </c>
      <c r="W1171" t="s">
        <v>3</v>
      </c>
      <c r="X1171" t="s">
        <v>3</v>
      </c>
      <c r="Y1171">
        <v>0</v>
      </c>
      <c r="Z1171">
        <v>0</v>
      </c>
      <c r="AA1171"/>
      <c r="AB1171" t="s">
        <v>324</v>
      </c>
      <c r="AC1171" t="s">
        <v>3</v>
      </c>
      <c r="AD1171" t="s">
        <v>3</v>
      </c>
    </row>
    <row r="1172" spans="1:30" ht="15" x14ac:dyDescent="0.25">
      <c r="A1172">
        <v>1167</v>
      </c>
      <c r="B1172" t="s">
        <v>1758</v>
      </c>
      <c r="C1172">
        <v>1167</v>
      </c>
      <c r="D1172" t="s">
        <v>1738</v>
      </c>
      <c r="E1172" t="s">
        <v>1750</v>
      </c>
      <c r="F1172"/>
      <c r="G1172"/>
      <c r="H1172" t="s">
        <v>1751</v>
      </c>
      <c r="I1172" t="s">
        <v>3</v>
      </c>
      <c r="J1172" t="s">
        <v>3</v>
      </c>
      <c r="K1172" t="s">
        <v>3</v>
      </c>
      <c r="L1172" t="s">
        <v>3</v>
      </c>
      <c r="M1172" t="s">
        <v>3</v>
      </c>
      <c r="N1172" t="s">
        <v>3</v>
      </c>
      <c r="O1172" t="s">
        <v>3</v>
      </c>
      <c r="P1172"/>
      <c r="Q1172" t="s">
        <v>3</v>
      </c>
      <c r="R1172"/>
      <c r="S1172"/>
      <c r="T1172" t="s">
        <v>3</v>
      </c>
      <c r="U1172" t="s">
        <v>3</v>
      </c>
      <c r="V1172" t="s">
        <v>2</v>
      </c>
      <c r="W1172" t="s">
        <v>3</v>
      </c>
      <c r="X1172" t="s">
        <v>3</v>
      </c>
      <c r="Y1172" t="s">
        <v>3</v>
      </c>
      <c r="Z1172" t="s">
        <v>3</v>
      </c>
      <c r="AA1172"/>
      <c r="AB1172" t="s">
        <v>324</v>
      </c>
      <c r="AC1172" t="s">
        <v>3</v>
      </c>
      <c r="AD1172" t="s">
        <v>3</v>
      </c>
    </row>
    <row r="1173" spans="1:30" ht="15" x14ac:dyDescent="0.25">
      <c r="A1173">
        <v>1168</v>
      </c>
      <c r="B1173" t="s">
        <v>1759</v>
      </c>
      <c r="C1173">
        <v>1168</v>
      </c>
      <c r="D1173" t="s">
        <v>1738</v>
      </c>
      <c r="E1173" t="s">
        <v>1750</v>
      </c>
      <c r="F1173"/>
      <c r="G1173"/>
      <c r="H1173" t="s">
        <v>1751</v>
      </c>
      <c r="I1173" t="s">
        <v>3</v>
      </c>
      <c r="J1173" t="s">
        <v>3</v>
      </c>
      <c r="K1173" t="s">
        <v>3</v>
      </c>
      <c r="L1173" t="s">
        <v>3</v>
      </c>
      <c r="M1173" t="s">
        <v>3</v>
      </c>
      <c r="N1173" t="s">
        <v>3</v>
      </c>
      <c r="O1173" t="s">
        <v>3</v>
      </c>
      <c r="P1173"/>
      <c r="Q1173" t="s">
        <v>3</v>
      </c>
      <c r="R1173"/>
      <c r="S1173"/>
      <c r="T1173" t="s">
        <v>3</v>
      </c>
      <c r="U1173" t="s">
        <v>3</v>
      </c>
      <c r="V1173" t="s">
        <v>3</v>
      </c>
      <c r="W1173" t="s">
        <v>3</v>
      </c>
      <c r="X1173" t="s">
        <v>3</v>
      </c>
      <c r="Y1173" t="s">
        <v>3</v>
      </c>
      <c r="Z1173" t="s">
        <v>3</v>
      </c>
      <c r="AA1173"/>
      <c r="AB1173" t="s">
        <v>324</v>
      </c>
      <c r="AC1173" t="s">
        <v>3</v>
      </c>
      <c r="AD1173" t="s">
        <v>3</v>
      </c>
    </row>
    <row r="1174" spans="1:30" ht="15" x14ac:dyDescent="0.25">
      <c r="A1174">
        <v>1169</v>
      </c>
      <c r="B1174" t="s">
        <v>1760</v>
      </c>
      <c r="C1174">
        <v>1169</v>
      </c>
      <c r="D1174" t="s">
        <v>1738</v>
      </c>
      <c r="E1174" t="s">
        <v>1750</v>
      </c>
      <c r="F1174"/>
      <c r="G1174"/>
      <c r="H1174" t="s">
        <v>1751</v>
      </c>
      <c r="I1174" t="s">
        <v>3</v>
      </c>
      <c r="J1174" t="s">
        <v>3</v>
      </c>
      <c r="K1174" t="s">
        <v>3</v>
      </c>
      <c r="L1174" t="s">
        <v>3</v>
      </c>
      <c r="M1174" t="s">
        <v>3</v>
      </c>
      <c r="N1174" t="s">
        <v>3</v>
      </c>
      <c r="O1174" t="s">
        <v>3</v>
      </c>
      <c r="P1174"/>
      <c r="Q1174" t="s">
        <v>3</v>
      </c>
      <c r="R1174"/>
      <c r="S1174"/>
      <c r="T1174" t="s">
        <v>3</v>
      </c>
      <c r="U1174" t="s">
        <v>3</v>
      </c>
      <c r="V1174" t="s">
        <v>2</v>
      </c>
      <c r="W1174" t="s">
        <v>3</v>
      </c>
      <c r="X1174" t="s">
        <v>3</v>
      </c>
      <c r="Y1174" t="s">
        <v>3</v>
      </c>
      <c r="Z1174" t="s">
        <v>3</v>
      </c>
      <c r="AA1174"/>
      <c r="AB1174" t="s">
        <v>324</v>
      </c>
      <c r="AC1174" t="s">
        <v>3</v>
      </c>
      <c r="AD1174" t="s">
        <v>3</v>
      </c>
    </row>
    <row r="1175" spans="1:30" ht="15" x14ac:dyDescent="0.25">
      <c r="A1175">
        <v>1170</v>
      </c>
      <c r="B1175" t="s">
        <v>1761</v>
      </c>
      <c r="C1175">
        <v>1170</v>
      </c>
      <c r="D1175" t="s">
        <v>1738</v>
      </c>
      <c r="E1175" t="s">
        <v>1750</v>
      </c>
      <c r="F1175"/>
      <c r="G1175"/>
      <c r="H1175" t="s">
        <v>1751</v>
      </c>
      <c r="I1175" t="s">
        <v>3</v>
      </c>
      <c r="J1175" t="s">
        <v>3</v>
      </c>
      <c r="K1175" t="s">
        <v>3</v>
      </c>
      <c r="L1175" t="s">
        <v>3</v>
      </c>
      <c r="M1175" t="s">
        <v>3</v>
      </c>
      <c r="N1175" t="s">
        <v>3</v>
      </c>
      <c r="O1175" t="s">
        <v>3</v>
      </c>
      <c r="P1175"/>
      <c r="Q1175" t="s">
        <v>3</v>
      </c>
      <c r="R1175"/>
      <c r="S1175"/>
      <c r="T1175" t="s">
        <v>3</v>
      </c>
      <c r="U1175" t="s">
        <v>3</v>
      </c>
      <c r="V1175" t="s">
        <v>21</v>
      </c>
      <c r="W1175" t="s">
        <v>3</v>
      </c>
      <c r="X1175" t="s">
        <v>3</v>
      </c>
      <c r="Y1175" t="s">
        <v>3</v>
      </c>
      <c r="Z1175" t="s">
        <v>21</v>
      </c>
      <c r="AA1175"/>
      <c r="AB1175" t="s">
        <v>324</v>
      </c>
      <c r="AC1175" t="s">
        <v>3</v>
      </c>
      <c r="AD1175" t="s">
        <v>3</v>
      </c>
    </row>
    <row r="1176" spans="1:30" ht="15" x14ac:dyDescent="0.25">
      <c r="A1176">
        <v>1171</v>
      </c>
      <c r="B1176" t="s">
        <v>1762</v>
      </c>
      <c r="C1176">
        <v>1171</v>
      </c>
      <c r="D1176" t="s">
        <v>1738</v>
      </c>
      <c r="E1176" t="s">
        <v>1750</v>
      </c>
      <c r="F1176"/>
      <c r="G1176"/>
      <c r="H1176" t="s">
        <v>3</v>
      </c>
      <c r="I1176" t="s">
        <v>3</v>
      </c>
      <c r="J1176" t="s">
        <v>3</v>
      </c>
      <c r="K1176" t="s">
        <v>3</v>
      </c>
      <c r="L1176" t="s">
        <v>3</v>
      </c>
      <c r="M1176" t="s">
        <v>3</v>
      </c>
      <c r="N1176" t="s">
        <v>3</v>
      </c>
      <c r="O1176" t="s">
        <v>1427</v>
      </c>
      <c r="P1176"/>
      <c r="Q1176" t="s">
        <v>3</v>
      </c>
      <c r="R1176"/>
      <c r="S1176"/>
      <c r="T1176" t="s">
        <v>3</v>
      </c>
      <c r="U1176" t="s">
        <v>3</v>
      </c>
      <c r="V1176" t="s">
        <v>2</v>
      </c>
      <c r="W1176" t="s">
        <v>3</v>
      </c>
      <c r="X1176" t="s">
        <v>3</v>
      </c>
      <c r="Y1176" t="s">
        <v>3</v>
      </c>
      <c r="Z1176" t="s">
        <v>3</v>
      </c>
      <c r="AA1176"/>
      <c r="AB1176" t="s">
        <v>324</v>
      </c>
      <c r="AC1176" t="s">
        <v>3</v>
      </c>
      <c r="AD1176" t="s">
        <v>3</v>
      </c>
    </row>
    <row r="1177" spans="1:30" ht="15" x14ac:dyDescent="0.25">
      <c r="A1177">
        <v>1172</v>
      </c>
      <c r="B1177" t="s">
        <v>1763</v>
      </c>
      <c r="C1177">
        <v>1172</v>
      </c>
      <c r="D1177" t="s">
        <v>1738</v>
      </c>
      <c r="E1177" t="s">
        <v>1750</v>
      </c>
      <c r="F1177"/>
      <c r="G1177"/>
      <c r="H1177" t="s">
        <v>1751</v>
      </c>
      <c r="I1177" t="s">
        <v>3</v>
      </c>
      <c r="J1177" t="s">
        <v>3</v>
      </c>
      <c r="K1177" t="s">
        <v>3</v>
      </c>
      <c r="L1177" t="s">
        <v>3</v>
      </c>
      <c r="M1177" t="s">
        <v>3</v>
      </c>
      <c r="N1177" t="s">
        <v>3</v>
      </c>
      <c r="O1177" t="s">
        <v>3</v>
      </c>
      <c r="P1177"/>
      <c r="Q1177" t="s">
        <v>3</v>
      </c>
      <c r="R1177"/>
      <c r="S1177"/>
      <c r="T1177" t="s">
        <v>3</v>
      </c>
      <c r="U1177" t="s">
        <v>3</v>
      </c>
      <c r="V1177" t="s">
        <v>2</v>
      </c>
      <c r="W1177" t="s">
        <v>3</v>
      </c>
      <c r="X1177" t="s">
        <v>3</v>
      </c>
      <c r="Y1177" t="s">
        <v>3</v>
      </c>
      <c r="Z1177" t="s">
        <v>3</v>
      </c>
      <c r="AA1177"/>
      <c r="AB1177" t="s">
        <v>324</v>
      </c>
      <c r="AC1177" t="s">
        <v>3</v>
      </c>
      <c r="AD1177" t="s">
        <v>3</v>
      </c>
    </row>
    <row r="1178" spans="1:30" ht="15" x14ac:dyDescent="0.25">
      <c r="A1178">
        <v>1173</v>
      </c>
      <c r="B1178" t="s">
        <v>1764</v>
      </c>
      <c r="C1178">
        <v>1173</v>
      </c>
      <c r="D1178" t="s">
        <v>1738</v>
      </c>
      <c r="E1178" t="s">
        <v>1750</v>
      </c>
      <c r="F1178"/>
      <c r="G1178"/>
      <c r="H1178" t="s">
        <v>1751</v>
      </c>
      <c r="I1178" t="s">
        <v>3</v>
      </c>
      <c r="J1178" t="s">
        <v>3</v>
      </c>
      <c r="K1178" t="s">
        <v>3</v>
      </c>
      <c r="L1178" t="s">
        <v>3</v>
      </c>
      <c r="M1178" t="s">
        <v>3</v>
      </c>
      <c r="N1178" t="s">
        <v>3</v>
      </c>
      <c r="O1178" t="s">
        <v>3</v>
      </c>
      <c r="P1178"/>
      <c r="Q1178" t="s">
        <v>3</v>
      </c>
      <c r="R1178"/>
      <c r="S1178"/>
      <c r="T1178" t="s">
        <v>3</v>
      </c>
      <c r="U1178" t="s">
        <v>3</v>
      </c>
      <c r="V1178" t="s">
        <v>21</v>
      </c>
      <c r="W1178" t="s">
        <v>3</v>
      </c>
      <c r="X1178" t="s">
        <v>3</v>
      </c>
      <c r="Y1178" t="s">
        <v>3</v>
      </c>
      <c r="Z1178" t="s">
        <v>3</v>
      </c>
      <c r="AA1178"/>
      <c r="AB1178" t="s">
        <v>324</v>
      </c>
      <c r="AC1178" t="s">
        <v>3</v>
      </c>
      <c r="AD1178" t="s">
        <v>3</v>
      </c>
    </row>
    <row r="1179" spans="1:30" ht="15" x14ac:dyDescent="0.25">
      <c r="A1179">
        <v>1174</v>
      </c>
      <c r="B1179" t="s">
        <v>1765</v>
      </c>
      <c r="C1179">
        <v>1174</v>
      </c>
      <c r="D1179" t="s">
        <v>1738</v>
      </c>
      <c r="E1179" t="s">
        <v>1750</v>
      </c>
      <c r="F1179"/>
      <c r="G1179"/>
      <c r="H1179" t="s">
        <v>1751</v>
      </c>
      <c r="I1179" t="s">
        <v>3</v>
      </c>
      <c r="J1179" t="s">
        <v>3</v>
      </c>
      <c r="K1179" t="s">
        <v>3</v>
      </c>
      <c r="L1179" t="s">
        <v>3</v>
      </c>
      <c r="M1179" t="s">
        <v>3</v>
      </c>
      <c r="N1179" t="s">
        <v>3</v>
      </c>
      <c r="O1179" t="s">
        <v>3</v>
      </c>
      <c r="P1179"/>
      <c r="Q1179" t="s">
        <v>3</v>
      </c>
      <c r="R1179"/>
      <c r="S1179"/>
      <c r="T1179" t="s">
        <v>3</v>
      </c>
      <c r="U1179" t="s">
        <v>3</v>
      </c>
      <c r="V1179" t="s">
        <v>21</v>
      </c>
      <c r="W1179" t="s">
        <v>3</v>
      </c>
      <c r="X1179" t="s">
        <v>3</v>
      </c>
      <c r="Y1179" t="s">
        <v>3</v>
      </c>
      <c r="Z1179" t="s">
        <v>3</v>
      </c>
      <c r="AA1179"/>
      <c r="AB1179" t="s">
        <v>324</v>
      </c>
      <c r="AC1179" t="s">
        <v>3</v>
      </c>
      <c r="AD1179" t="s">
        <v>3</v>
      </c>
    </row>
    <row r="1180" spans="1:30" ht="15" x14ac:dyDescent="0.25">
      <c r="A1180">
        <v>1175</v>
      </c>
      <c r="B1180" t="s">
        <v>1766</v>
      </c>
      <c r="C1180">
        <v>1175</v>
      </c>
      <c r="D1180" t="s">
        <v>1738</v>
      </c>
      <c r="E1180" t="s">
        <v>1750</v>
      </c>
      <c r="F1180"/>
      <c r="G1180"/>
      <c r="H1180" t="s">
        <v>1751</v>
      </c>
      <c r="I1180" t="s">
        <v>3</v>
      </c>
      <c r="J1180" t="s">
        <v>1577</v>
      </c>
      <c r="K1180" t="s">
        <v>331</v>
      </c>
      <c r="L1180" t="s">
        <v>311</v>
      </c>
      <c r="M1180" t="s">
        <v>3</v>
      </c>
      <c r="N1180" t="s">
        <v>3</v>
      </c>
      <c r="O1180" t="s">
        <v>1767</v>
      </c>
      <c r="P1180"/>
      <c r="Q1180" t="s">
        <v>3</v>
      </c>
      <c r="R1180"/>
      <c r="S1180"/>
      <c r="T1180" t="s">
        <v>3</v>
      </c>
      <c r="U1180" t="s">
        <v>3</v>
      </c>
      <c r="V1180" t="s">
        <v>2</v>
      </c>
      <c r="W1180" t="s">
        <v>3</v>
      </c>
      <c r="X1180" t="s">
        <v>3</v>
      </c>
      <c r="Y1180" t="s">
        <v>3</v>
      </c>
      <c r="Z1180" t="s">
        <v>3</v>
      </c>
      <c r="AA1180"/>
      <c r="AB1180" t="s">
        <v>324</v>
      </c>
      <c r="AC1180" t="s">
        <v>3</v>
      </c>
      <c r="AD1180" t="s">
        <v>3</v>
      </c>
    </row>
    <row r="1181" spans="1:30" ht="15" x14ac:dyDescent="0.25">
      <c r="A1181">
        <v>1176</v>
      </c>
      <c r="B1181" t="s">
        <v>1768</v>
      </c>
      <c r="C1181">
        <v>1176</v>
      </c>
      <c r="D1181" t="s">
        <v>1738</v>
      </c>
      <c r="E1181" t="s">
        <v>1750</v>
      </c>
      <c r="F1181"/>
      <c r="G1181"/>
      <c r="H1181" t="s">
        <v>1751</v>
      </c>
      <c r="I1181" t="s">
        <v>3</v>
      </c>
      <c r="J1181" t="s">
        <v>1577</v>
      </c>
      <c r="K1181" t="s">
        <v>331</v>
      </c>
      <c r="L1181" t="s">
        <v>16</v>
      </c>
      <c r="M1181" t="s">
        <v>3</v>
      </c>
      <c r="N1181" t="s">
        <v>3</v>
      </c>
      <c r="O1181" t="s">
        <v>809</v>
      </c>
      <c r="P1181"/>
      <c r="Q1181" t="s">
        <v>3</v>
      </c>
      <c r="R1181"/>
      <c r="S1181"/>
      <c r="T1181" t="s">
        <v>3</v>
      </c>
      <c r="U1181" t="s">
        <v>3</v>
      </c>
      <c r="V1181" t="s">
        <v>2</v>
      </c>
      <c r="W1181" t="s">
        <v>3</v>
      </c>
      <c r="X1181" t="s">
        <v>3</v>
      </c>
      <c r="Y1181" t="s">
        <v>3</v>
      </c>
      <c r="Z1181" t="s">
        <v>3</v>
      </c>
      <c r="AA1181"/>
      <c r="AB1181" t="s">
        <v>324</v>
      </c>
      <c r="AC1181" t="s">
        <v>3</v>
      </c>
      <c r="AD1181" t="s">
        <v>3</v>
      </c>
    </row>
    <row r="1182" spans="1:30" ht="15" x14ac:dyDescent="0.25">
      <c r="A1182">
        <v>1177</v>
      </c>
      <c r="B1182" t="s">
        <v>1769</v>
      </c>
      <c r="C1182">
        <v>1177</v>
      </c>
      <c r="D1182" t="s">
        <v>1738</v>
      </c>
      <c r="E1182" t="s">
        <v>1750</v>
      </c>
      <c r="F1182"/>
      <c r="G1182"/>
      <c r="H1182" t="s">
        <v>1751</v>
      </c>
      <c r="I1182" t="s">
        <v>3</v>
      </c>
      <c r="J1182" t="s">
        <v>3</v>
      </c>
      <c r="K1182" t="s">
        <v>3</v>
      </c>
      <c r="L1182" t="s">
        <v>3</v>
      </c>
      <c r="M1182" t="s">
        <v>3</v>
      </c>
      <c r="N1182" t="s">
        <v>3</v>
      </c>
      <c r="O1182" t="s">
        <v>3</v>
      </c>
      <c r="P1182"/>
      <c r="Q1182" t="s">
        <v>3</v>
      </c>
      <c r="R1182"/>
      <c r="S1182"/>
      <c r="T1182" t="s">
        <v>3</v>
      </c>
      <c r="U1182" t="s">
        <v>3</v>
      </c>
      <c r="V1182" t="s">
        <v>21</v>
      </c>
      <c r="W1182" t="s">
        <v>3</v>
      </c>
      <c r="X1182" t="s">
        <v>3</v>
      </c>
      <c r="Y1182" t="s">
        <v>3</v>
      </c>
      <c r="Z1182" t="s">
        <v>3</v>
      </c>
      <c r="AA1182"/>
      <c r="AB1182" t="s">
        <v>324</v>
      </c>
      <c r="AC1182" t="s">
        <v>3</v>
      </c>
      <c r="AD1182" t="s">
        <v>3</v>
      </c>
    </row>
    <row r="1183" spans="1:30" ht="15" x14ac:dyDescent="0.25">
      <c r="A1183">
        <v>1178</v>
      </c>
      <c r="B1183" t="s">
        <v>1770</v>
      </c>
      <c r="C1183">
        <v>1178</v>
      </c>
      <c r="D1183" t="s">
        <v>1738</v>
      </c>
      <c r="E1183" t="s">
        <v>1750</v>
      </c>
      <c r="F1183"/>
      <c r="G1183"/>
      <c r="H1183" t="s">
        <v>1751</v>
      </c>
      <c r="I1183" t="s">
        <v>3</v>
      </c>
      <c r="J1183" t="s">
        <v>1577</v>
      </c>
      <c r="K1183" t="s">
        <v>331</v>
      </c>
      <c r="L1183" t="s">
        <v>311</v>
      </c>
      <c r="M1183" t="s">
        <v>3</v>
      </c>
      <c r="N1183" t="s">
        <v>3</v>
      </c>
      <c r="O1183" t="s">
        <v>1771</v>
      </c>
      <c r="P1183"/>
      <c r="Q1183" t="s">
        <v>3</v>
      </c>
      <c r="R1183"/>
      <c r="S1183"/>
      <c r="T1183" t="s">
        <v>3</v>
      </c>
      <c r="U1183" t="s">
        <v>3</v>
      </c>
      <c r="V1183" t="s">
        <v>2</v>
      </c>
      <c r="W1183" t="s">
        <v>3</v>
      </c>
      <c r="X1183" t="s">
        <v>3</v>
      </c>
      <c r="Y1183" t="s">
        <v>3</v>
      </c>
      <c r="Z1183" t="s">
        <v>3</v>
      </c>
      <c r="AA1183"/>
      <c r="AB1183" t="s">
        <v>324</v>
      </c>
      <c r="AC1183" t="s">
        <v>3</v>
      </c>
      <c r="AD1183" t="s">
        <v>3</v>
      </c>
    </row>
    <row r="1184" spans="1:30" ht="15" x14ac:dyDescent="0.25">
      <c r="A1184">
        <v>1179</v>
      </c>
      <c r="B1184" t="s">
        <v>1772</v>
      </c>
      <c r="C1184">
        <v>1179</v>
      </c>
      <c r="D1184" t="s">
        <v>1738</v>
      </c>
      <c r="E1184" t="s">
        <v>1773</v>
      </c>
      <c r="F1184"/>
      <c r="G1184"/>
      <c r="H1184" t="s">
        <v>1751</v>
      </c>
      <c r="I1184" t="s">
        <v>3</v>
      </c>
      <c r="J1184" t="s">
        <v>3</v>
      </c>
      <c r="K1184" t="s">
        <v>3</v>
      </c>
      <c r="L1184" t="s">
        <v>3</v>
      </c>
      <c r="M1184" t="s">
        <v>3</v>
      </c>
      <c r="N1184" t="s">
        <v>3</v>
      </c>
      <c r="O1184" t="s">
        <v>3</v>
      </c>
      <c r="P1184"/>
      <c r="Q1184" t="s">
        <v>3</v>
      </c>
      <c r="R1184"/>
      <c r="S1184"/>
      <c r="T1184" t="s">
        <v>3</v>
      </c>
      <c r="U1184" t="s">
        <v>3</v>
      </c>
      <c r="V1184" t="s">
        <v>21</v>
      </c>
      <c r="W1184" t="s">
        <v>3</v>
      </c>
      <c r="X1184" t="s">
        <v>3</v>
      </c>
      <c r="Y1184" t="s">
        <v>3</v>
      </c>
      <c r="Z1184" t="s">
        <v>3</v>
      </c>
      <c r="AA1184"/>
      <c r="AB1184" t="s">
        <v>324</v>
      </c>
      <c r="AC1184" t="s">
        <v>3</v>
      </c>
      <c r="AD1184" t="s">
        <v>3</v>
      </c>
    </row>
    <row r="1185" spans="1:30" ht="15" x14ac:dyDescent="0.25">
      <c r="A1185">
        <v>1180</v>
      </c>
      <c r="B1185" t="s">
        <v>1774</v>
      </c>
      <c r="C1185">
        <v>1180</v>
      </c>
      <c r="D1185" t="s">
        <v>1738</v>
      </c>
      <c r="E1185" t="s">
        <v>1773</v>
      </c>
      <c r="F1185"/>
      <c r="G1185"/>
      <c r="H1185" t="s">
        <v>1751</v>
      </c>
      <c r="I1185" t="s">
        <v>3</v>
      </c>
      <c r="J1185" t="s">
        <v>3</v>
      </c>
      <c r="K1185" t="s">
        <v>3</v>
      </c>
      <c r="L1185" t="s">
        <v>3</v>
      </c>
      <c r="M1185" t="s">
        <v>3</v>
      </c>
      <c r="N1185" t="s">
        <v>3</v>
      </c>
      <c r="O1185" t="s">
        <v>3</v>
      </c>
      <c r="P1185"/>
      <c r="Q1185" t="s">
        <v>3</v>
      </c>
      <c r="R1185"/>
      <c r="S1185"/>
      <c r="T1185" t="s">
        <v>3</v>
      </c>
      <c r="U1185" t="s">
        <v>3</v>
      </c>
      <c r="V1185" t="s">
        <v>2</v>
      </c>
      <c r="W1185" t="s">
        <v>3</v>
      </c>
      <c r="X1185" t="s">
        <v>3</v>
      </c>
      <c r="Y1185" t="s">
        <v>3</v>
      </c>
      <c r="Z1185" t="s">
        <v>3</v>
      </c>
      <c r="AA1185"/>
      <c r="AB1185" t="s">
        <v>324</v>
      </c>
      <c r="AC1185" t="s">
        <v>3</v>
      </c>
      <c r="AD1185" t="s">
        <v>3</v>
      </c>
    </row>
    <row r="1186" spans="1:30" ht="15" x14ac:dyDescent="0.25">
      <c r="A1186">
        <v>1181</v>
      </c>
      <c r="B1186" t="s">
        <v>1775</v>
      </c>
      <c r="C1186">
        <v>1181</v>
      </c>
      <c r="D1186" t="s">
        <v>1738</v>
      </c>
      <c r="E1186" t="s">
        <v>1773</v>
      </c>
      <c r="F1186"/>
      <c r="G1186"/>
      <c r="H1186" t="s">
        <v>1751</v>
      </c>
      <c r="I1186" t="s">
        <v>3</v>
      </c>
      <c r="J1186" t="s">
        <v>3</v>
      </c>
      <c r="K1186" t="s">
        <v>3</v>
      </c>
      <c r="L1186" t="s">
        <v>3</v>
      </c>
      <c r="M1186" t="s">
        <v>3</v>
      </c>
      <c r="N1186" t="s">
        <v>3</v>
      </c>
      <c r="O1186" t="s">
        <v>3</v>
      </c>
      <c r="P1186"/>
      <c r="Q1186" t="s">
        <v>3</v>
      </c>
      <c r="R1186"/>
      <c r="S1186"/>
      <c r="T1186" t="s">
        <v>3</v>
      </c>
      <c r="U1186" t="s">
        <v>3</v>
      </c>
      <c r="V1186" t="s">
        <v>21</v>
      </c>
      <c r="W1186" t="s">
        <v>3</v>
      </c>
      <c r="X1186" t="s">
        <v>3</v>
      </c>
      <c r="Y1186" t="s">
        <v>3</v>
      </c>
      <c r="Z1186" t="s">
        <v>3</v>
      </c>
      <c r="AA1186"/>
      <c r="AB1186" t="s">
        <v>324</v>
      </c>
      <c r="AC1186" t="s">
        <v>3</v>
      </c>
      <c r="AD1186" t="s">
        <v>3</v>
      </c>
    </row>
    <row r="1187" spans="1:30" ht="15" x14ac:dyDescent="0.25">
      <c r="A1187">
        <v>1182</v>
      </c>
      <c r="B1187" t="s">
        <v>1776</v>
      </c>
      <c r="C1187">
        <v>1182</v>
      </c>
      <c r="D1187" t="s">
        <v>1738</v>
      </c>
      <c r="E1187" t="s">
        <v>1773</v>
      </c>
      <c r="F1187"/>
      <c r="G1187"/>
      <c r="H1187" t="s">
        <v>1751</v>
      </c>
      <c r="I1187" t="s">
        <v>3</v>
      </c>
      <c r="J1187" t="s">
        <v>3</v>
      </c>
      <c r="K1187" t="s">
        <v>3</v>
      </c>
      <c r="L1187" t="s">
        <v>3</v>
      </c>
      <c r="M1187" t="s">
        <v>3</v>
      </c>
      <c r="N1187" t="s">
        <v>3</v>
      </c>
      <c r="O1187" t="s">
        <v>3</v>
      </c>
      <c r="P1187"/>
      <c r="Q1187" t="s">
        <v>3</v>
      </c>
      <c r="R1187"/>
      <c r="S1187"/>
      <c r="T1187" t="s">
        <v>3</v>
      </c>
      <c r="U1187" t="s">
        <v>3</v>
      </c>
      <c r="V1187" t="s">
        <v>21</v>
      </c>
      <c r="W1187" t="s">
        <v>3</v>
      </c>
      <c r="X1187" t="s">
        <v>3</v>
      </c>
      <c r="Y1187" t="s">
        <v>3</v>
      </c>
      <c r="Z1187" t="s">
        <v>3</v>
      </c>
      <c r="AA1187"/>
      <c r="AB1187" t="s">
        <v>324</v>
      </c>
      <c r="AC1187" t="s">
        <v>3</v>
      </c>
      <c r="AD1187" t="s">
        <v>3</v>
      </c>
    </row>
    <row r="1188" spans="1:30" ht="15" x14ac:dyDescent="0.25">
      <c r="A1188">
        <v>1183</v>
      </c>
      <c r="B1188" t="s">
        <v>1777</v>
      </c>
      <c r="C1188">
        <v>1183</v>
      </c>
      <c r="D1188" t="s">
        <v>1738</v>
      </c>
      <c r="E1188" t="s">
        <v>1773</v>
      </c>
      <c r="F1188"/>
      <c r="G1188"/>
      <c r="H1188" t="s">
        <v>1751</v>
      </c>
      <c r="I1188" t="s">
        <v>3</v>
      </c>
      <c r="J1188" t="s">
        <v>1778</v>
      </c>
      <c r="K1188" t="s">
        <v>331</v>
      </c>
      <c r="L1188" t="s">
        <v>311</v>
      </c>
      <c r="M1188" t="s">
        <v>3</v>
      </c>
      <c r="N1188" t="s">
        <v>3</v>
      </c>
      <c r="O1188" t="s">
        <v>27</v>
      </c>
      <c r="P1188"/>
      <c r="Q1188" t="s">
        <v>3</v>
      </c>
      <c r="R1188"/>
      <c r="S1188"/>
      <c r="T1188" t="s">
        <v>3</v>
      </c>
      <c r="U1188" t="s">
        <v>3</v>
      </c>
      <c r="V1188" t="s">
        <v>2</v>
      </c>
      <c r="W1188" t="s">
        <v>3</v>
      </c>
      <c r="X1188" t="s">
        <v>21</v>
      </c>
      <c r="Y1188" t="s">
        <v>3</v>
      </c>
      <c r="Z1188" t="s">
        <v>3</v>
      </c>
      <c r="AA1188"/>
      <c r="AB1188" t="s">
        <v>324</v>
      </c>
      <c r="AC1188" t="s">
        <v>3</v>
      </c>
      <c r="AD1188" t="s">
        <v>3</v>
      </c>
    </row>
    <row r="1189" spans="1:30" ht="15" x14ac:dyDescent="0.25">
      <c r="A1189">
        <v>1184</v>
      </c>
      <c r="B1189" t="s">
        <v>1779</v>
      </c>
      <c r="C1189">
        <v>1184</v>
      </c>
      <c r="D1189" t="s">
        <v>1738</v>
      </c>
      <c r="E1189" t="s">
        <v>1773</v>
      </c>
      <c r="F1189"/>
      <c r="G1189"/>
      <c r="H1189" t="s">
        <v>1751</v>
      </c>
      <c r="I1189" t="s">
        <v>3</v>
      </c>
      <c r="J1189" t="s">
        <v>3</v>
      </c>
      <c r="K1189" t="s">
        <v>3</v>
      </c>
      <c r="L1189" t="s">
        <v>3</v>
      </c>
      <c r="M1189" t="s">
        <v>3</v>
      </c>
      <c r="N1189" t="s">
        <v>3</v>
      </c>
      <c r="O1189" t="s">
        <v>3</v>
      </c>
      <c r="P1189"/>
      <c r="Q1189" t="s">
        <v>3</v>
      </c>
      <c r="R1189"/>
      <c r="S1189"/>
      <c r="T1189" t="s">
        <v>3</v>
      </c>
      <c r="U1189" t="s">
        <v>3</v>
      </c>
      <c r="V1189" t="s">
        <v>21</v>
      </c>
      <c r="W1189" t="s">
        <v>3</v>
      </c>
      <c r="X1189" t="s">
        <v>3</v>
      </c>
      <c r="Y1189" t="s">
        <v>3</v>
      </c>
      <c r="Z1189" t="s">
        <v>3</v>
      </c>
      <c r="AA1189"/>
      <c r="AB1189" t="s">
        <v>324</v>
      </c>
      <c r="AC1189" t="s">
        <v>3</v>
      </c>
      <c r="AD1189" t="s">
        <v>3</v>
      </c>
    </row>
    <row r="1190" spans="1:30" ht="15" x14ac:dyDescent="0.25">
      <c r="A1190">
        <v>1185</v>
      </c>
      <c r="B1190" t="s">
        <v>1780</v>
      </c>
      <c r="C1190">
        <v>1185</v>
      </c>
      <c r="D1190" t="s">
        <v>1738</v>
      </c>
      <c r="E1190" t="s">
        <v>1773</v>
      </c>
      <c r="F1190"/>
      <c r="G1190"/>
      <c r="H1190" t="s">
        <v>1751</v>
      </c>
      <c r="I1190" t="s">
        <v>3</v>
      </c>
      <c r="J1190" t="s">
        <v>3</v>
      </c>
      <c r="K1190" t="s">
        <v>3</v>
      </c>
      <c r="L1190" t="s">
        <v>3</v>
      </c>
      <c r="M1190" t="s">
        <v>3</v>
      </c>
      <c r="N1190" t="s">
        <v>3</v>
      </c>
      <c r="O1190" t="s">
        <v>3</v>
      </c>
      <c r="P1190"/>
      <c r="Q1190" t="s">
        <v>3</v>
      </c>
      <c r="R1190"/>
      <c r="S1190"/>
      <c r="T1190" t="s">
        <v>3</v>
      </c>
      <c r="U1190" t="s">
        <v>3</v>
      </c>
      <c r="V1190" t="s">
        <v>21</v>
      </c>
      <c r="W1190" t="s">
        <v>3</v>
      </c>
      <c r="X1190" t="s">
        <v>3</v>
      </c>
      <c r="Y1190" t="s">
        <v>3</v>
      </c>
      <c r="Z1190" t="s">
        <v>3</v>
      </c>
      <c r="AA1190"/>
      <c r="AB1190" t="s">
        <v>324</v>
      </c>
      <c r="AC1190" t="s">
        <v>3</v>
      </c>
      <c r="AD1190" t="s">
        <v>3</v>
      </c>
    </row>
    <row r="1191" spans="1:30" ht="15" x14ac:dyDescent="0.25">
      <c r="A1191">
        <v>1186</v>
      </c>
      <c r="B1191" t="s">
        <v>1781</v>
      </c>
      <c r="C1191">
        <v>1186</v>
      </c>
      <c r="D1191" t="s">
        <v>1738</v>
      </c>
      <c r="E1191" t="s">
        <v>1773</v>
      </c>
      <c r="F1191"/>
      <c r="G1191"/>
      <c r="H1191" t="s">
        <v>1751</v>
      </c>
      <c r="I1191" t="s">
        <v>3</v>
      </c>
      <c r="J1191" t="s">
        <v>3</v>
      </c>
      <c r="K1191" t="s">
        <v>3</v>
      </c>
      <c r="L1191" t="s">
        <v>3</v>
      </c>
      <c r="M1191" t="s">
        <v>3</v>
      </c>
      <c r="N1191" t="s">
        <v>3</v>
      </c>
      <c r="O1191" t="s">
        <v>3</v>
      </c>
      <c r="P1191"/>
      <c r="Q1191" t="s">
        <v>3</v>
      </c>
      <c r="R1191"/>
      <c r="S1191"/>
      <c r="T1191" t="s">
        <v>3</v>
      </c>
      <c r="U1191" t="s">
        <v>3</v>
      </c>
      <c r="V1191" t="s">
        <v>3</v>
      </c>
      <c r="W1191" t="s">
        <v>3</v>
      </c>
      <c r="X1191" t="s">
        <v>3</v>
      </c>
      <c r="Y1191" t="s">
        <v>3</v>
      </c>
      <c r="Z1191" t="s">
        <v>3</v>
      </c>
      <c r="AA1191"/>
      <c r="AB1191" t="s">
        <v>324</v>
      </c>
      <c r="AC1191" t="s">
        <v>3</v>
      </c>
      <c r="AD1191" t="s">
        <v>3</v>
      </c>
    </row>
    <row r="1192" spans="1:30" ht="15" x14ac:dyDescent="0.25">
      <c r="A1192">
        <v>1187</v>
      </c>
      <c r="B1192" t="s">
        <v>1782</v>
      </c>
      <c r="C1192">
        <v>1187</v>
      </c>
      <c r="D1192" t="s">
        <v>1738</v>
      </c>
      <c r="E1192" t="s">
        <v>1773</v>
      </c>
      <c r="F1192"/>
      <c r="G1192"/>
      <c r="H1192" t="s">
        <v>1751</v>
      </c>
      <c r="I1192" t="s">
        <v>3</v>
      </c>
      <c r="J1192" t="s">
        <v>3</v>
      </c>
      <c r="K1192" t="s">
        <v>3</v>
      </c>
      <c r="L1192" t="s">
        <v>3</v>
      </c>
      <c r="M1192" t="s">
        <v>3</v>
      </c>
      <c r="N1192" t="s">
        <v>3</v>
      </c>
      <c r="O1192" t="s">
        <v>3</v>
      </c>
      <c r="P1192"/>
      <c r="Q1192" t="s">
        <v>3</v>
      </c>
      <c r="R1192"/>
      <c r="S1192"/>
      <c r="T1192" t="s">
        <v>3</v>
      </c>
      <c r="U1192" t="s">
        <v>3</v>
      </c>
      <c r="V1192" t="s">
        <v>21</v>
      </c>
      <c r="W1192" t="s">
        <v>3</v>
      </c>
      <c r="X1192" t="s">
        <v>3</v>
      </c>
      <c r="Y1192" t="s">
        <v>3</v>
      </c>
      <c r="Z1192" t="s">
        <v>3</v>
      </c>
      <c r="AA1192"/>
      <c r="AB1192" t="s">
        <v>324</v>
      </c>
      <c r="AC1192" t="s">
        <v>3</v>
      </c>
      <c r="AD1192" t="s">
        <v>3</v>
      </c>
    </row>
    <row r="1193" spans="1:30" ht="15" x14ac:dyDescent="0.25">
      <c r="A1193">
        <v>1188</v>
      </c>
      <c r="B1193" t="s">
        <v>1783</v>
      </c>
      <c r="C1193">
        <v>1188</v>
      </c>
      <c r="D1193" t="s">
        <v>1738</v>
      </c>
      <c r="E1193" t="s">
        <v>1773</v>
      </c>
      <c r="F1193"/>
      <c r="G1193"/>
      <c r="H1193" t="s">
        <v>1751</v>
      </c>
      <c r="I1193" t="s">
        <v>3</v>
      </c>
      <c r="J1193" t="s">
        <v>3</v>
      </c>
      <c r="K1193" t="s">
        <v>3</v>
      </c>
      <c r="L1193" t="s">
        <v>3</v>
      </c>
      <c r="M1193" t="s">
        <v>3</v>
      </c>
      <c r="N1193" t="s">
        <v>3</v>
      </c>
      <c r="O1193" t="s">
        <v>3</v>
      </c>
      <c r="P1193"/>
      <c r="Q1193" t="s">
        <v>3</v>
      </c>
      <c r="R1193"/>
      <c r="S1193"/>
      <c r="T1193" t="s">
        <v>3</v>
      </c>
      <c r="U1193" t="s">
        <v>3</v>
      </c>
      <c r="V1193" t="s">
        <v>2</v>
      </c>
      <c r="W1193" t="s">
        <v>3</v>
      </c>
      <c r="X1193" t="s">
        <v>3</v>
      </c>
      <c r="Y1193" t="s">
        <v>3</v>
      </c>
      <c r="Z1193" t="s">
        <v>3</v>
      </c>
      <c r="AA1193"/>
      <c r="AB1193" t="s">
        <v>324</v>
      </c>
      <c r="AC1193" t="s">
        <v>3</v>
      </c>
      <c r="AD1193" t="s">
        <v>3</v>
      </c>
    </row>
    <row r="1194" spans="1:30" ht="15" x14ac:dyDescent="0.25">
      <c r="A1194">
        <v>1189</v>
      </c>
      <c r="B1194" t="s">
        <v>1784</v>
      </c>
      <c r="C1194">
        <v>1189</v>
      </c>
      <c r="D1194" t="s">
        <v>1738</v>
      </c>
      <c r="E1194" t="s">
        <v>1773</v>
      </c>
      <c r="F1194"/>
      <c r="G1194"/>
      <c r="H1194" t="s">
        <v>1751</v>
      </c>
      <c r="I1194" t="s">
        <v>3</v>
      </c>
      <c r="J1194" t="s">
        <v>3</v>
      </c>
      <c r="K1194" t="s">
        <v>3</v>
      </c>
      <c r="L1194" t="s">
        <v>3</v>
      </c>
      <c r="M1194" t="s">
        <v>3</v>
      </c>
      <c r="N1194" t="s">
        <v>3</v>
      </c>
      <c r="O1194" t="s">
        <v>3</v>
      </c>
      <c r="P1194"/>
      <c r="Q1194" t="s">
        <v>3</v>
      </c>
      <c r="R1194"/>
      <c r="S1194"/>
      <c r="T1194" t="s">
        <v>3</v>
      </c>
      <c r="U1194" t="s">
        <v>3</v>
      </c>
      <c r="V1194" t="s">
        <v>2</v>
      </c>
      <c r="W1194" t="s">
        <v>3</v>
      </c>
      <c r="X1194" t="s">
        <v>3</v>
      </c>
      <c r="Y1194" t="s">
        <v>3</v>
      </c>
      <c r="Z1194" t="s">
        <v>3</v>
      </c>
      <c r="AA1194"/>
      <c r="AB1194" t="s">
        <v>324</v>
      </c>
      <c r="AC1194" t="s">
        <v>3</v>
      </c>
      <c r="AD1194" t="s">
        <v>3</v>
      </c>
    </row>
    <row r="1195" spans="1:30" ht="15" x14ac:dyDescent="0.25">
      <c r="A1195">
        <v>1190</v>
      </c>
      <c r="B1195" t="s">
        <v>1785</v>
      </c>
      <c r="C1195">
        <v>1190</v>
      </c>
      <c r="D1195" t="s">
        <v>1738</v>
      </c>
      <c r="E1195" t="s">
        <v>1773</v>
      </c>
      <c r="F1195"/>
      <c r="G1195"/>
      <c r="H1195" t="s">
        <v>1751</v>
      </c>
      <c r="I1195" t="s">
        <v>3</v>
      </c>
      <c r="J1195" t="s">
        <v>3</v>
      </c>
      <c r="K1195" t="s">
        <v>3</v>
      </c>
      <c r="L1195" t="s">
        <v>3</v>
      </c>
      <c r="M1195" t="s">
        <v>3</v>
      </c>
      <c r="N1195" t="s">
        <v>3</v>
      </c>
      <c r="O1195" t="s">
        <v>3</v>
      </c>
      <c r="P1195"/>
      <c r="Q1195" t="s">
        <v>3</v>
      </c>
      <c r="R1195"/>
      <c r="S1195"/>
      <c r="T1195" t="s">
        <v>3</v>
      </c>
      <c r="U1195" t="s">
        <v>3</v>
      </c>
      <c r="V1195" t="s">
        <v>2</v>
      </c>
      <c r="W1195" t="s">
        <v>3</v>
      </c>
      <c r="X1195" t="s">
        <v>3</v>
      </c>
      <c r="Y1195" t="s">
        <v>3</v>
      </c>
      <c r="Z1195" t="s">
        <v>3</v>
      </c>
      <c r="AA1195"/>
      <c r="AB1195" t="s">
        <v>324</v>
      </c>
      <c r="AC1195" t="s">
        <v>3</v>
      </c>
      <c r="AD1195" t="s">
        <v>3</v>
      </c>
    </row>
    <row r="1196" spans="1:30" ht="15" x14ac:dyDescent="0.25">
      <c r="A1196">
        <v>1</v>
      </c>
      <c r="B1196" t="s">
        <v>1786</v>
      </c>
      <c r="C1196">
        <v>1</v>
      </c>
      <c r="D1196" t="s">
        <v>1787</v>
      </c>
      <c r="E1196" t="s">
        <v>1788</v>
      </c>
      <c r="F1196" t="s">
        <v>1789</v>
      </c>
      <c r="G1196" t="s">
        <v>3</v>
      </c>
      <c r="H1196" t="s">
        <v>1790</v>
      </c>
      <c r="I1196" t="s">
        <v>3</v>
      </c>
      <c r="J1196" t="s">
        <v>3</v>
      </c>
      <c r="K1196">
        <v>0</v>
      </c>
      <c r="L1196" t="s">
        <v>311</v>
      </c>
      <c r="M1196" t="s">
        <v>3</v>
      </c>
      <c r="N1196" t="s">
        <v>3</v>
      </c>
      <c r="O1196" t="s">
        <v>314</v>
      </c>
      <c r="P1196" t="s">
        <v>3</v>
      </c>
      <c r="Q1196" t="s">
        <v>3</v>
      </c>
      <c r="R1196" t="s">
        <v>3</v>
      </c>
      <c r="S1196" t="s">
        <v>3</v>
      </c>
      <c r="T1196" t="s">
        <v>3</v>
      </c>
      <c r="U1196" t="s">
        <v>3</v>
      </c>
      <c r="V1196" t="s">
        <v>2</v>
      </c>
      <c r="W1196" t="s">
        <v>3</v>
      </c>
      <c r="X1196" t="s">
        <v>3</v>
      </c>
      <c r="Y1196" t="s">
        <v>3</v>
      </c>
      <c r="Z1196" t="s">
        <v>3</v>
      </c>
      <c r="AA1196"/>
      <c r="AB1196" t="s">
        <v>1791</v>
      </c>
      <c r="AC1196" t="s">
        <v>1792</v>
      </c>
      <c r="AD1196" t="s">
        <v>3</v>
      </c>
    </row>
    <row r="1197" spans="1:30" ht="15" x14ac:dyDescent="0.25">
      <c r="A1197">
        <v>2</v>
      </c>
      <c r="B1197" t="s">
        <v>1793</v>
      </c>
      <c r="C1197">
        <v>2</v>
      </c>
      <c r="D1197" t="s">
        <v>1787</v>
      </c>
      <c r="E1197" t="s">
        <v>1788</v>
      </c>
      <c r="F1197" t="s">
        <v>1789</v>
      </c>
      <c r="G1197" t="s">
        <v>3</v>
      </c>
      <c r="H1197" t="s">
        <v>1794</v>
      </c>
      <c r="I1197" t="s">
        <v>28</v>
      </c>
      <c r="J1197" t="s">
        <v>19</v>
      </c>
      <c r="K1197">
        <v>0</v>
      </c>
      <c r="L1197" t="s">
        <v>311</v>
      </c>
      <c r="M1197" t="s">
        <v>3</v>
      </c>
      <c r="N1197" t="s">
        <v>3</v>
      </c>
      <c r="O1197" t="s">
        <v>11</v>
      </c>
      <c r="P1197" t="s">
        <v>1795</v>
      </c>
      <c r="Q1197" t="s">
        <v>3</v>
      </c>
      <c r="R1197" t="s">
        <v>3</v>
      </c>
      <c r="S1197" t="s">
        <v>3</v>
      </c>
      <c r="T1197" t="s">
        <v>3</v>
      </c>
      <c r="U1197" t="s">
        <v>12</v>
      </c>
      <c r="V1197" t="s">
        <v>2</v>
      </c>
      <c r="W1197" t="s">
        <v>3</v>
      </c>
      <c r="X1197" t="s">
        <v>3</v>
      </c>
      <c r="Y1197" t="s">
        <v>3</v>
      </c>
      <c r="Z1197" t="s">
        <v>3</v>
      </c>
      <c r="AA1197"/>
      <c r="AB1197" t="s">
        <v>1791</v>
      </c>
      <c r="AC1197" t="s">
        <v>1792</v>
      </c>
      <c r="AD1197" t="s">
        <v>3</v>
      </c>
    </row>
    <row r="1198" spans="1:30" ht="15" x14ac:dyDescent="0.25">
      <c r="A1198">
        <v>3</v>
      </c>
      <c r="B1198" t="s">
        <v>1796</v>
      </c>
      <c r="C1198">
        <v>3</v>
      </c>
      <c r="D1198" t="s">
        <v>1787</v>
      </c>
      <c r="E1198" t="s">
        <v>1788</v>
      </c>
      <c r="F1198" t="s">
        <v>1789</v>
      </c>
      <c r="G1198" t="s">
        <v>3</v>
      </c>
      <c r="H1198" t="s">
        <v>1790</v>
      </c>
      <c r="I1198" t="s">
        <v>3</v>
      </c>
      <c r="J1198" t="s">
        <v>3</v>
      </c>
      <c r="K1198">
        <v>0</v>
      </c>
      <c r="L1198" t="s">
        <v>311</v>
      </c>
      <c r="M1198" t="s">
        <v>3</v>
      </c>
      <c r="N1198" t="s">
        <v>3</v>
      </c>
      <c r="O1198" t="s">
        <v>314</v>
      </c>
      <c r="P1198" t="s">
        <v>3</v>
      </c>
      <c r="Q1198" t="s">
        <v>3</v>
      </c>
      <c r="R1198" t="s">
        <v>3</v>
      </c>
      <c r="S1198" t="s">
        <v>3</v>
      </c>
      <c r="T1198" t="s">
        <v>3</v>
      </c>
      <c r="U1198" t="s">
        <v>7</v>
      </c>
      <c r="V1198" t="s">
        <v>2</v>
      </c>
      <c r="W1198" t="s">
        <v>3</v>
      </c>
      <c r="X1198" t="s">
        <v>3</v>
      </c>
      <c r="Y1198" t="s">
        <v>3</v>
      </c>
      <c r="Z1198" t="s">
        <v>3</v>
      </c>
      <c r="AA1198"/>
      <c r="AB1198" t="s">
        <v>1791</v>
      </c>
      <c r="AC1198" t="s">
        <v>1792</v>
      </c>
      <c r="AD1198" t="s">
        <v>3</v>
      </c>
    </row>
    <row r="1199" spans="1:30" ht="15" x14ac:dyDescent="0.25">
      <c r="A1199">
        <v>4</v>
      </c>
      <c r="B1199" t="s">
        <v>1797</v>
      </c>
      <c r="C1199">
        <v>4</v>
      </c>
      <c r="D1199" t="s">
        <v>1787</v>
      </c>
      <c r="E1199" t="s">
        <v>1788</v>
      </c>
      <c r="F1199" t="s">
        <v>1789</v>
      </c>
      <c r="G1199" t="s">
        <v>3</v>
      </c>
      <c r="H1199" t="s">
        <v>1798</v>
      </c>
      <c r="I1199" t="s">
        <v>3</v>
      </c>
      <c r="J1199" t="s">
        <v>19</v>
      </c>
      <c r="K1199">
        <v>0</v>
      </c>
      <c r="L1199" t="s">
        <v>311</v>
      </c>
      <c r="M1199" t="s">
        <v>3</v>
      </c>
      <c r="N1199" t="s">
        <v>3</v>
      </c>
      <c r="O1199" t="s">
        <v>1799</v>
      </c>
      <c r="P1199" t="s">
        <v>3</v>
      </c>
      <c r="Q1199" t="s">
        <v>3</v>
      </c>
      <c r="R1199" t="s">
        <v>3</v>
      </c>
      <c r="S1199" t="s">
        <v>3</v>
      </c>
      <c r="T1199" t="s">
        <v>3</v>
      </c>
      <c r="U1199" t="s">
        <v>7</v>
      </c>
      <c r="V1199" t="s">
        <v>2</v>
      </c>
      <c r="W1199" t="s">
        <v>3</v>
      </c>
      <c r="X1199" t="s">
        <v>3</v>
      </c>
      <c r="Y1199" t="s">
        <v>3</v>
      </c>
      <c r="Z1199" t="s">
        <v>3</v>
      </c>
      <c r="AA1199"/>
      <c r="AB1199" t="s">
        <v>1791</v>
      </c>
      <c r="AC1199" t="s">
        <v>1792</v>
      </c>
      <c r="AD1199" t="s">
        <v>3</v>
      </c>
    </row>
    <row r="1200" spans="1:30" ht="15" x14ac:dyDescent="0.25">
      <c r="A1200">
        <v>5</v>
      </c>
      <c r="B1200" t="s">
        <v>1800</v>
      </c>
      <c r="C1200">
        <v>5</v>
      </c>
      <c r="D1200" t="s">
        <v>1787</v>
      </c>
      <c r="E1200" t="s">
        <v>1788</v>
      </c>
      <c r="F1200" t="s">
        <v>1789</v>
      </c>
      <c r="G1200" t="s">
        <v>3</v>
      </c>
      <c r="H1200" t="s">
        <v>1801</v>
      </c>
      <c r="I1200" t="s">
        <v>3</v>
      </c>
      <c r="J1200" t="s">
        <v>1727</v>
      </c>
      <c r="K1200">
        <v>0</v>
      </c>
      <c r="L1200" t="s">
        <v>16</v>
      </c>
      <c r="M1200" t="s">
        <v>3</v>
      </c>
      <c r="N1200" t="s">
        <v>3</v>
      </c>
      <c r="O1200" t="s">
        <v>312</v>
      </c>
      <c r="P1200" t="s">
        <v>3</v>
      </c>
      <c r="Q1200" t="s">
        <v>3</v>
      </c>
      <c r="R1200" t="s">
        <v>3</v>
      </c>
      <c r="S1200" t="s">
        <v>3</v>
      </c>
      <c r="T1200" t="s">
        <v>3</v>
      </c>
      <c r="U1200" t="s">
        <v>12</v>
      </c>
      <c r="V1200" t="s">
        <v>1802</v>
      </c>
      <c r="W1200" t="s">
        <v>3</v>
      </c>
      <c r="X1200" t="s">
        <v>3</v>
      </c>
      <c r="Y1200" t="s">
        <v>3</v>
      </c>
      <c r="Z1200" t="s">
        <v>3</v>
      </c>
      <c r="AA1200"/>
      <c r="AB1200" t="s">
        <v>1791</v>
      </c>
      <c r="AC1200" t="s">
        <v>1792</v>
      </c>
      <c r="AD1200" t="s">
        <v>3</v>
      </c>
    </row>
    <row r="1201" spans="1:30" ht="15" x14ac:dyDescent="0.25">
      <c r="A1201">
        <v>6</v>
      </c>
      <c r="B1201" t="s">
        <v>1803</v>
      </c>
      <c r="C1201">
        <v>6</v>
      </c>
      <c r="D1201" t="s">
        <v>1787</v>
      </c>
      <c r="E1201" t="s">
        <v>1788</v>
      </c>
      <c r="F1201" t="s">
        <v>1789</v>
      </c>
      <c r="G1201" t="s">
        <v>3</v>
      </c>
      <c r="H1201" t="s">
        <v>1804</v>
      </c>
      <c r="I1201" t="s">
        <v>3</v>
      </c>
      <c r="J1201" t="s">
        <v>3</v>
      </c>
      <c r="K1201">
        <v>0</v>
      </c>
      <c r="L1201" t="s">
        <v>311</v>
      </c>
      <c r="M1201" t="s">
        <v>3</v>
      </c>
      <c r="N1201" t="s">
        <v>3</v>
      </c>
      <c r="O1201" t="s">
        <v>3</v>
      </c>
      <c r="P1201" t="s">
        <v>1795</v>
      </c>
      <c r="Q1201" t="s">
        <v>3</v>
      </c>
      <c r="R1201" t="s">
        <v>3</v>
      </c>
      <c r="S1201" t="s">
        <v>3</v>
      </c>
      <c r="T1201" t="s">
        <v>3</v>
      </c>
      <c r="U1201" t="s">
        <v>7</v>
      </c>
      <c r="V1201" t="s">
        <v>2</v>
      </c>
      <c r="W1201" t="s">
        <v>3</v>
      </c>
      <c r="X1201" t="s">
        <v>3</v>
      </c>
      <c r="Y1201" t="s">
        <v>3</v>
      </c>
      <c r="Z1201" t="s">
        <v>10</v>
      </c>
      <c r="AA1201"/>
      <c r="AB1201" t="s">
        <v>1791</v>
      </c>
      <c r="AC1201" t="s">
        <v>1792</v>
      </c>
      <c r="AD1201" t="s">
        <v>3</v>
      </c>
    </row>
    <row r="1202" spans="1:30" ht="15" x14ac:dyDescent="0.25">
      <c r="A1202">
        <v>7</v>
      </c>
      <c r="B1202" t="s">
        <v>1805</v>
      </c>
      <c r="C1202">
        <v>7</v>
      </c>
      <c r="D1202" t="s">
        <v>1787</v>
      </c>
      <c r="E1202" t="s">
        <v>1788</v>
      </c>
      <c r="F1202" t="s">
        <v>1789</v>
      </c>
      <c r="G1202" t="s">
        <v>3</v>
      </c>
      <c r="H1202" t="s">
        <v>1806</v>
      </c>
      <c r="I1202" t="s">
        <v>3</v>
      </c>
      <c r="J1202" t="s">
        <v>3</v>
      </c>
      <c r="K1202">
        <v>0</v>
      </c>
      <c r="L1202" t="s">
        <v>311</v>
      </c>
      <c r="M1202" t="s">
        <v>3</v>
      </c>
      <c r="N1202" t="s">
        <v>3</v>
      </c>
      <c r="O1202" t="s">
        <v>3</v>
      </c>
      <c r="P1202" t="s">
        <v>3</v>
      </c>
      <c r="Q1202" t="s">
        <v>3</v>
      </c>
      <c r="R1202" t="s">
        <v>3</v>
      </c>
      <c r="S1202" t="s">
        <v>3</v>
      </c>
      <c r="T1202" t="s">
        <v>3</v>
      </c>
      <c r="U1202" t="s">
        <v>7</v>
      </c>
      <c r="V1202" t="s">
        <v>2</v>
      </c>
      <c r="W1202" t="s">
        <v>3</v>
      </c>
      <c r="X1202" t="s">
        <v>3</v>
      </c>
      <c r="Y1202" t="s">
        <v>3</v>
      </c>
      <c r="Z1202" t="s">
        <v>3</v>
      </c>
      <c r="AA1202"/>
      <c r="AB1202" t="s">
        <v>1791</v>
      </c>
      <c r="AC1202" t="s">
        <v>1792</v>
      </c>
      <c r="AD1202" t="s">
        <v>3</v>
      </c>
    </row>
    <row r="1203" spans="1:30" ht="15" x14ac:dyDescent="0.25">
      <c r="A1203">
        <v>8</v>
      </c>
      <c r="B1203" t="s">
        <v>1807</v>
      </c>
      <c r="C1203">
        <v>8</v>
      </c>
      <c r="D1203" t="s">
        <v>1808</v>
      </c>
      <c r="E1203" t="s">
        <v>1809</v>
      </c>
      <c r="F1203" t="s">
        <v>1789</v>
      </c>
      <c r="G1203" t="s">
        <v>3</v>
      </c>
      <c r="H1203" t="s">
        <v>3</v>
      </c>
      <c r="I1203" t="s">
        <v>3</v>
      </c>
      <c r="J1203" t="s">
        <v>3</v>
      </c>
      <c r="K1203">
        <v>0</v>
      </c>
      <c r="L1203" t="s">
        <v>3</v>
      </c>
      <c r="M1203" t="s">
        <v>3</v>
      </c>
      <c r="N1203" t="s">
        <v>3</v>
      </c>
      <c r="O1203" t="s">
        <v>3</v>
      </c>
      <c r="P1203" t="s">
        <v>3</v>
      </c>
      <c r="Q1203" t="s">
        <v>3</v>
      </c>
      <c r="R1203" t="s">
        <v>3</v>
      </c>
      <c r="S1203" t="s">
        <v>3</v>
      </c>
      <c r="T1203" t="s">
        <v>3</v>
      </c>
      <c r="U1203" t="s">
        <v>3</v>
      </c>
      <c r="V1203" t="s">
        <v>2</v>
      </c>
      <c r="W1203" t="s">
        <v>3</v>
      </c>
      <c r="X1203" t="s">
        <v>3</v>
      </c>
      <c r="Y1203" t="s">
        <v>3</v>
      </c>
      <c r="Z1203" t="s">
        <v>3</v>
      </c>
      <c r="AA1203"/>
      <c r="AB1203" t="s">
        <v>1791</v>
      </c>
      <c r="AC1203" t="s">
        <v>1810</v>
      </c>
      <c r="AD1203" t="s">
        <v>3</v>
      </c>
    </row>
    <row r="1204" spans="1:30" ht="15" x14ac:dyDescent="0.25">
      <c r="A1204">
        <v>9</v>
      </c>
      <c r="B1204" t="s">
        <v>1811</v>
      </c>
      <c r="C1204">
        <v>9</v>
      </c>
      <c r="D1204" t="s">
        <v>1808</v>
      </c>
      <c r="E1204" t="s">
        <v>1809</v>
      </c>
      <c r="F1204" t="s">
        <v>1789</v>
      </c>
      <c r="G1204" t="s">
        <v>3</v>
      </c>
      <c r="H1204" t="s">
        <v>1812</v>
      </c>
      <c r="I1204" t="s">
        <v>3</v>
      </c>
      <c r="J1204" t="s">
        <v>3</v>
      </c>
      <c r="K1204">
        <v>0</v>
      </c>
      <c r="L1204" t="s">
        <v>3</v>
      </c>
      <c r="M1204" t="s">
        <v>3</v>
      </c>
      <c r="N1204" t="s">
        <v>3</v>
      </c>
      <c r="O1204" t="s">
        <v>3</v>
      </c>
      <c r="P1204" t="s">
        <v>3</v>
      </c>
      <c r="Q1204" t="s">
        <v>3</v>
      </c>
      <c r="R1204" t="s">
        <v>3</v>
      </c>
      <c r="S1204" t="s">
        <v>3</v>
      </c>
      <c r="T1204" t="s">
        <v>3</v>
      </c>
      <c r="U1204" t="s">
        <v>3</v>
      </c>
      <c r="V1204" t="s">
        <v>2</v>
      </c>
      <c r="W1204" t="s">
        <v>3</v>
      </c>
      <c r="X1204" t="s">
        <v>3</v>
      </c>
      <c r="Y1204" t="s">
        <v>3</v>
      </c>
      <c r="Z1204" t="s">
        <v>3</v>
      </c>
      <c r="AA1204"/>
      <c r="AB1204" t="s">
        <v>1791</v>
      </c>
      <c r="AC1204" t="s">
        <v>1810</v>
      </c>
      <c r="AD1204" t="s">
        <v>3</v>
      </c>
    </row>
    <row r="1205" spans="1:30" ht="15" x14ac:dyDescent="0.25">
      <c r="A1205">
        <v>10</v>
      </c>
      <c r="B1205" t="s">
        <v>1813</v>
      </c>
      <c r="C1205">
        <v>10</v>
      </c>
      <c r="D1205" t="s">
        <v>1808</v>
      </c>
      <c r="E1205" t="s">
        <v>1809</v>
      </c>
      <c r="F1205" t="s">
        <v>1789</v>
      </c>
      <c r="G1205" t="s">
        <v>3</v>
      </c>
      <c r="H1205" t="s">
        <v>1814</v>
      </c>
      <c r="I1205" t="s">
        <v>3</v>
      </c>
      <c r="J1205" t="s">
        <v>3</v>
      </c>
      <c r="K1205">
        <v>0</v>
      </c>
      <c r="L1205" t="s">
        <v>774</v>
      </c>
      <c r="M1205" t="s">
        <v>3</v>
      </c>
      <c r="N1205" t="s">
        <v>3</v>
      </c>
      <c r="O1205" t="s">
        <v>3</v>
      </c>
      <c r="P1205" t="s">
        <v>3</v>
      </c>
      <c r="Q1205" t="s">
        <v>3</v>
      </c>
      <c r="R1205" t="s">
        <v>3</v>
      </c>
      <c r="S1205" t="s">
        <v>3</v>
      </c>
      <c r="T1205" t="s">
        <v>3</v>
      </c>
      <c r="U1205" t="s">
        <v>3</v>
      </c>
      <c r="V1205" t="s">
        <v>2</v>
      </c>
      <c r="W1205" t="s">
        <v>3</v>
      </c>
      <c r="X1205" t="s">
        <v>3</v>
      </c>
      <c r="Y1205" t="s">
        <v>3</v>
      </c>
      <c r="Z1205" t="s">
        <v>3</v>
      </c>
      <c r="AA1205"/>
      <c r="AB1205" t="s">
        <v>1791</v>
      </c>
      <c r="AC1205" t="s">
        <v>1810</v>
      </c>
      <c r="AD1205" t="s">
        <v>3</v>
      </c>
    </row>
    <row r="1206" spans="1:30" ht="15" x14ac:dyDescent="0.25">
      <c r="A1206">
        <v>11</v>
      </c>
      <c r="B1206" t="s">
        <v>1815</v>
      </c>
      <c r="C1206">
        <v>11</v>
      </c>
      <c r="D1206" t="s">
        <v>1808</v>
      </c>
      <c r="E1206" t="s">
        <v>1809</v>
      </c>
      <c r="F1206" t="s">
        <v>1789</v>
      </c>
      <c r="G1206" t="s">
        <v>3</v>
      </c>
      <c r="H1206" t="s">
        <v>3</v>
      </c>
      <c r="I1206" t="s">
        <v>3</v>
      </c>
      <c r="J1206" t="s">
        <v>330</v>
      </c>
      <c r="K1206">
        <v>0</v>
      </c>
      <c r="L1206" t="s">
        <v>311</v>
      </c>
      <c r="M1206" t="s">
        <v>3</v>
      </c>
      <c r="N1206" t="s">
        <v>3</v>
      </c>
      <c r="O1206" t="s">
        <v>314</v>
      </c>
      <c r="P1206" t="s">
        <v>3</v>
      </c>
      <c r="Q1206" t="s">
        <v>3</v>
      </c>
      <c r="R1206" t="s">
        <v>3</v>
      </c>
      <c r="S1206" t="s">
        <v>3</v>
      </c>
      <c r="T1206" t="s">
        <v>3</v>
      </c>
      <c r="U1206" t="s">
        <v>3</v>
      </c>
      <c r="V1206" t="s">
        <v>2</v>
      </c>
      <c r="W1206" t="s">
        <v>3</v>
      </c>
      <c r="X1206" t="s">
        <v>3</v>
      </c>
      <c r="Y1206" t="s">
        <v>3</v>
      </c>
      <c r="Z1206" t="s">
        <v>3</v>
      </c>
      <c r="AA1206"/>
      <c r="AB1206" t="s">
        <v>1791</v>
      </c>
      <c r="AC1206" t="s">
        <v>1810</v>
      </c>
      <c r="AD1206" t="s">
        <v>3</v>
      </c>
    </row>
    <row r="1207" spans="1:30" ht="15" x14ac:dyDescent="0.25">
      <c r="A1207">
        <v>12</v>
      </c>
      <c r="B1207" t="s">
        <v>1816</v>
      </c>
      <c r="C1207">
        <v>12</v>
      </c>
      <c r="D1207" t="s">
        <v>1808</v>
      </c>
      <c r="E1207" t="s">
        <v>1809</v>
      </c>
      <c r="F1207" t="s">
        <v>1789</v>
      </c>
      <c r="G1207" t="s">
        <v>3</v>
      </c>
      <c r="H1207" t="s">
        <v>1817</v>
      </c>
      <c r="I1207" t="s">
        <v>3</v>
      </c>
      <c r="J1207" t="s">
        <v>3</v>
      </c>
      <c r="K1207">
        <v>0</v>
      </c>
      <c r="L1207" t="s">
        <v>3</v>
      </c>
      <c r="M1207" t="s">
        <v>3</v>
      </c>
      <c r="N1207" t="s">
        <v>3</v>
      </c>
      <c r="O1207" t="s">
        <v>18</v>
      </c>
      <c r="P1207" t="s">
        <v>3</v>
      </c>
      <c r="Q1207" t="s">
        <v>3</v>
      </c>
      <c r="R1207" t="s">
        <v>3</v>
      </c>
      <c r="S1207" t="s">
        <v>3</v>
      </c>
      <c r="T1207" t="s">
        <v>3</v>
      </c>
      <c r="U1207" t="s">
        <v>3</v>
      </c>
      <c r="V1207" t="s">
        <v>2</v>
      </c>
      <c r="W1207" t="s">
        <v>3</v>
      </c>
      <c r="X1207" t="s">
        <v>3</v>
      </c>
      <c r="Y1207" t="s">
        <v>3</v>
      </c>
      <c r="Z1207" t="s">
        <v>3</v>
      </c>
      <c r="AA1207"/>
      <c r="AB1207" t="s">
        <v>1791</v>
      </c>
      <c r="AC1207" t="s">
        <v>1810</v>
      </c>
      <c r="AD1207" t="s">
        <v>3</v>
      </c>
    </row>
    <row r="1208" spans="1:30" ht="15" x14ac:dyDescent="0.25">
      <c r="A1208">
        <v>13</v>
      </c>
      <c r="B1208" t="s">
        <v>1818</v>
      </c>
      <c r="C1208">
        <v>13</v>
      </c>
      <c r="D1208" t="s">
        <v>1808</v>
      </c>
      <c r="E1208" t="s">
        <v>1809</v>
      </c>
      <c r="F1208" t="s">
        <v>1789</v>
      </c>
      <c r="G1208" t="s">
        <v>3</v>
      </c>
      <c r="H1208" t="s">
        <v>1819</v>
      </c>
      <c r="I1208" t="s">
        <v>3</v>
      </c>
      <c r="J1208" t="s">
        <v>3</v>
      </c>
      <c r="K1208">
        <v>0</v>
      </c>
      <c r="L1208" t="s">
        <v>3</v>
      </c>
      <c r="M1208" t="s">
        <v>3</v>
      </c>
      <c r="N1208" t="s">
        <v>3</v>
      </c>
      <c r="O1208" t="s">
        <v>3</v>
      </c>
      <c r="P1208" t="s">
        <v>3</v>
      </c>
      <c r="Q1208" t="s">
        <v>3</v>
      </c>
      <c r="R1208" t="s">
        <v>3</v>
      </c>
      <c r="S1208" t="s">
        <v>3</v>
      </c>
      <c r="T1208" t="s">
        <v>3</v>
      </c>
      <c r="U1208" t="s">
        <v>3</v>
      </c>
      <c r="V1208" t="s">
        <v>2</v>
      </c>
      <c r="W1208" t="s">
        <v>3</v>
      </c>
      <c r="X1208" t="s">
        <v>3</v>
      </c>
      <c r="Y1208" t="s">
        <v>3</v>
      </c>
      <c r="Z1208" t="s">
        <v>3</v>
      </c>
      <c r="AA1208"/>
      <c r="AB1208" t="s">
        <v>1791</v>
      </c>
      <c r="AC1208" t="s">
        <v>1810</v>
      </c>
      <c r="AD1208" t="s">
        <v>3</v>
      </c>
    </row>
    <row r="1209" spans="1:30" ht="15" x14ac:dyDescent="0.25">
      <c r="A1209">
        <v>14</v>
      </c>
      <c r="B1209" t="s">
        <v>1820</v>
      </c>
      <c r="C1209">
        <v>14</v>
      </c>
      <c r="D1209" t="s">
        <v>1808</v>
      </c>
      <c r="E1209" t="s">
        <v>1821</v>
      </c>
      <c r="F1209" t="s">
        <v>1789</v>
      </c>
      <c r="G1209" t="s">
        <v>3</v>
      </c>
      <c r="H1209" t="s">
        <v>3</v>
      </c>
      <c r="I1209" t="s">
        <v>3</v>
      </c>
      <c r="J1209" t="s">
        <v>3</v>
      </c>
      <c r="K1209">
        <v>0</v>
      </c>
      <c r="L1209" t="s">
        <v>3</v>
      </c>
      <c r="M1209" t="s">
        <v>3</v>
      </c>
      <c r="N1209" t="s">
        <v>3</v>
      </c>
      <c r="O1209" t="s">
        <v>3</v>
      </c>
      <c r="P1209" t="s">
        <v>3</v>
      </c>
      <c r="Q1209" t="s">
        <v>3</v>
      </c>
      <c r="R1209" t="s">
        <v>3</v>
      </c>
      <c r="S1209" t="s">
        <v>3</v>
      </c>
      <c r="T1209" t="s">
        <v>3</v>
      </c>
      <c r="U1209" t="s">
        <v>3</v>
      </c>
      <c r="V1209" t="s">
        <v>2</v>
      </c>
      <c r="W1209" t="s">
        <v>3</v>
      </c>
      <c r="X1209" t="s">
        <v>3</v>
      </c>
      <c r="Y1209" t="s">
        <v>3</v>
      </c>
      <c r="Z1209" t="s">
        <v>3</v>
      </c>
      <c r="AA1209"/>
      <c r="AB1209" t="s">
        <v>1791</v>
      </c>
      <c r="AC1209" t="s">
        <v>1810</v>
      </c>
      <c r="AD1209" t="s">
        <v>3</v>
      </c>
    </row>
    <row r="1210" spans="1:30" ht="15" x14ac:dyDescent="0.25">
      <c r="A1210">
        <v>15</v>
      </c>
      <c r="B1210" t="s">
        <v>1822</v>
      </c>
      <c r="C1210">
        <v>15</v>
      </c>
      <c r="D1210" t="s">
        <v>1808</v>
      </c>
      <c r="E1210" t="s">
        <v>1821</v>
      </c>
      <c r="F1210" t="s">
        <v>1789</v>
      </c>
      <c r="G1210" t="s">
        <v>3</v>
      </c>
      <c r="H1210" t="s">
        <v>3</v>
      </c>
      <c r="I1210" t="s">
        <v>3</v>
      </c>
      <c r="J1210" t="s">
        <v>3</v>
      </c>
      <c r="K1210">
        <v>0</v>
      </c>
      <c r="L1210" t="s">
        <v>3</v>
      </c>
      <c r="M1210">
        <v>1</v>
      </c>
      <c r="N1210" t="s">
        <v>3</v>
      </c>
      <c r="O1210" t="s">
        <v>3</v>
      </c>
      <c r="P1210" t="s">
        <v>3</v>
      </c>
      <c r="Q1210" t="s">
        <v>3</v>
      </c>
      <c r="R1210" t="s">
        <v>3</v>
      </c>
      <c r="S1210" t="s">
        <v>3</v>
      </c>
      <c r="T1210" t="s">
        <v>3</v>
      </c>
      <c r="U1210" t="s">
        <v>3</v>
      </c>
      <c r="V1210" t="s">
        <v>2</v>
      </c>
      <c r="W1210" t="s">
        <v>3</v>
      </c>
      <c r="X1210" t="s">
        <v>3</v>
      </c>
      <c r="Y1210" t="s">
        <v>3</v>
      </c>
      <c r="Z1210" t="s">
        <v>3</v>
      </c>
      <c r="AA1210"/>
      <c r="AB1210" t="s">
        <v>1791</v>
      </c>
      <c r="AC1210" t="s">
        <v>1810</v>
      </c>
      <c r="AD1210" t="s">
        <v>3</v>
      </c>
    </row>
    <row r="1211" spans="1:30" ht="15" x14ac:dyDescent="0.25">
      <c r="A1211">
        <v>16</v>
      </c>
      <c r="B1211" t="s">
        <v>1823</v>
      </c>
      <c r="C1211">
        <v>16</v>
      </c>
      <c r="D1211" t="s">
        <v>1808</v>
      </c>
      <c r="E1211" t="s">
        <v>1821</v>
      </c>
      <c r="F1211" t="s">
        <v>1789</v>
      </c>
      <c r="G1211" t="s">
        <v>3</v>
      </c>
      <c r="H1211" t="s">
        <v>3</v>
      </c>
      <c r="I1211" t="s">
        <v>3</v>
      </c>
      <c r="J1211" t="s">
        <v>3</v>
      </c>
      <c r="K1211">
        <v>0</v>
      </c>
      <c r="L1211" t="s">
        <v>3</v>
      </c>
      <c r="M1211" t="s">
        <v>3</v>
      </c>
      <c r="N1211" t="s">
        <v>3</v>
      </c>
      <c r="O1211" t="s">
        <v>3</v>
      </c>
      <c r="P1211" t="s">
        <v>3</v>
      </c>
      <c r="Q1211" t="s">
        <v>3</v>
      </c>
      <c r="R1211" t="s">
        <v>3</v>
      </c>
      <c r="S1211" t="s">
        <v>3</v>
      </c>
      <c r="T1211" t="s">
        <v>3</v>
      </c>
      <c r="U1211" t="s">
        <v>3</v>
      </c>
      <c r="V1211" t="s">
        <v>2</v>
      </c>
      <c r="W1211" t="s">
        <v>3</v>
      </c>
      <c r="X1211" t="s">
        <v>3</v>
      </c>
      <c r="Y1211" t="s">
        <v>3</v>
      </c>
      <c r="Z1211" t="s">
        <v>3</v>
      </c>
      <c r="AA1211"/>
      <c r="AB1211" t="s">
        <v>1791</v>
      </c>
      <c r="AC1211" t="s">
        <v>1810</v>
      </c>
      <c r="AD1211" t="s">
        <v>3</v>
      </c>
    </row>
    <row r="1212" spans="1:30" ht="15" x14ac:dyDescent="0.25">
      <c r="A1212">
        <v>17</v>
      </c>
      <c r="B1212" t="s">
        <v>1824</v>
      </c>
      <c r="C1212">
        <v>17</v>
      </c>
      <c r="D1212" t="s">
        <v>1808</v>
      </c>
      <c r="E1212" t="s">
        <v>1821</v>
      </c>
      <c r="F1212" t="s">
        <v>1789</v>
      </c>
      <c r="G1212" t="s">
        <v>3</v>
      </c>
      <c r="H1212" t="s">
        <v>3</v>
      </c>
      <c r="I1212" t="s">
        <v>3</v>
      </c>
      <c r="J1212" t="s">
        <v>3</v>
      </c>
      <c r="K1212">
        <v>0</v>
      </c>
      <c r="L1212" t="s">
        <v>3</v>
      </c>
      <c r="M1212" t="s">
        <v>3</v>
      </c>
      <c r="N1212" t="s">
        <v>3</v>
      </c>
      <c r="O1212" t="s">
        <v>3</v>
      </c>
      <c r="P1212" t="s">
        <v>3</v>
      </c>
      <c r="Q1212" t="s">
        <v>3</v>
      </c>
      <c r="R1212" t="s">
        <v>3</v>
      </c>
      <c r="S1212" t="s">
        <v>3</v>
      </c>
      <c r="T1212" t="s">
        <v>3</v>
      </c>
      <c r="U1212" t="s">
        <v>3</v>
      </c>
      <c r="V1212" t="s">
        <v>2</v>
      </c>
      <c r="W1212" t="s">
        <v>3</v>
      </c>
      <c r="X1212" t="s">
        <v>3</v>
      </c>
      <c r="Y1212" t="s">
        <v>3</v>
      </c>
      <c r="Z1212" t="s">
        <v>3</v>
      </c>
      <c r="AA1212"/>
      <c r="AB1212" t="s">
        <v>1791</v>
      </c>
      <c r="AC1212" t="s">
        <v>1810</v>
      </c>
      <c r="AD1212" t="s">
        <v>3</v>
      </c>
    </row>
    <row r="1213" spans="1:30" ht="15" x14ac:dyDescent="0.25">
      <c r="A1213">
        <v>18</v>
      </c>
      <c r="B1213" t="s">
        <v>1825</v>
      </c>
      <c r="C1213">
        <v>18</v>
      </c>
      <c r="D1213" t="s">
        <v>1808</v>
      </c>
      <c r="E1213" t="s">
        <v>1821</v>
      </c>
      <c r="F1213" t="s">
        <v>1789</v>
      </c>
      <c r="G1213" t="s">
        <v>3</v>
      </c>
      <c r="H1213" t="s">
        <v>3</v>
      </c>
      <c r="I1213" t="s">
        <v>3</v>
      </c>
      <c r="J1213" t="s">
        <v>3</v>
      </c>
      <c r="K1213">
        <v>0</v>
      </c>
      <c r="L1213" t="s">
        <v>3</v>
      </c>
      <c r="M1213" t="s">
        <v>3</v>
      </c>
      <c r="N1213" t="s">
        <v>3</v>
      </c>
      <c r="O1213" t="s">
        <v>3</v>
      </c>
      <c r="P1213" t="s">
        <v>3</v>
      </c>
      <c r="Q1213" t="s">
        <v>3</v>
      </c>
      <c r="R1213" t="s">
        <v>3</v>
      </c>
      <c r="S1213" t="s">
        <v>3</v>
      </c>
      <c r="T1213" t="s">
        <v>3</v>
      </c>
      <c r="U1213" t="s">
        <v>3</v>
      </c>
      <c r="V1213" t="s">
        <v>21</v>
      </c>
      <c r="W1213" t="s">
        <v>3</v>
      </c>
      <c r="X1213" t="s">
        <v>3</v>
      </c>
      <c r="Y1213" t="s">
        <v>3</v>
      </c>
      <c r="Z1213" t="s">
        <v>3</v>
      </c>
      <c r="AA1213"/>
      <c r="AB1213" t="s">
        <v>1791</v>
      </c>
      <c r="AC1213" t="s">
        <v>1810</v>
      </c>
      <c r="AD1213" t="s">
        <v>3</v>
      </c>
    </row>
    <row r="1214" spans="1:30" ht="15" x14ac:dyDescent="0.25">
      <c r="A1214">
        <v>19</v>
      </c>
      <c r="B1214" t="s">
        <v>1826</v>
      </c>
      <c r="C1214">
        <v>19</v>
      </c>
      <c r="D1214" t="s">
        <v>1808</v>
      </c>
      <c r="E1214" t="s">
        <v>1821</v>
      </c>
      <c r="F1214" t="s">
        <v>1789</v>
      </c>
      <c r="G1214" t="s">
        <v>3</v>
      </c>
      <c r="H1214" t="s">
        <v>3</v>
      </c>
      <c r="I1214" t="s">
        <v>3</v>
      </c>
      <c r="J1214" t="s">
        <v>3</v>
      </c>
      <c r="K1214">
        <v>0</v>
      </c>
      <c r="L1214" t="s">
        <v>3</v>
      </c>
      <c r="M1214" t="s">
        <v>3</v>
      </c>
      <c r="N1214" t="s">
        <v>3</v>
      </c>
      <c r="O1214" t="s">
        <v>3</v>
      </c>
      <c r="P1214" t="s">
        <v>3</v>
      </c>
      <c r="Q1214" t="s">
        <v>3</v>
      </c>
      <c r="R1214" t="s">
        <v>3</v>
      </c>
      <c r="S1214" t="s">
        <v>3</v>
      </c>
      <c r="T1214" t="s">
        <v>413</v>
      </c>
      <c r="U1214" t="s">
        <v>3</v>
      </c>
      <c r="V1214" t="s">
        <v>13</v>
      </c>
      <c r="W1214" t="s">
        <v>10</v>
      </c>
      <c r="X1214" t="s">
        <v>3</v>
      </c>
      <c r="Y1214" t="s">
        <v>3</v>
      </c>
      <c r="Z1214" t="s">
        <v>3</v>
      </c>
      <c r="AA1214"/>
      <c r="AB1214" t="s">
        <v>1791</v>
      </c>
      <c r="AC1214" t="s">
        <v>1810</v>
      </c>
      <c r="AD1214" t="s">
        <v>3</v>
      </c>
    </row>
    <row r="1215" spans="1:30" ht="15" x14ac:dyDescent="0.25">
      <c r="A1215">
        <v>20</v>
      </c>
      <c r="B1215" t="s">
        <v>1827</v>
      </c>
      <c r="C1215">
        <v>20</v>
      </c>
      <c r="D1215" t="s">
        <v>1808</v>
      </c>
      <c r="E1215" t="s">
        <v>1821</v>
      </c>
      <c r="F1215" t="s">
        <v>1789</v>
      </c>
      <c r="G1215" t="s">
        <v>3</v>
      </c>
      <c r="H1215" t="s">
        <v>3</v>
      </c>
      <c r="I1215" t="s">
        <v>3</v>
      </c>
      <c r="J1215" t="s">
        <v>3</v>
      </c>
      <c r="K1215" t="s">
        <v>3</v>
      </c>
      <c r="L1215" t="s">
        <v>3</v>
      </c>
      <c r="M1215" t="s">
        <v>3</v>
      </c>
      <c r="N1215" t="s">
        <v>3</v>
      </c>
      <c r="O1215" t="s">
        <v>3</v>
      </c>
      <c r="P1215" t="s">
        <v>3</v>
      </c>
      <c r="Q1215" t="s">
        <v>3</v>
      </c>
      <c r="R1215" t="s">
        <v>3</v>
      </c>
      <c r="S1215" t="s">
        <v>3</v>
      </c>
      <c r="T1215" t="s">
        <v>3</v>
      </c>
      <c r="U1215" t="s">
        <v>3</v>
      </c>
      <c r="V1215" t="s">
        <v>3</v>
      </c>
      <c r="W1215" t="s">
        <v>3</v>
      </c>
      <c r="X1215" t="s">
        <v>3</v>
      </c>
      <c r="Y1215" t="s">
        <v>3</v>
      </c>
      <c r="Z1215" t="s">
        <v>3</v>
      </c>
      <c r="AA1215"/>
      <c r="AB1215" t="s">
        <v>1791</v>
      </c>
      <c r="AC1215" t="s">
        <v>1810</v>
      </c>
      <c r="AD1215" t="s">
        <v>3</v>
      </c>
    </row>
    <row r="1216" spans="1:30" ht="15" x14ac:dyDescent="0.25">
      <c r="A1216">
        <v>21</v>
      </c>
      <c r="B1216" t="s">
        <v>1828</v>
      </c>
      <c r="C1216">
        <v>21</v>
      </c>
      <c r="D1216" t="s">
        <v>1808</v>
      </c>
      <c r="E1216" t="s">
        <v>1821</v>
      </c>
      <c r="F1216" t="s">
        <v>1789</v>
      </c>
      <c r="G1216" t="s">
        <v>3</v>
      </c>
      <c r="H1216" t="s">
        <v>3</v>
      </c>
      <c r="I1216" t="s">
        <v>3</v>
      </c>
      <c r="J1216" t="s">
        <v>3</v>
      </c>
      <c r="K1216">
        <v>0</v>
      </c>
      <c r="L1216" t="s">
        <v>3</v>
      </c>
      <c r="M1216">
        <v>1</v>
      </c>
      <c r="N1216" t="s">
        <v>3</v>
      </c>
      <c r="O1216" t="s">
        <v>3</v>
      </c>
      <c r="P1216" t="s">
        <v>3</v>
      </c>
      <c r="Q1216" t="s">
        <v>3</v>
      </c>
      <c r="R1216" t="s">
        <v>3</v>
      </c>
      <c r="S1216" t="s">
        <v>3</v>
      </c>
      <c r="T1216" t="s">
        <v>3</v>
      </c>
      <c r="U1216" t="s">
        <v>3</v>
      </c>
      <c r="V1216" t="s">
        <v>2</v>
      </c>
      <c r="W1216" t="s">
        <v>3</v>
      </c>
      <c r="X1216" t="s">
        <v>3</v>
      </c>
      <c r="Y1216" t="s">
        <v>3</v>
      </c>
      <c r="Z1216" t="s">
        <v>3</v>
      </c>
      <c r="AA1216"/>
      <c r="AB1216" t="s">
        <v>1791</v>
      </c>
      <c r="AC1216" t="s">
        <v>1810</v>
      </c>
      <c r="AD1216" t="s">
        <v>3</v>
      </c>
    </row>
    <row r="1217" spans="1:30" ht="15" x14ac:dyDescent="0.25">
      <c r="A1217">
        <v>22</v>
      </c>
      <c r="B1217" t="s">
        <v>1829</v>
      </c>
      <c r="C1217">
        <v>22</v>
      </c>
      <c r="D1217" t="s">
        <v>1808</v>
      </c>
      <c r="E1217" t="s">
        <v>1821</v>
      </c>
      <c r="F1217" t="s">
        <v>1789</v>
      </c>
      <c r="G1217" t="s">
        <v>3</v>
      </c>
      <c r="H1217" t="s">
        <v>3</v>
      </c>
      <c r="I1217" t="s">
        <v>3</v>
      </c>
      <c r="J1217" t="s">
        <v>3</v>
      </c>
      <c r="K1217">
        <v>0</v>
      </c>
      <c r="L1217" t="s">
        <v>3</v>
      </c>
      <c r="M1217" t="s">
        <v>3</v>
      </c>
      <c r="N1217" t="s">
        <v>3</v>
      </c>
      <c r="O1217" t="s">
        <v>3</v>
      </c>
      <c r="P1217" t="s">
        <v>3</v>
      </c>
      <c r="Q1217" t="s">
        <v>3</v>
      </c>
      <c r="R1217" t="s">
        <v>3</v>
      </c>
      <c r="S1217" t="s">
        <v>3</v>
      </c>
      <c r="T1217" t="s">
        <v>3</v>
      </c>
      <c r="U1217" t="s">
        <v>3</v>
      </c>
      <c r="V1217" t="s">
        <v>2</v>
      </c>
      <c r="W1217" t="s">
        <v>3</v>
      </c>
      <c r="X1217" t="s">
        <v>3</v>
      </c>
      <c r="Y1217" t="s">
        <v>3</v>
      </c>
      <c r="Z1217" t="s">
        <v>3</v>
      </c>
      <c r="AA1217"/>
      <c r="AB1217" t="s">
        <v>1791</v>
      </c>
      <c r="AC1217" t="s">
        <v>1810</v>
      </c>
      <c r="AD1217" t="s">
        <v>3</v>
      </c>
    </row>
    <row r="1218" spans="1:30" ht="15" x14ac:dyDescent="0.25">
      <c r="A1218">
        <v>23</v>
      </c>
      <c r="B1218" t="s">
        <v>1830</v>
      </c>
      <c r="C1218">
        <v>23</v>
      </c>
      <c r="D1218" t="s">
        <v>1808</v>
      </c>
      <c r="E1218" t="s">
        <v>1821</v>
      </c>
      <c r="F1218" t="s">
        <v>1789</v>
      </c>
      <c r="G1218" t="s">
        <v>3</v>
      </c>
      <c r="H1218" t="s">
        <v>3</v>
      </c>
      <c r="I1218" t="s">
        <v>3</v>
      </c>
      <c r="J1218" t="s">
        <v>3</v>
      </c>
      <c r="K1218">
        <v>0</v>
      </c>
      <c r="L1218" t="s">
        <v>3</v>
      </c>
      <c r="M1218" t="s">
        <v>3</v>
      </c>
      <c r="N1218" t="s">
        <v>3</v>
      </c>
      <c r="O1218" t="s">
        <v>3</v>
      </c>
      <c r="P1218" t="s">
        <v>3</v>
      </c>
      <c r="Q1218" t="s">
        <v>3</v>
      </c>
      <c r="R1218" t="s">
        <v>3</v>
      </c>
      <c r="S1218" t="s">
        <v>3</v>
      </c>
      <c r="T1218" t="s">
        <v>3</v>
      </c>
      <c r="U1218" t="s">
        <v>3</v>
      </c>
      <c r="V1218" t="s">
        <v>2</v>
      </c>
      <c r="W1218" t="s">
        <v>3</v>
      </c>
      <c r="X1218" t="s">
        <v>3</v>
      </c>
      <c r="Y1218" t="s">
        <v>3</v>
      </c>
      <c r="Z1218" t="s">
        <v>3</v>
      </c>
      <c r="AA1218"/>
      <c r="AB1218" t="s">
        <v>1791</v>
      </c>
      <c r="AC1218" t="s">
        <v>1810</v>
      </c>
      <c r="AD1218" t="s">
        <v>3</v>
      </c>
    </row>
    <row r="1219" spans="1:30" ht="15" x14ac:dyDescent="0.25">
      <c r="A1219">
        <v>24</v>
      </c>
      <c r="B1219" t="s">
        <v>1831</v>
      </c>
      <c r="C1219">
        <v>24</v>
      </c>
      <c r="D1219" t="s">
        <v>1808</v>
      </c>
      <c r="E1219" t="s">
        <v>1821</v>
      </c>
      <c r="F1219" t="s">
        <v>1789</v>
      </c>
      <c r="G1219" t="s">
        <v>3</v>
      </c>
      <c r="H1219" t="s">
        <v>3</v>
      </c>
      <c r="I1219" t="s">
        <v>3</v>
      </c>
      <c r="J1219" t="s">
        <v>3</v>
      </c>
      <c r="K1219">
        <v>0</v>
      </c>
      <c r="L1219" t="s">
        <v>3</v>
      </c>
      <c r="M1219" t="s">
        <v>3</v>
      </c>
      <c r="N1219" t="s">
        <v>3</v>
      </c>
      <c r="O1219" t="s">
        <v>3</v>
      </c>
      <c r="P1219" t="s">
        <v>3</v>
      </c>
      <c r="Q1219" t="s">
        <v>3</v>
      </c>
      <c r="R1219" t="s">
        <v>3</v>
      </c>
      <c r="S1219" t="s">
        <v>3</v>
      </c>
      <c r="T1219" t="s">
        <v>3</v>
      </c>
      <c r="U1219" t="s">
        <v>3</v>
      </c>
      <c r="V1219" t="s">
        <v>3</v>
      </c>
      <c r="W1219" t="s">
        <v>3</v>
      </c>
      <c r="X1219" t="s">
        <v>3</v>
      </c>
      <c r="Y1219" t="s">
        <v>3</v>
      </c>
      <c r="Z1219" t="s">
        <v>3</v>
      </c>
      <c r="AA1219"/>
      <c r="AB1219" t="s">
        <v>1791</v>
      </c>
      <c r="AC1219" t="s">
        <v>1810</v>
      </c>
      <c r="AD1219" t="s">
        <v>3</v>
      </c>
    </row>
    <row r="1220" spans="1:30" ht="15" x14ac:dyDescent="0.25">
      <c r="A1220">
        <v>25</v>
      </c>
      <c r="B1220" t="s">
        <v>1832</v>
      </c>
      <c r="C1220">
        <v>25</v>
      </c>
      <c r="D1220" t="s">
        <v>1808</v>
      </c>
      <c r="E1220" t="s">
        <v>1821</v>
      </c>
      <c r="F1220" t="s">
        <v>1789</v>
      </c>
      <c r="G1220" t="s">
        <v>3</v>
      </c>
      <c r="H1220" t="s">
        <v>3</v>
      </c>
      <c r="I1220" t="s">
        <v>3</v>
      </c>
      <c r="J1220" t="s">
        <v>3</v>
      </c>
      <c r="K1220" t="s">
        <v>3</v>
      </c>
      <c r="L1220" t="s">
        <v>3</v>
      </c>
      <c r="M1220" t="s">
        <v>3</v>
      </c>
      <c r="N1220" t="s">
        <v>3</v>
      </c>
      <c r="O1220" t="s">
        <v>3</v>
      </c>
      <c r="P1220" t="s">
        <v>3</v>
      </c>
      <c r="Q1220" t="s">
        <v>3</v>
      </c>
      <c r="R1220" t="s">
        <v>3</v>
      </c>
      <c r="S1220" t="s">
        <v>3</v>
      </c>
      <c r="T1220" t="s">
        <v>3</v>
      </c>
      <c r="U1220" t="s">
        <v>3</v>
      </c>
      <c r="V1220" t="s">
        <v>3</v>
      </c>
      <c r="W1220" t="s">
        <v>3</v>
      </c>
      <c r="X1220" t="s">
        <v>3</v>
      </c>
      <c r="Y1220" t="s">
        <v>3</v>
      </c>
      <c r="Z1220" t="s">
        <v>3</v>
      </c>
      <c r="AA1220"/>
      <c r="AB1220" t="s">
        <v>1791</v>
      </c>
      <c r="AC1220" t="s">
        <v>1810</v>
      </c>
      <c r="AD1220" t="s">
        <v>3</v>
      </c>
    </row>
    <row r="1221" spans="1:30" ht="15" x14ac:dyDescent="0.25">
      <c r="A1221">
        <v>26</v>
      </c>
      <c r="B1221" t="s">
        <v>1833</v>
      </c>
      <c r="C1221">
        <v>26</v>
      </c>
      <c r="D1221" t="s">
        <v>1808</v>
      </c>
      <c r="E1221" t="s">
        <v>1821</v>
      </c>
      <c r="F1221" t="s">
        <v>1789</v>
      </c>
      <c r="G1221" t="s">
        <v>3</v>
      </c>
      <c r="H1221" t="s">
        <v>3</v>
      </c>
      <c r="I1221" t="s">
        <v>3</v>
      </c>
      <c r="J1221" t="s">
        <v>3</v>
      </c>
      <c r="K1221">
        <v>0</v>
      </c>
      <c r="L1221" t="s">
        <v>3</v>
      </c>
      <c r="M1221" t="s">
        <v>3</v>
      </c>
      <c r="N1221" t="s">
        <v>3</v>
      </c>
      <c r="O1221" t="s">
        <v>3</v>
      </c>
      <c r="P1221" t="s">
        <v>3</v>
      </c>
      <c r="Q1221" t="s">
        <v>3</v>
      </c>
      <c r="R1221" t="s">
        <v>3</v>
      </c>
      <c r="S1221" t="s">
        <v>3</v>
      </c>
      <c r="T1221" t="s">
        <v>3</v>
      </c>
      <c r="U1221" t="s">
        <v>3</v>
      </c>
      <c r="V1221" t="s">
        <v>2</v>
      </c>
      <c r="W1221" t="s">
        <v>3</v>
      </c>
      <c r="X1221" t="s">
        <v>3</v>
      </c>
      <c r="Y1221" t="s">
        <v>3</v>
      </c>
      <c r="Z1221" t="s">
        <v>3</v>
      </c>
      <c r="AA1221"/>
      <c r="AB1221" t="s">
        <v>1791</v>
      </c>
      <c r="AC1221" t="s">
        <v>1810</v>
      </c>
      <c r="AD1221" t="s">
        <v>3</v>
      </c>
    </row>
    <row r="1222" spans="1:30" ht="15" x14ac:dyDescent="0.25">
      <c r="A1222">
        <v>27</v>
      </c>
      <c r="B1222" t="s">
        <v>1834</v>
      </c>
      <c r="C1222">
        <v>27</v>
      </c>
      <c r="D1222" t="s">
        <v>1808</v>
      </c>
      <c r="E1222" t="s">
        <v>1821</v>
      </c>
      <c r="F1222" t="s">
        <v>1789</v>
      </c>
      <c r="G1222" t="s">
        <v>3</v>
      </c>
      <c r="H1222" t="s">
        <v>3</v>
      </c>
      <c r="I1222" t="s">
        <v>3</v>
      </c>
      <c r="J1222" t="s">
        <v>3</v>
      </c>
      <c r="K1222">
        <v>0</v>
      </c>
      <c r="L1222" t="s">
        <v>3</v>
      </c>
      <c r="M1222" t="s">
        <v>3</v>
      </c>
      <c r="N1222" t="s">
        <v>3</v>
      </c>
      <c r="O1222" t="s">
        <v>3</v>
      </c>
      <c r="P1222" t="s">
        <v>3</v>
      </c>
      <c r="Q1222" t="s">
        <v>3</v>
      </c>
      <c r="R1222" t="s">
        <v>3</v>
      </c>
      <c r="S1222" t="s">
        <v>3</v>
      </c>
      <c r="T1222" t="s">
        <v>3</v>
      </c>
      <c r="U1222" t="s">
        <v>3</v>
      </c>
      <c r="V1222" t="s">
        <v>2</v>
      </c>
      <c r="W1222" t="s">
        <v>3</v>
      </c>
      <c r="X1222" t="s">
        <v>3</v>
      </c>
      <c r="Y1222" t="s">
        <v>3</v>
      </c>
      <c r="Z1222" t="s">
        <v>3</v>
      </c>
      <c r="AA1222"/>
      <c r="AB1222" t="s">
        <v>1791</v>
      </c>
      <c r="AC1222" t="s">
        <v>1810</v>
      </c>
      <c r="AD1222" t="s">
        <v>3</v>
      </c>
    </row>
    <row r="1223" spans="1:30" ht="15" x14ac:dyDescent="0.25">
      <c r="A1223">
        <v>28</v>
      </c>
      <c r="B1223" t="s">
        <v>1835</v>
      </c>
      <c r="C1223">
        <v>28</v>
      </c>
      <c r="D1223" t="s">
        <v>1808</v>
      </c>
      <c r="E1223" t="s">
        <v>1836</v>
      </c>
      <c r="F1223" t="s">
        <v>1789</v>
      </c>
      <c r="G1223" t="s">
        <v>3</v>
      </c>
      <c r="H1223" t="s">
        <v>3</v>
      </c>
      <c r="I1223" t="s">
        <v>3</v>
      </c>
      <c r="J1223" t="s">
        <v>3</v>
      </c>
      <c r="K1223">
        <v>0</v>
      </c>
      <c r="L1223" t="s">
        <v>3</v>
      </c>
      <c r="M1223" t="s">
        <v>3</v>
      </c>
      <c r="N1223" t="s">
        <v>3</v>
      </c>
      <c r="O1223" t="s">
        <v>3</v>
      </c>
      <c r="P1223" t="s">
        <v>3</v>
      </c>
      <c r="Q1223" t="s">
        <v>3</v>
      </c>
      <c r="R1223" t="s">
        <v>3</v>
      </c>
      <c r="S1223" t="s">
        <v>3</v>
      </c>
      <c r="T1223" t="s">
        <v>3</v>
      </c>
      <c r="U1223" t="s">
        <v>3</v>
      </c>
      <c r="V1223" t="s">
        <v>2</v>
      </c>
      <c r="W1223" t="s">
        <v>3</v>
      </c>
      <c r="X1223" t="s">
        <v>3</v>
      </c>
      <c r="Y1223" t="s">
        <v>3</v>
      </c>
      <c r="Z1223" t="s">
        <v>3</v>
      </c>
      <c r="AA1223"/>
      <c r="AB1223" t="s">
        <v>1791</v>
      </c>
      <c r="AC1223" t="s">
        <v>1810</v>
      </c>
      <c r="AD1223" t="s">
        <v>3</v>
      </c>
    </row>
    <row r="1224" spans="1:30" ht="15" x14ac:dyDescent="0.25">
      <c r="A1224">
        <v>29</v>
      </c>
      <c r="B1224" t="s">
        <v>1837</v>
      </c>
      <c r="C1224">
        <v>29</v>
      </c>
      <c r="D1224" t="s">
        <v>1808</v>
      </c>
      <c r="E1224" t="s">
        <v>1836</v>
      </c>
      <c r="F1224" t="s">
        <v>1789</v>
      </c>
      <c r="G1224" t="s">
        <v>3</v>
      </c>
      <c r="H1224" t="s">
        <v>3</v>
      </c>
      <c r="I1224" t="s">
        <v>3</v>
      </c>
      <c r="J1224" t="s">
        <v>3</v>
      </c>
      <c r="K1224">
        <v>0</v>
      </c>
      <c r="L1224" t="s">
        <v>3</v>
      </c>
      <c r="M1224" t="s">
        <v>3</v>
      </c>
      <c r="N1224" t="s">
        <v>3</v>
      </c>
      <c r="O1224" t="s">
        <v>3</v>
      </c>
      <c r="P1224" t="s">
        <v>3</v>
      </c>
      <c r="Q1224" t="s">
        <v>3</v>
      </c>
      <c r="R1224" t="s">
        <v>3</v>
      </c>
      <c r="S1224" t="s">
        <v>3</v>
      </c>
      <c r="T1224" t="s">
        <v>3</v>
      </c>
      <c r="U1224" t="s">
        <v>3</v>
      </c>
      <c r="V1224" t="s">
        <v>2</v>
      </c>
      <c r="W1224" t="s">
        <v>3</v>
      </c>
      <c r="X1224" t="s">
        <v>3</v>
      </c>
      <c r="Y1224" t="s">
        <v>3</v>
      </c>
      <c r="Z1224" t="s">
        <v>3</v>
      </c>
      <c r="AA1224"/>
      <c r="AB1224" t="s">
        <v>1791</v>
      </c>
      <c r="AC1224" t="s">
        <v>1810</v>
      </c>
      <c r="AD1224" t="s">
        <v>3</v>
      </c>
    </row>
    <row r="1225" spans="1:30" ht="15" x14ac:dyDescent="0.25">
      <c r="A1225">
        <v>30</v>
      </c>
      <c r="B1225" t="s">
        <v>1838</v>
      </c>
      <c r="C1225">
        <v>30</v>
      </c>
      <c r="D1225" t="s">
        <v>1808</v>
      </c>
      <c r="E1225" t="s">
        <v>1836</v>
      </c>
      <c r="F1225" t="s">
        <v>1789</v>
      </c>
      <c r="G1225" t="s">
        <v>3</v>
      </c>
      <c r="H1225" t="s">
        <v>3</v>
      </c>
      <c r="I1225" t="s">
        <v>3</v>
      </c>
      <c r="J1225" t="s">
        <v>3</v>
      </c>
      <c r="K1225">
        <v>0</v>
      </c>
      <c r="L1225" t="s">
        <v>3</v>
      </c>
      <c r="M1225">
        <v>1</v>
      </c>
      <c r="N1225" t="s">
        <v>3</v>
      </c>
      <c r="O1225" t="s">
        <v>3</v>
      </c>
      <c r="P1225" t="s">
        <v>3</v>
      </c>
      <c r="Q1225" t="s">
        <v>3</v>
      </c>
      <c r="R1225" t="s">
        <v>3</v>
      </c>
      <c r="S1225" t="s">
        <v>3</v>
      </c>
      <c r="T1225" t="s">
        <v>3</v>
      </c>
      <c r="U1225" t="s">
        <v>3</v>
      </c>
      <c r="V1225" t="s">
        <v>21</v>
      </c>
      <c r="W1225" t="s">
        <v>3</v>
      </c>
      <c r="X1225" t="s">
        <v>3</v>
      </c>
      <c r="Y1225" t="s">
        <v>3</v>
      </c>
      <c r="Z1225" t="s">
        <v>3</v>
      </c>
      <c r="AA1225"/>
      <c r="AB1225" t="s">
        <v>1791</v>
      </c>
      <c r="AC1225" t="s">
        <v>1810</v>
      </c>
      <c r="AD1225" t="s">
        <v>3</v>
      </c>
    </row>
    <row r="1226" spans="1:30" ht="15" x14ac:dyDescent="0.25">
      <c r="A1226">
        <v>31</v>
      </c>
      <c r="B1226" t="s">
        <v>1839</v>
      </c>
      <c r="C1226">
        <v>31</v>
      </c>
      <c r="D1226" t="s">
        <v>1808</v>
      </c>
      <c r="E1226" t="s">
        <v>1836</v>
      </c>
      <c r="F1226" t="s">
        <v>1789</v>
      </c>
      <c r="G1226" t="s">
        <v>3</v>
      </c>
      <c r="H1226" t="s">
        <v>1840</v>
      </c>
      <c r="I1226" t="s">
        <v>3</v>
      </c>
      <c r="J1226" t="s">
        <v>3</v>
      </c>
      <c r="K1226">
        <v>0</v>
      </c>
      <c r="L1226" t="s">
        <v>3</v>
      </c>
      <c r="M1226" t="s">
        <v>3</v>
      </c>
      <c r="N1226" t="s">
        <v>3</v>
      </c>
      <c r="O1226" t="s">
        <v>3</v>
      </c>
      <c r="P1226" t="s">
        <v>3</v>
      </c>
      <c r="Q1226" t="s">
        <v>3</v>
      </c>
      <c r="R1226" t="s">
        <v>3</v>
      </c>
      <c r="S1226" t="s">
        <v>3</v>
      </c>
      <c r="T1226" t="s">
        <v>3</v>
      </c>
      <c r="U1226" t="s">
        <v>3</v>
      </c>
      <c r="V1226" t="s">
        <v>2</v>
      </c>
      <c r="W1226" t="s">
        <v>3</v>
      </c>
      <c r="X1226" t="s">
        <v>3</v>
      </c>
      <c r="Y1226" t="s">
        <v>3</v>
      </c>
      <c r="Z1226" t="s">
        <v>3</v>
      </c>
      <c r="AA1226"/>
      <c r="AB1226" t="s">
        <v>1791</v>
      </c>
      <c r="AC1226" t="s">
        <v>1810</v>
      </c>
      <c r="AD1226" t="s">
        <v>3</v>
      </c>
    </row>
    <row r="1227" spans="1:30" ht="15" x14ac:dyDescent="0.25">
      <c r="A1227">
        <v>32</v>
      </c>
      <c r="B1227" t="s">
        <v>1841</v>
      </c>
      <c r="C1227">
        <v>32</v>
      </c>
      <c r="D1227" t="s">
        <v>1808</v>
      </c>
      <c r="E1227" t="s">
        <v>1836</v>
      </c>
      <c r="F1227" t="s">
        <v>1789</v>
      </c>
      <c r="G1227" t="s">
        <v>3</v>
      </c>
      <c r="H1227" t="s">
        <v>1842</v>
      </c>
      <c r="I1227" t="s">
        <v>3</v>
      </c>
      <c r="J1227" t="s">
        <v>3</v>
      </c>
      <c r="K1227">
        <v>0</v>
      </c>
      <c r="L1227" t="s">
        <v>3</v>
      </c>
      <c r="M1227" t="s">
        <v>3</v>
      </c>
      <c r="N1227" t="s">
        <v>3</v>
      </c>
      <c r="O1227" t="s">
        <v>3</v>
      </c>
      <c r="P1227" t="s">
        <v>3</v>
      </c>
      <c r="Q1227" t="s">
        <v>3</v>
      </c>
      <c r="R1227" t="s">
        <v>3</v>
      </c>
      <c r="S1227" t="s">
        <v>3</v>
      </c>
      <c r="T1227" t="s">
        <v>3</v>
      </c>
      <c r="U1227" t="s">
        <v>3</v>
      </c>
      <c r="V1227" t="s">
        <v>13</v>
      </c>
      <c r="W1227" t="s">
        <v>13</v>
      </c>
      <c r="X1227" t="s">
        <v>3</v>
      </c>
      <c r="Y1227" t="s">
        <v>3</v>
      </c>
      <c r="Z1227" t="s">
        <v>3</v>
      </c>
      <c r="AA1227"/>
      <c r="AB1227" t="s">
        <v>1791</v>
      </c>
      <c r="AC1227" t="s">
        <v>1810</v>
      </c>
      <c r="AD1227" t="s">
        <v>3</v>
      </c>
    </row>
    <row r="1228" spans="1:30" ht="15" x14ac:dyDescent="0.25">
      <c r="A1228">
        <v>33</v>
      </c>
      <c r="B1228" t="s">
        <v>1843</v>
      </c>
      <c r="C1228">
        <v>33</v>
      </c>
      <c r="D1228" t="s">
        <v>1808</v>
      </c>
      <c r="E1228" t="s">
        <v>1836</v>
      </c>
      <c r="F1228" t="s">
        <v>1789</v>
      </c>
      <c r="G1228" t="s">
        <v>3</v>
      </c>
      <c r="H1228" t="s">
        <v>3</v>
      </c>
      <c r="I1228" t="s">
        <v>3</v>
      </c>
      <c r="J1228" t="s">
        <v>3</v>
      </c>
      <c r="K1228">
        <v>0</v>
      </c>
      <c r="L1228" t="s">
        <v>3</v>
      </c>
      <c r="M1228" t="s">
        <v>3</v>
      </c>
      <c r="N1228" t="s">
        <v>3</v>
      </c>
      <c r="O1228" t="s">
        <v>3</v>
      </c>
      <c r="P1228" t="s">
        <v>3</v>
      </c>
      <c r="Q1228" t="s">
        <v>3</v>
      </c>
      <c r="R1228" t="s">
        <v>3</v>
      </c>
      <c r="S1228" t="s">
        <v>3</v>
      </c>
      <c r="T1228" t="s">
        <v>3</v>
      </c>
      <c r="U1228" t="s">
        <v>3</v>
      </c>
      <c r="V1228" t="s">
        <v>2</v>
      </c>
      <c r="W1228" t="s">
        <v>3</v>
      </c>
      <c r="X1228" t="s">
        <v>3</v>
      </c>
      <c r="Y1228" t="s">
        <v>3</v>
      </c>
      <c r="Z1228" t="s">
        <v>3</v>
      </c>
      <c r="AA1228"/>
      <c r="AB1228" t="s">
        <v>1791</v>
      </c>
      <c r="AC1228" t="s">
        <v>1810</v>
      </c>
      <c r="AD1228" t="s">
        <v>3</v>
      </c>
    </row>
    <row r="1229" spans="1:30" ht="15" x14ac:dyDescent="0.25">
      <c r="A1229">
        <v>34</v>
      </c>
      <c r="B1229" t="s">
        <v>1844</v>
      </c>
      <c r="C1229">
        <v>34</v>
      </c>
      <c r="D1229" t="s">
        <v>1808</v>
      </c>
      <c r="E1229" t="s">
        <v>1836</v>
      </c>
      <c r="F1229" t="s">
        <v>1789</v>
      </c>
      <c r="G1229" t="s">
        <v>3</v>
      </c>
      <c r="H1229" t="s">
        <v>3</v>
      </c>
      <c r="I1229" t="s">
        <v>3</v>
      </c>
      <c r="J1229" t="s">
        <v>3</v>
      </c>
      <c r="K1229">
        <v>0</v>
      </c>
      <c r="L1229" t="s">
        <v>3</v>
      </c>
      <c r="M1229" t="s">
        <v>3</v>
      </c>
      <c r="N1229" t="s">
        <v>3</v>
      </c>
      <c r="O1229" t="s">
        <v>3</v>
      </c>
      <c r="P1229" t="s">
        <v>3</v>
      </c>
      <c r="Q1229" t="s">
        <v>3</v>
      </c>
      <c r="R1229" t="s">
        <v>3</v>
      </c>
      <c r="S1229" t="s">
        <v>3</v>
      </c>
      <c r="T1229" t="s">
        <v>3</v>
      </c>
      <c r="U1229" t="s">
        <v>3</v>
      </c>
      <c r="V1229" t="s">
        <v>2</v>
      </c>
      <c r="W1229" t="s">
        <v>3</v>
      </c>
      <c r="X1229" t="s">
        <v>3</v>
      </c>
      <c r="Y1229" t="s">
        <v>3</v>
      </c>
      <c r="Z1229" t="s">
        <v>3</v>
      </c>
      <c r="AA1229"/>
      <c r="AB1229" t="s">
        <v>1791</v>
      </c>
      <c r="AC1229" t="s">
        <v>1810</v>
      </c>
      <c r="AD1229" t="s">
        <v>3</v>
      </c>
    </row>
    <row r="1230" spans="1:30" ht="15" x14ac:dyDescent="0.25">
      <c r="A1230">
        <v>35</v>
      </c>
      <c r="B1230" t="s">
        <v>1845</v>
      </c>
      <c r="C1230">
        <v>35</v>
      </c>
      <c r="D1230" t="s">
        <v>1808</v>
      </c>
      <c r="E1230" t="s">
        <v>1836</v>
      </c>
      <c r="F1230" t="s">
        <v>1789</v>
      </c>
      <c r="G1230" t="s">
        <v>3</v>
      </c>
      <c r="H1230" t="s">
        <v>3</v>
      </c>
      <c r="I1230" t="s">
        <v>3</v>
      </c>
      <c r="J1230" t="s">
        <v>3</v>
      </c>
      <c r="K1230">
        <v>0</v>
      </c>
      <c r="L1230" t="s">
        <v>3</v>
      </c>
      <c r="M1230" t="s">
        <v>3</v>
      </c>
      <c r="N1230" t="s">
        <v>3</v>
      </c>
      <c r="O1230" t="s">
        <v>3</v>
      </c>
      <c r="P1230" t="s">
        <v>3</v>
      </c>
      <c r="Q1230" t="s">
        <v>3</v>
      </c>
      <c r="R1230" t="s">
        <v>3</v>
      </c>
      <c r="S1230" t="s">
        <v>3</v>
      </c>
      <c r="T1230" t="s">
        <v>3</v>
      </c>
      <c r="U1230" t="s">
        <v>3</v>
      </c>
      <c r="V1230" t="s">
        <v>2</v>
      </c>
      <c r="W1230" t="s">
        <v>3</v>
      </c>
      <c r="X1230" t="s">
        <v>3</v>
      </c>
      <c r="Y1230" t="s">
        <v>3</v>
      </c>
      <c r="Z1230" t="s">
        <v>3</v>
      </c>
      <c r="AA1230"/>
      <c r="AB1230" t="s">
        <v>1791</v>
      </c>
      <c r="AC1230" t="s">
        <v>1810</v>
      </c>
      <c r="AD1230" t="s">
        <v>3</v>
      </c>
    </row>
    <row r="1231" spans="1:30" ht="15" x14ac:dyDescent="0.25">
      <c r="A1231">
        <v>36</v>
      </c>
      <c r="B1231" t="s">
        <v>1846</v>
      </c>
      <c r="C1231">
        <v>36</v>
      </c>
      <c r="D1231" t="s">
        <v>1808</v>
      </c>
      <c r="E1231" t="s">
        <v>1836</v>
      </c>
      <c r="F1231" t="s">
        <v>1789</v>
      </c>
      <c r="G1231" t="s">
        <v>3</v>
      </c>
      <c r="H1231" t="s">
        <v>3</v>
      </c>
      <c r="I1231" t="s">
        <v>3</v>
      </c>
      <c r="J1231" t="s">
        <v>3</v>
      </c>
      <c r="K1231">
        <v>0</v>
      </c>
      <c r="L1231" t="s">
        <v>3</v>
      </c>
      <c r="M1231" t="s">
        <v>3</v>
      </c>
      <c r="N1231" t="s">
        <v>3</v>
      </c>
      <c r="O1231" t="s">
        <v>3</v>
      </c>
      <c r="P1231" t="s">
        <v>3</v>
      </c>
      <c r="Q1231" t="s">
        <v>3</v>
      </c>
      <c r="R1231" t="s">
        <v>3</v>
      </c>
      <c r="S1231" t="s">
        <v>3</v>
      </c>
      <c r="T1231" t="s">
        <v>3</v>
      </c>
      <c r="U1231" t="s">
        <v>3</v>
      </c>
      <c r="V1231" t="s">
        <v>2</v>
      </c>
      <c r="W1231" t="s">
        <v>3</v>
      </c>
      <c r="X1231" t="s">
        <v>3</v>
      </c>
      <c r="Y1231" t="s">
        <v>3</v>
      </c>
      <c r="Z1231" t="s">
        <v>3</v>
      </c>
      <c r="AA1231"/>
      <c r="AB1231" t="s">
        <v>1791</v>
      </c>
      <c r="AC1231" t="s">
        <v>1810</v>
      </c>
      <c r="AD1231" t="s">
        <v>3</v>
      </c>
    </row>
    <row r="1232" spans="1:30" ht="15" x14ac:dyDescent="0.25">
      <c r="A1232">
        <v>37</v>
      </c>
      <c r="B1232" t="s">
        <v>1847</v>
      </c>
      <c r="C1232">
        <v>37</v>
      </c>
      <c r="D1232" t="s">
        <v>1808</v>
      </c>
      <c r="E1232" t="s">
        <v>1836</v>
      </c>
      <c r="F1232" t="s">
        <v>1789</v>
      </c>
      <c r="G1232" t="s">
        <v>3</v>
      </c>
      <c r="H1232" t="s">
        <v>3</v>
      </c>
      <c r="I1232" t="s">
        <v>3</v>
      </c>
      <c r="J1232" t="s">
        <v>3</v>
      </c>
      <c r="K1232">
        <v>0</v>
      </c>
      <c r="L1232" t="s">
        <v>3</v>
      </c>
      <c r="M1232" t="s">
        <v>3</v>
      </c>
      <c r="N1232" t="s">
        <v>3</v>
      </c>
      <c r="O1232" t="s">
        <v>3</v>
      </c>
      <c r="P1232" t="s">
        <v>3</v>
      </c>
      <c r="Q1232" t="s">
        <v>3</v>
      </c>
      <c r="R1232" t="s">
        <v>3</v>
      </c>
      <c r="S1232" t="s">
        <v>3</v>
      </c>
      <c r="T1232" t="s">
        <v>3</v>
      </c>
      <c r="U1232" t="s">
        <v>3</v>
      </c>
      <c r="V1232" t="s">
        <v>2</v>
      </c>
      <c r="W1232" t="s">
        <v>3</v>
      </c>
      <c r="X1232" t="s">
        <v>3</v>
      </c>
      <c r="Y1232" t="s">
        <v>3</v>
      </c>
      <c r="Z1232" t="s">
        <v>3</v>
      </c>
      <c r="AA1232"/>
      <c r="AB1232" t="s">
        <v>1791</v>
      </c>
      <c r="AC1232" t="s">
        <v>1810</v>
      </c>
      <c r="AD1232" t="s">
        <v>3</v>
      </c>
    </row>
    <row r="1233" spans="1:30" ht="15" x14ac:dyDescent="0.25">
      <c r="A1233">
        <v>38</v>
      </c>
      <c r="B1233" t="s">
        <v>1848</v>
      </c>
      <c r="C1233">
        <v>38</v>
      </c>
      <c r="D1233" t="s">
        <v>1808</v>
      </c>
      <c r="E1233" t="s">
        <v>1836</v>
      </c>
      <c r="F1233" t="s">
        <v>1789</v>
      </c>
      <c r="G1233" t="s">
        <v>3</v>
      </c>
      <c r="H1233" t="s">
        <v>3</v>
      </c>
      <c r="I1233" t="s">
        <v>3</v>
      </c>
      <c r="J1233" t="s">
        <v>3</v>
      </c>
      <c r="K1233">
        <v>0</v>
      </c>
      <c r="L1233" t="s">
        <v>3</v>
      </c>
      <c r="M1233" t="s">
        <v>3</v>
      </c>
      <c r="N1233" t="s">
        <v>3</v>
      </c>
      <c r="O1233" t="s">
        <v>3</v>
      </c>
      <c r="P1233" t="s">
        <v>3</v>
      </c>
      <c r="Q1233" t="s">
        <v>3</v>
      </c>
      <c r="R1233" t="s">
        <v>3</v>
      </c>
      <c r="S1233" t="s">
        <v>3</v>
      </c>
      <c r="T1233" t="s">
        <v>3</v>
      </c>
      <c r="U1233" t="s">
        <v>3</v>
      </c>
      <c r="V1233" t="s">
        <v>2</v>
      </c>
      <c r="W1233" t="s">
        <v>3</v>
      </c>
      <c r="X1233" t="s">
        <v>3</v>
      </c>
      <c r="Y1233" t="s">
        <v>3</v>
      </c>
      <c r="Z1233" t="s">
        <v>3</v>
      </c>
      <c r="AA1233"/>
      <c r="AB1233" t="s">
        <v>1791</v>
      </c>
      <c r="AC1233" t="s">
        <v>1810</v>
      </c>
      <c r="AD1233" t="s">
        <v>3</v>
      </c>
    </row>
    <row r="1234" spans="1:30" ht="15" x14ac:dyDescent="0.25">
      <c r="A1234">
        <v>39</v>
      </c>
      <c r="B1234" t="s">
        <v>1849</v>
      </c>
      <c r="C1234">
        <v>39</v>
      </c>
      <c r="D1234" t="s">
        <v>1808</v>
      </c>
      <c r="E1234" t="s">
        <v>1836</v>
      </c>
      <c r="F1234" t="s">
        <v>1789</v>
      </c>
      <c r="G1234" t="s">
        <v>3</v>
      </c>
      <c r="H1234" t="s">
        <v>3</v>
      </c>
      <c r="I1234" t="s">
        <v>3</v>
      </c>
      <c r="J1234" t="s">
        <v>3</v>
      </c>
      <c r="K1234">
        <v>0</v>
      </c>
      <c r="L1234" t="s">
        <v>3</v>
      </c>
      <c r="M1234" t="s">
        <v>3</v>
      </c>
      <c r="N1234" t="s">
        <v>3</v>
      </c>
      <c r="O1234" t="s">
        <v>3</v>
      </c>
      <c r="P1234" t="s">
        <v>3</v>
      </c>
      <c r="Q1234" t="s">
        <v>3</v>
      </c>
      <c r="R1234" t="s">
        <v>3</v>
      </c>
      <c r="S1234" t="s">
        <v>3</v>
      </c>
      <c r="T1234" t="s">
        <v>3</v>
      </c>
      <c r="U1234" t="s">
        <v>3</v>
      </c>
      <c r="V1234" t="s">
        <v>10</v>
      </c>
      <c r="W1234" t="s">
        <v>13</v>
      </c>
      <c r="X1234" t="s">
        <v>3</v>
      </c>
      <c r="Y1234" t="s">
        <v>3</v>
      </c>
      <c r="Z1234" t="s">
        <v>3</v>
      </c>
      <c r="AA1234"/>
      <c r="AB1234" t="s">
        <v>1791</v>
      </c>
      <c r="AC1234" t="s">
        <v>1810</v>
      </c>
      <c r="AD1234" t="s">
        <v>3</v>
      </c>
    </row>
    <row r="1235" spans="1:30" ht="15" x14ac:dyDescent="0.25">
      <c r="A1235">
        <v>40</v>
      </c>
      <c r="B1235" t="s">
        <v>1850</v>
      </c>
      <c r="C1235">
        <v>40</v>
      </c>
      <c r="D1235" t="s">
        <v>1808</v>
      </c>
      <c r="E1235" t="s">
        <v>1836</v>
      </c>
      <c r="F1235" t="s">
        <v>1789</v>
      </c>
      <c r="G1235" t="s">
        <v>3</v>
      </c>
      <c r="H1235" t="s">
        <v>3</v>
      </c>
      <c r="I1235" t="s">
        <v>3</v>
      </c>
      <c r="J1235" t="s">
        <v>3</v>
      </c>
      <c r="K1235">
        <v>0</v>
      </c>
      <c r="L1235" t="s">
        <v>3</v>
      </c>
      <c r="M1235" t="s">
        <v>3</v>
      </c>
      <c r="N1235" t="s">
        <v>3</v>
      </c>
      <c r="O1235" t="s">
        <v>3</v>
      </c>
      <c r="P1235" t="s">
        <v>3</v>
      </c>
      <c r="Q1235" t="s">
        <v>3</v>
      </c>
      <c r="R1235" t="s">
        <v>3</v>
      </c>
      <c r="S1235" t="s">
        <v>3</v>
      </c>
      <c r="T1235" t="s">
        <v>3</v>
      </c>
      <c r="U1235" t="s">
        <v>3</v>
      </c>
      <c r="V1235" t="s">
        <v>2</v>
      </c>
      <c r="W1235" t="s">
        <v>3</v>
      </c>
      <c r="X1235" t="s">
        <v>3</v>
      </c>
      <c r="Y1235" t="s">
        <v>3</v>
      </c>
      <c r="Z1235" t="s">
        <v>3</v>
      </c>
      <c r="AA1235"/>
      <c r="AB1235" t="s">
        <v>1791</v>
      </c>
      <c r="AC1235" t="s">
        <v>1810</v>
      </c>
      <c r="AD1235" t="s">
        <v>3</v>
      </c>
    </row>
    <row r="1236" spans="1:30" ht="15" x14ac:dyDescent="0.25">
      <c r="A1236">
        <v>41</v>
      </c>
      <c r="B1236" t="s">
        <v>1851</v>
      </c>
      <c r="C1236">
        <v>41</v>
      </c>
      <c r="D1236" t="s">
        <v>1808</v>
      </c>
      <c r="E1236" t="s">
        <v>1836</v>
      </c>
      <c r="F1236" t="s">
        <v>1789</v>
      </c>
      <c r="G1236" t="s">
        <v>3</v>
      </c>
      <c r="H1236" t="s">
        <v>3</v>
      </c>
      <c r="I1236" t="s">
        <v>3</v>
      </c>
      <c r="J1236" t="s">
        <v>3</v>
      </c>
      <c r="K1236">
        <v>0</v>
      </c>
      <c r="L1236" t="s">
        <v>3</v>
      </c>
      <c r="M1236" t="s">
        <v>3</v>
      </c>
      <c r="N1236" t="s">
        <v>3</v>
      </c>
      <c r="O1236" t="s">
        <v>3</v>
      </c>
      <c r="P1236" t="s">
        <v>3</v>
      </c>
      <c r="Q1236" t="s">
        <v>3</v>
      </c>
      <c r="R1236" t="s">
        <v>3</v>
      </c>
      <c r="S1236" t="s">
        <v>3</v>
      </c>
      <c r="T1236" t="s">
        <v>3</v>
      </c>
      <c r="U1236" t="s">
        <v>3</v>
      </c>
      <c r="V1236" t="s">
        <v>2</v>
      </c>
      <c r="W1236" t="s">
        <v>3</v>
      </c>
      <c r="X1236" t="s">
        <v>3</v>
      </c>
      <c r="Y1236" t="s">
        <v>3</v>
      </c>
      <c r="Z1236" t="s">
        <v>3</v>
      </c>
      <c r="AA1236"/>
      <c r="AB1236" t="s">
        <v>1791</v>
      </c>
      <c r="AC1236" t="s">
        <v>1810</v>
      </c>
      <c r="AD1236" t="s">
        <v>3</v>
      </c>
    </row>
    <row r="1237" spans="1:30" ht="15" x14ac:dyDescent="0.25">
      <c r="A1237">
        <v>42</v>
      </c>
      <c r="B1237" t="s">
        <v>1852</v>
      </c>
      <c r="C1237">
        <v>42</v>
      </c>
      <c r="D1237" t="s">
        <v>1808</v>
      </c>
      <c r="E1237" t="s">
        <v>1836</v>
      </c>
      <c r="F1237" t="s">
        <v>1789</v>
      </c>
      <c r="G1237" t="s">
        <v>3</v>
      </c>
      <c r="H1237" t="s">
        <v>3</v>
      </c>
      <c r="I1237" t="s">
        <v>3</v>
      </c>
      <c r="J1237" t="s">
        <v>3</v>
      </c>
      <c r="K1237">
        <v>0</v>
      </c>
      <c r="L1237" t="s">
        <v>3</v>
      </c>
      <c r="M1237" t="s">
        <v>3</v>
      </c>
      <c r="N1237" t="s">
        <v>3</v>
      </c>
      <c r="O1237" t="s">
        <v>3</v>
      </c>
      <c r="P1237" t="s">
        <v>3</v>
      </c>
      <c r="Q1237" t="s">
        <v>3</v>
      </c>
      <c r="R1237" t="s">
        <v>3</v>
      </c>
      <c r="S1237" t="s">
        <v>3</v>
      </c>
      <c r="T1237" t="s">
        <v>3</v>
      </c>
      <c r="U1237" t="s">
        <v>3</v>
      </c>
      <c r="V1237" t="s">
        <v>2</v>
      </c>
      <c r="W1237" t="s">
        <v>3</v>
      </c>
      <c r="X1237" t="s">
        <v>3</v>
      </c>
      <c r="Y1237" t="s">
        <v>3</v>
      </c>
      <c r="Z1237" t="s">
        <v>3</v>
      </c>
      <c r="AA1237"/>
      <c r="AB1237" t="s">
        <v>1791</v>
      </c>
      <c r="AC1237" t="s">
        <v>1810</v>
      </c>
      <c r="AD1237" t="s">
        <v>3</v>
      </c>
    </row>
    <row r="1238" spans="1:30" ht="15" x14ac:dyDescent="0.25">
      <c r="A1238">
        <v>43</v>
      </c>
      <c r="B1238" t="s">
        <v>1853</v>
      </c>
      <c r="C1238">
        <v>43</v>
      </c>
      <c r="D1238" t="s">
        <v>1808</v>
      </c>
      <c r="E1238" t="s">
        <v>1836</v>
      </c>
      <c r="F1238" t="s">
        <v>1789</v>
      </c>
      <c r="G1238" t="s">
        <v>3</v>
      </c>
      <c r="H1238" t="s">
        <v>3</v>
      </c>
      <c r="I1238" t="s">
        <v>3</v>
      </c>
      <c r="J1238" t="s">
        <v>3</v>
      </c>
      <c r="K1238">
        <v>0</v>
      </c>
      <c r="L1238" t="s">
        <v>3</v>
      </c>
      <c r="M1238" t="s">
        <v>3</v>
      </c>
      <c r="N1238" t="s">
        <v>3</v>
      </c>
      <c r="O1238" t="s">
        <v>3</v>
      </c>
      <c r="P1238" t="s">
        <v>3</v>
      </c>
      <c r="Q1238" t="s">
        <v>3</v>
      </c>
      <c r="R1238" t="s">
        <v>3</v>
      </c>
      <c r="S1238" t="s">
        <v>3</v>
      </c>
      <c r="T1238" t="s">
        <v>3</v>
      </c>
      <c r="U1238" t="s">
        <v>3</v>
      </c>
      <c r="V1238" t="s">
        <v>2</v>
      </c>
      <c r="W1238" t="s">
        <v>3</v>
      </c>
      <c r="X1238" t="s">
        <v>3</v>
      </c>
      <c r="Y1238" t="s">
        <v>3</v>
      </c>
      <c r="Z1238" t="s">
        <v>3</v>
      </c>
      <c r="AA1238"/>
      <c r="AB1238" t="s">
        <v>1791</v>
      </c>
      <c r="AC1238" t="s">
        <v>1810</v>
      </c>
      <c r="AD1238" t="s">
        <v>3</v>
      </c>
    </row>
    <row r="1239" spans="1:30" ht="15" x14ac:dyDescent="0.25">
      <c r="A1239">
        <v>44</v>
      </c>
      <c r="B1239" t="s">
        <v>1854</v>
      </c>
      <c r="C1239">
        <v>44</v>
      </c>
      <c r="D1239" t="s">
        <v>1808</v>
      </c>
      <c r="E1239" t="s">
        <v>1855</v>
      </c>
      <c r="F1239" t="s">
        <v>1856</v>
      </c>
      <c r="G1239" t="s">
        <v>1857</v>
      </c>
      <c r="H1239" t="s">
        <v>1858</v>
      </c>
      <c r="I1239" t="s">
        <v>3</v>
      </c>
      <c r="J1239" t="s">
        <v>3</v>
      </c>
      <c r="K1239">
        <v>0</v>
      </c>
      <c r="L1239" t="s">
        <v>3</v>
      </c>
      <c r="M1239" t="s">
        <v>3</v>
      </c>
      <c r="N1239" t="s">
        <v>3</v>
      </c>
      <c r="O1239" t="s">
        <v>3</v>
      </c>
      <c r="P1239" t="s">
        <v>1795</v>
      </c>
      <c r="Q1239" t="s">
        <v>3</v>
      </c>
      <c r="R1239" t="s">
        <v>3</v>
      </c>
      <c r="S1239" t="s">
        <v>3</v>
      </c>
      <c r="T1239" t="s">
        <v>3</v>
      </c>
      <c r="U1239" t="s">
        <v>3</v>
      </c>
      <c r="V1239" t="s">
        <v>2</v>
      </c>
      <c r="W1239" t="s">
        <v>3</v>
      </c>
      <c r="X1239" t="s">
        <v>3</v>
      </c>
      <c r="Y1239" t="s">
        <v>3</v>
      </c>
      <c r="Z1239" t="s">
        <v>3</v>
      </c>
      <c r="AA1239"/>
      <c r="AB1239" t="s">
        <v>1791</v>
      </c>
      <c r="AC1239" t="s">
        <v>1810</v>
      </c>
      <c r="AD1239" t="s">
        <v>3</v>
      </c>
    </row>
    <row r="1240" spans="1:30" ht="15" x14ac:dyDescent="0.25">
      <c r="A1240">
        <v>45</v>
      </c>
      <c r="B1240" t="s">
        <v>1859</v>
      </c>
      <c r="C1240">
        <v>45</v>
      </c>
      <c r="D1240" t="s">
        <v>1808</v>
      </c>
      <c r="E1240" t="s">
        <v>1855</v>
      </c>
      <c r="F1240" t="s">
        <v>1856</v>
      </c>
      <c r="G1240" t="s">
        <v>1857</v>
      </c>
      <c r="H1240" t="s">
        <v>3</v>
      </c>
      <c r="I1240" t="s">
        <v>3</v>
      </c>
      <c r="J1240" t="s">
        <v>3</v>
      </c>
      <c r="K1240">
        <v>0</v>
      </c>
      <c r="L1240" t="s">
        <v>3</v>
      </c>
      <c r="M1240" t="s">
        <v>3</v>
      </c>
      <c r="N1240" t="s">
        <v>3</v>
      </c>
      <c r="O1240" t="s">
        <v>3</v>
      </c>
      <c r="P1240" t="s">
        <v>3</v>
      </c>
      <c r="Q1240" t="s">
        <v>3</v>
      </c>
      <c r="R1240" t="s">
        <v>3</v>
      </c>
      <c r="S1240" t="s">
        <v>3</v>
      </c>
      <c r="T1240" t="s">
        <v>3</v>
      </c>
      <c r="U1240" t="s">
        <v>3</v>
      </c>
      <c r="V1240" t="s">
        <v>2</v>
      </c>
      <c r="W1240" t="s">
        <v>3</v>
      </c>
      <c r="X1240" t="s">
        <v>3</v>
      </c>
      <c r="Y1240" t="s">
        <v>3</v>
      </c>
      <c r="Z1240" t="s">
        <v>3</v>
      </c>
      <c r="AA1240"/>
      <c r="AB1240" t="s">
        <v>1791</v>
      </c>
      <c r="AC1240" t="s">
        <v>1810</v>
      </c>
      <c r="AD1240" t="s">
        <v>3</v>
      </c>
    </row>
    <row r="1241" spans="1:30" ht="15" x14ac:dyDescent="0.25">
      <c r="A1241">
        <v>46</v>
      </c>
      <c r="B1241" t="s">
        <v>1860</v>
      </c>
      <c r="C1241">
        <v>46</v>
      </c>
      <c r="D1241" t="s">
        <v>1808</v>
      </c>
      <c r="E1241" t="s">
        <v>1855</v>
      </c>
      <c r="F1241" t="s">
        <v>1856</v>
      </c>
      <c r="G1241" t="s">
        <v>1857</v>
      </c>
      <c r="H1241" t="s">
        <v>1861</v>
      </c>
      <c r="I1241" t="s">
        <v>3</v>
      </c>
      <c r="J1241" t="s">
        <v>3</v>
      </c>
      <c r="K1241">
        <v>0</v>
      </c>
      <c r="L1241" t="s">
        <v>3</v>
      </c>
      <c r="M1241" t="s">
        <v>3</v>
      </c>
      <c r="N1241" t="s">
        <v>3</v>
      </c>
      <c r="O1241" t="s">
        <v>3</v>
      </c>
      <c r="P1241" t="s">
        <v>3</v>
      </c>
      <c r="Q1241" t="s">
        <v>3</v>
      </c>
      <c r="R1241" t="s">
        <v>3</v>
      </c>
      <c r="S1241" t="s">
        <v>3</v>
      </c>
      <c r="T1241" t="s">
        <v>359</v>
      </c>
      <c r="U1241" t="s">
        <v>3</v>
      </c>
      <c r="V1241" t="s">
        <v>13</v>
      </c>
      <c r="W1241" t="s">
        <v>13</v>
      </c>
      <c r="X1241" t="s">
        <v>3</v>
      </c>
      <c r="Y1241" t="s">
        <v>3</v>
      </c>
      <c r="Z1241" t="s">
        <v>10</v>
      </c>
      <c r="AA1241"/>
      <c r="AB1241" t="s">
        <v>1791</v>
      </c>
      <c r="AC1241" t="s">
        <v>1810</v>
      </c>
      <c r="AD1241" t="s">
        <v>3</v>
      </c>
    </row>
    <row r="1242" spans="1:30" ht="15" x14ac:dyDescent="0.25">
      <c r="A1242">
        <v>47</v>
      </c>
      <c r="B1242" t="s">
        <v>1862</v>
      </c>
      <c r="C1242">
        <v>47</v>
      </c>
      <c r="D1242" t="s">
        <v>1808</v>
      </c>
      <c r="E1242" t="s">
        <v>1855</v>
      </c>
      <c r="F1242" t="s">
        <v>1856</v>
      </c>
      <c r="G1242" t="s">
        <v>1857</v>
      </c>
      <c r="H1242" t="s">
        <v>3</v>
      </c>
      <c r="I1242" t="s">
        <v>3</v>
      </c>
      <c r="J1242" t="s">
        <v>3</v>
      </c>
      <c r="K1242">
        <v>0</v>
      </c>
      <c r="L1242" t="s">
        <v>3</v>
      </c>
      <c r="M1242" t="s">
        <v>3</v>
      </c>
      <c r="N1242" t="s">
        <v>3</v>
      </c>
      <c r="O1242" t="s">
        <v>3</v>
      </c>
      <c r="P1242" t="s">
        <v>3</v>
      </c>
      <c r="Q1242" t="s">
        <v>3</v>
      </c>
      <c r="R1242" t="s">
        <v>3</v>
      </c>
      <c r="S1242" t="s">
        <v>3</v>
      </c>
      <c r="T1242" t="s">
        <v>3</v>
      </c>
      <c r="U1242" t="s">
        <v>3</v>
      </c>
      <c r="V1242" t="s">
        <v>2</v>
      </c>
      <c r="W1242" t="s">
        <v>3</v>
      </c>
      <c r="X1242" t="s">
        <v>3</v>
      </c>
      <c r="Y1242" t="s">
        <v>3</v>
      </c>
      <c r="Z1242" t="s">
        <v>3</v>
      </c>
      <c r="AA1242"/>
      <c r="AB1242" t="s">
        <v>1791</v>
      </c>
      <c r="AC1242" t="s">
        <v>1810</v>
      </c>
      <c r="AD1242" t="s">
        <v>3</v>
      </c>
    </row>
    <row r="1243" spans="1:30" ht="15" x14ac:dyDescent="0.25">
      <c r="A1243">
        <v>48</v>
      </c>
      <c r="B1243" t="s">
        <v>1863</v>
      </c>
      <c r="C1243">
        <v>48</v>
      </c>
      <c r="D1243" t="s">
        <v>1808</v>
      </c>
      <c r="E1243" t="s">
        <v>1855</v>
      </c>
      <c r="F1243" t="s">
        <v>1856</v>
      </c>
      <c r="G1243" t="s">
        <v>1857</v>
      </c>
      <c r="H1243" t="s">
        <v>3</v>
      </c>
      <c r="I1243" t="s">
        <v>3</v>
      </c>
      <c r="J1243" t="s">
        <v>3</v>
      </c>
      <c r="K1243">
        <v>0</v>
      </c>
      <c r="L1243" t="s">
        <v>3</v>
      </c>
      <c r="M1243" t="s">
        <v>3</v>
      </c>
      <c r="N1243" t="s">
        <v>3</v>
      </c>
      <c r="O1243" t="s">
        <v>3</v>
      </c>
      <c r="P1243" t="s">
        <v>3</v>
      </c>
      <c r="Q1243" t="s">
        <v>3</v>
      </c>
      <c r="R1243" t="s">
        <v>3</v>
      </c>
      <c r="S1243" t="s">
        <v>3</v>
      </c>
      <c r="T1243" t="s">
        <v>3</v>
      </c>
      <c r="U1243" t="s">
        <v>3</v>
      </c>
      <c r="V1243" t="s">
        <v>2</v>
      </c>
      <c r="W1243" t="s">
        <v>3</v>
      </c>
      <c r="X1243" t="s">
        <v>3</v>
      </c>
      <c r="Y1243" t="s">
        <v>3</v>
      </c>
      <c r="Z1243" t="s">
        <v>3</v>
      </c>
      <c r="AA1243"/>
      <c r="AB1243" t="s">
        <v>1791</v>
      </c>
      <c r="AC1243" t="s">
        <v>1810</v>
      </c>
      <c r="AD1243" t="s">
        <v>3</v>
      </c>
    </row>
    <row r="1244" spans="1:30" ht="15" x14ac:dyDescent="0.25">
      <c r="A1244">
        <v>49</v>
      </c>
      <c r="B1244" t="s">
        <v>1864</v>
      </c>
      <c r="C1244">
        <v>49</v>
      </c>
      <c r="D1244" t="s">
        <v>1808</v>
      </c>
      <c r="E1244" t="s">
        <v>1855</v>
      </c>
      <c r="F1244" t="s">
        <v>1856</v>
      </c>
      <c r="G1244" t="s">
        <v>1857</v>
      </c>
      <c r="H1244" t="s">
        <v>3</v>
      </c>
      <c r="I1244" t="s">
        <v>3</v>
      </c>
      <c r="J1244" t="s">
        <v>3</v>
      </c>
      <c r="K1244">
        <v>0</v>
      </c>
      <c r="L1244" t="s">
        <v>3</v>
      </c>
      <c r="M1244" t="s">
        <v>3</v>
      </c>
      <c r="N1244" t="s">
        <v>3</v>
      </c>
      <c r="O1244" t="s">
        <v>3</v>
      </c>
      <c r="P1244" t="s">
        <v>1795</v>
      </c>
      <c r="Q1244" t="s">
        <v>3</v>
      </c>
      <c r="R1244" t="s">
        <v>3</v>
      </c>
      <c r="S1244" t="s">
        <v>3</v>
      </c>
      <c r="T1244" t="s">
        <v>3</v>
      </c>
      <c r="U1244" t="s">
        <v>3</v>
      </c>
      <c r="V1244" t="s">
        <v>2</v>
      </c>
      <c r="W1244" t="s">
        <v>3</v>
      </c>
      <c r="X1244" t="s">
        <v>3</v>
      </c>
      <c r="Y1244" t="s">
        <v>3</v>
      </c>
      <c r="Z1244" t="s">
        <v>3</v>
      </c>
      <c r="AA1244"/>
      <c r="AB1244" t="s">
        <v>1791</v>
      </c>
      <c r="AC1244" t="s">
        <v>1810</v>
      </c>
      <c r="AD1244" t="s">
        <v>3</v>
      </c>
    </row>
    <row r="1245" spans="1:30" ht="15" x14ac:dyDescent="0.25">
      <c r="A1245">
        <v>50</v>
      </c>
      <c r="B1245" t="s">
        <v>1865</v>
      </c>
      <c r="C1245">
        <v>50</v>
      </c>
      <c r="D1245" t="s">
        <v>1808</v>
      </c>
      <c r="E1245" t="s">
        <v>1855</v>
      </c>
      <c r="F1245" t="s">
        <v>1856</v>
      </c>
      <c r="G1245" t="s">
        <v>1857</v>
      </c>
      <c r="H1245" t="s">
        <v>3</v>
      </c>
      <c r="I1245" t="s">
        <v>3</v>
      </c>
      <c r="J1245" t="s">
        <v>3</v>
      </c>
      <c r="K1245">
        <v>0</v>
      </c>
      <c r="L1245" t="s">
        <v>3</v>
      </c>
      <c r="M1245" t="s">
        <v>3</v>
      </c>
      <c r="N1245" t="s">
        <v>3</v>
      </c>
      <c r="O1245" t="s">
        <v>3</v>
      </c>
      <c r="P1245" t="s">
        <v>3</v>
      </c>
      <c r="Q1245" t="s">
        <v>3</v>
      </c>
      <c r="R1245" t="s">
        <v>3</v>
      </c>
      <c r="S1245" t="s">
        <v>3</v>
      </c>
      <c r="T1245" t="s">
        <v>3</v>
      </c>
      <c r="U1245" t="s">
        <v>3</v>
      </c>
      <c r="V1245" t="s">
        <v>2</v>
      </c>
      <c r="W1245" t="s">
        <v>3</v>
      </c>
      <c r="X1245" t="s">
        <v>3</v>
      </c>
      <c r="Y1245" t="s">
        <v>3</v>
      </c>
      <c r="Z1245" t="s">
        <v>3</v>
      </c>
      <c r="AA1245"/>
      <c r="AB1245" t="s">
        <v>1791</v>
      </c>
      <c r="AC1245" t="s">
        <v>1810</v>
      </c>
      <c r="AD1245" t="s">
        <v>3</v>
      </c>
    </row>
    <row r="1246" spans="1:30" ht="15" x14ac:dyDescent="0.25">
      <c r="A1246">
        <v>51</v>
      </c>
      <c r="B1246" t="s">
        <v>1866</v>
      </c>
      <c r="C1246">
        <v>51</v>
      </c>
      <c r="D1246" t="s">
        <v>1808</v>
      </c>
      <c r="E1246" t="s">
        <v>1855</v>
      </c>
      <c r="F1246" t="s">
        <v>1856</v>
      </c>
      <c r="G1246" t="s">
        <v>1857</v>
      </c>
      <c r="H1246" t="s">
        <v>1867</v>
      </c>
      <c r="I1246" t="s">
        <v>3</v>
      </c>
      <c r="J1246" t="s">
        <v>3</v>
      </c>
      <c r="K1246">
        <v>0</v>
      </c>
      <c r="L1246" t="s">
        <v>3</v>
      </c>
      <c r="M1246" t="s">
        <v>3</v>
      </c>
      <c r="N1246" t="s">
        <v>3</v>
      </c>
      <c r="O1246" t="s">
        <v>3</v>
      </c>
      <c r="P1246" t="s">
        <v>3</v>
      </c>
      <c r="Q1246" t="s">
        <v>3</v>
      </c>
      <c r="R1246" t="s">
        <v>3</v>
      </c>
      <c r="S1246" t="s">
        <v>3</v>
      </c>
      <c r="T1246" t="s">
        <v>3</v>
      </c>
      <c r="U1246" t="s">
        <v>3</v>
      </c>
      <c r="V1246" t="s">
        <v>2</v>
      </c>
      <c r="W1246" t="s">
        <v>3</v>
      </c>
      <c r="X1246" t="s">
        <v>3</v>
      </c>
      <c r="Y1246" t="s">
        <v>3</v>
      </c>
      <c r="Z1246" t="s">
        <v>10</v>
      </c>
      <c r="AA1246"/>
      <c r="AB1246" t="s">
        <v>1791</v>
      </c>
      <c r="AC1246" t="s">
        <v>1810</v>
      </c>
      <c r="AD1246" t="s">
        <v>3</v>
      </c>
    </row>
    <row r="1247" spans="1:30" ht="15" x14ac:dyDescent="0.25">
      <c r="A1247">
        <v>52</v>
      </c>
      <c r="B1247" t="s">
        <v>1868</v>
      </c>
      <c r="C1247">
        <v>52</v>
      </c>
      <c r="D1247" t="s">
        <v>1808</v>
      </c>
      <c r="E1247" t="s">
        <v>1855</v>
      </c>
      <c r="F1247" t="s">
        <v>1856</v>
      </c>
      <c r="G1247" t="s">
        <v>1857</v>
      </c>
      <c r="H1247" t="s">
        <v>1869</v>
      </c>
      <c r="I1247" t="s">
        <v>3</v>
      </c>
      <c r="J1247" t="s">
        <v>3</v>
      </c>
      <c r="K1247">
        <v>0</v>
      </c>
      <c r="L1247" t="s">
        <v>311</v>
      </c>
      <c r="M1247" t="s">
        <v>3</v>
      </c>
      <c r="N1247" t="s">
        <v>3</v>
      </c>
      <c r="O1247" t="s">
        <v>3</v>
      </c>
      <c r="P1247" t="s">
        <v>1795</v>
      </c>
      <c r="Q1247" t="s">
        <v>3</v>
      </c>
      <c r="R1247" t="s">
        <v>3</v>
      </c>
      <c r="S1247" t="s">
        <v>3</v>
      </c>
      <c r="T1247" t="s">
        <v>3</v>
      </c>
      <c r="U1247" t="s">
        <v>3</v>
      </c>
      <c r="V1247" t="s">
        <v>2</v>
      </c>
      <c r="W1247" t="s">
        <v>3</v>
      </c>
      <c r="X1247" t="s">
        <v>3</v>
      </c>
      <c r="Y1247" t="s">
        <v>3</v>
      </c>
      <c r="Z1247" t="s">
        <v>3</v>
      </c>
      <c r="AA1247"/>
      <c r="AB1247" t="s">
        <v>1791</v>
      </c>
      <c r="AC1247" t="s">
        <v>1810</v>
      </c>
      <c r="AD1247" t="s">
        <v>3</v>
      </c>
    </row>
    <row r="1248" spans="1:30" ht="15" x14ac:dyDescent="0.25">
      <c r="A1248">
        <v>53</v>
      </c>
      <c r="B1248" t="s">
        <v>1870</v>
      </c>
      <c r="C1248">
        <v>53</v>
      </c>
      <c r="D1248" t="s">
        <v>1808</v>
      </c>
      <c r="E1248" t="s">
        <v>1855</v>
      </c>
      <c r="F1248" t="s">
        <v>1856</v>
      </c>
      <c r="G1248" t="s">
        <v>1857</v>
      </c>
      <c r="H1248" t="s">
        <v>3</v>
      </c>
      <c r="I1248" t="s">
        <v>3</v>
      </c>
      <c r="J1248" t="s">
        <v>3</v>
      </c>
      <c r="K1248">
        <v>0</v>
      </c>
      <c r="L1248" t="s">
        <v>3</v>
      </c>
      <c r="M1248" t="s">
        <v>3</v>
      </c>
      <c r="N1248" t="s">
        <v>3</v>
      </c>
      <c r="O1248" t="s">
        <v>3</v>
      </c>
      <c r="P1248" t="s">
        <v>3</v>
      </c>
      <c r="Q1248" t="s">
        <v>3</v>
      </c>
      <c r="R1248" t="s">
        <v>3</v>
      </c>
      <c r="S1248" t="s">
        <v>3</v>
      </c>
      <c r="T1248" t="s">
        <v>3</v>
      </c>
      <c r="U1248" t="s">
        <v>3</v>
      </c>
      <c r="V1248" t="s">
        <v>2</v>
      </c>
      <c r="W1248" t="s">
        <v>3</v>
      </c>
      <c r="X1248" t="s">
        <v>3</v>
      </c>
      <c r="Y1248" t="s">
        <v>3</v>
      </c>
      <c r="Z1248" t="s">
        <v>3</v>
      </c>
      <c r="AA1248"/>
      <c r="AB1248" t="s">
        <v>1791</v>
      </c>
      <c r="AC1248" t="s">
        <v>1810</v>
      </c>
      <c r="AD1248" t="s">
        <v>3</v>
      </c>
    </row>
    <row r="1249" spans="1:30" ht="15" x14ac:dyDescent="0.25">
      <c r="A1249">
        <v>54</v>
      </c>
      <c r="B1249" t="s">
        <v>1871</v>
      </c>
      <c r="C1249">
        <v>54</v>
      </c>
      <c r="D1249" t="s">
        <v>1808</v>
      </c>
      <c r="E1249" t="s">
        <v>1855</v>
      </c>
      <c r="F1249" t="s">
        <v>1856</v>
      </c>
      <c r="G1249" t="s">
        <v>1857</v>
      </c>
      <c r="H1249" t="s">
        <v>3</v>
      </c>
      <c r="I1249" t="s">
        <v>3</v>
      </c>
      <c r="J1249" t="s">
        <v>3</v>
      </c>
      <c r="K1249">
        <v>0</v>
      </c>
      <c r="L1249" t="s">
        <v>3</v>
      </c>
      <c r="M1249" t="s">
        <v>3</v>
      </c>
      <c r="N1249" t="s">
        <v>3</v>
      </c>
      <c r="O1249" t="s">
        <v>3</v>
      </c>
      <c r="P1249" t="s">
        <v>3</v>
      </c>
      <c r="Q1249" t="s">
        <v>3</v>
      </c>
      <c r="R1249" t="s">
        <v>3</v>
      </c>
      <c r="S1249" t="s">
        <v>3</v>
      </c>
      <c r="T1249" t="s">
        <v>3</v>
      </c>
      <c r="U1249" t="s">
        <v>3</v>
      </c>
      <c r="V1249" t="s">
        <v>2</v>
      </c>
      <c r="W1249" t="s">
        <v>3</v>
      </c>
      <c r="X1249" t="s">
        <v>3</v>
      </c>
      <c r="Y1249" t="s">
        <v>3</v>
      </c>
      <c r="Z1249" t="s">
        <v>3</v>
      </c>
      <c r="AA1249"/>
      <c r="AB1249" t="s">
        <v>1791</v>
      </c>
      <c r="AC1249" t="s">
        <v>1810</v>
      </c>
      <c r="AD1249" t="s">
        <v>3</v>
      </c>
    </row>
    <row r="1250" spans="1:30" ht="15" x14ac:dyDescent="0.25">
      <c r="A1250">
        <v>55</v>
      </c>
      <c r="B1250" t="s">
        <v>1872</v>
      </c>
      <c r="C1250">
        <v>55</v>
      </c>
      <c r="D1250" t="s">
        <v>1808</v>
      </c>
      <c r="E1250" t="s">
        <v>1855</v>
      </c>
      <c r="F1250" t="s">
        <v>1856</v>
      </c>
      <c r="G1250" t="s">
        <v>1857</v>
      </c>
      <c r="H1250" t="s">
        <v>3</v>
      </c>
      <c r="I1250" t="s">
        <v>3</v>
      </c>
      <c r="J1250" t="s">
        <v>3</v>
      </c>
      <c r="K1250">
        <v>0</v>
      </c>
      <c r="L1250" t="s">
        <v>3</v>
      </c>
      <c r="M1250" t="s">
        <v>3</v>
      </c>
      <c r="N1250" t="s">
        <v>3</v>
      </c>
      <c r="O1250" t="s">
        <v>3</v>
      </c>
      <c r="P1250" t="s">
        <v>3</v>
      </c>
      <c r="Q1250" t="s">
        <v>3</v>
      </c>
      <c r="R1250" t="s">
        <v>3</v>
      </c>
      <c r="S1250" t="s">
        <v>3</v>
      </c>
      <c r="T1250" t="s">
        <v>3</v>
      </c>
      <c r="U1250" t="s">
        <v>3</v>
      </c>
      <c r="V1250" t="s">
        <v>2</v>
      </c>
      <c r="W1250" t="s">
        <v>3</v>
      </c>
      <c r="X1250" t="s">
        <v>3</v>
      </c>
      <c r="Y1250" t="s">
        <v>3</v>
      </c>
      <c r="Z1250" t="s">
        <v>3</v>
      </c>
      <c r="AA1250"/>
      <c r="AB1250" t="s">
        <v>1791</v>
      </c>
      <c r="AC1250" t="s">
        <v>1810</v>
      </c>
      <c r="AD1250" t="s">
        <v>3</v>
      </c>
    </row>
    <row r="1251" spans="1:30" ht="15" x14ac:dyDescent="0.25">
      <c r="A1251">
        <v>56</v>
      </c>
      <c r="B1251" t="s">
        <v>1873</v>
      </c>
      <c r="C1251">
        <v>56</v>
      </c>
      <c r="D1251" t="s">
        <v>1808</v>
      </c>
      <c r="E1251" t="s">
        <v>1855</v>
      </c>
      <c r="F1251" t="s">
        <v>1856</v>
      </c>
      <c r="G1251" t="s">
        <v>1857</v>
      </c>
      <c r="H1251" t="s">
        <v>3</v>
      </c>
      <c r="I1251" t="s">
        <v>3</v>
      </c>
      <c r="J1251" t="s">
        <v>3</v>
      </c>
      <c r="K1251">
        <v>0</v>
      </c>
      <c r="L1251" t="s">
        <v>3</v>
      </c>
      <c r="M1251" t="s">
        <v>3</v>
      </c>
      <c r="N1251" t="s">
        <v>3</v>
      </c>
      <c r="O1251" t="s">
        <v>3</v>
      </c>
      <c r="P1251" t="s">
        <v>3</v>
      </c>
      <c r="Q1251" t="s">
        <v>3</v>
      </c>
      <c r="R1251" t="s">
        <v>3</v>
      </c>
      <c r="S1251" t="s">
        <v>3</v>
      </c>
      <c r="T1251" t="s">
        <v>3</v>
      </c>
      <c r="U1251" t="s">
        <v>3</v>
      </c>
      <c r="V1251" t="s">
        <v>2</v>
      </c>
      <c r="W1251" t="s">
        <v>3</v>
      </c>
      <c r="X1251" t="s">
        <v>3</v>
      </c>
      <c r="Y1251" t="s">
        <v>3</v>
      </c>
      <c r="Z1251" t="s">
        <v>3</v>
      </c>
      <c r="AA1251"/>
      <c r="AB1251" t="s">
        <v>1791</v>
      </c>
      <c r="AC1251" t="s">
        <v>1810</v>
      </c>
      <c r="AD1251" t="s">
        <v>3</v>
      </c>
    </row>
    <row r="1252" spans="1:30" ht="15" x14ac:dyDescent="0.25">
      <c r="A1252">
        <v>57</v>
      </c>
      <c r="B1252" t="s">
        <v>1874</v>
      </c>
      <c r="C1252">
        <v>57</v>
      </c>
      <c r="D1252" t="s">
        <v>1808</v>
      </c>
      <c r="E1252" t="s">
        <v>1855</v>
      </c>
      <c r="F1252" t="s">
        <v>1856</v>
      </c>
      <c r="G1252" t="s">
        <v>1857</v>
      </c>
      <c r="H1252" t="s">
        <v>3</v>
      </c>
      <c r="I1252" t="s">
        <v>3</v>
      </c>
      <c r="J1252" t="s">
        <v>3</v>
      </c>
      <c r="K1252">
        <v>0</v>
      </c>
      <c r="L1252" t="s">
        <v>3</v>
      </c>
      <c r="M1252" t="s">
        <v>3</v>
      </c>
      <c r="N1252" t="s">
        <v>3</v>
      </c>
      <c r="O1252" t="s">
        <v>3</v>
      </c>
      <c r="P1252" t="s">
        <v>3</v>
      </c>
      <c r="Q1252" t="s">
        <v>3</v>
      </c>
      <c r="R1252" t="s">
        <v>3</v>
      </c>
      <c r="S1252" t="s">
        <v>3</v>
      </c>
      <c r="T1252" t="s">
        <v>3</v>
      </c>
      <c r="U1252" t="s">
        <v>3</v>
      </c>
      <c r="V1252" t="s">
        <v>2</v>
      </c>
      <c r="W1252" t="s">
        <v>3</v>
      </c>
      <c r="X1252" t="s">
        <v>3</v>
      </c>
      <c r="Y1252" t="s">
        <v>3</v>
      </c>
      <c r="Z1252" t="s">
        <v>3</v>
      </c>
      <c r="AA1252"/>
      <c r="AB1252" t="s">
        <v>1791</v>
      </c>
      <c r="AC1252" t="s">
        <v>1810</v>
      </c>
      <c r="AD1252" t="s">
        <v>3</v>
      </c>
    </row>
    <row r="1253" spans="1:30" ht="15" x14ac:dyDescent="0.25">
      <c r="A1253">
        <v>58</v>
      </c>
      <c r="B1253" t="s">
        <v>1875</v>
      </c>
      <c r="C1253">
        <v>58</v>
      </c>
      <c r="D1253" t="s">
        <v>1808</v>
      </c>
      <c r="E1253" t="s">
        <v>1876</v>
      </c>
      <c r="F1253" t="s">
        <v>1856</v>
      </c>
      <c r="G1253" t="s">
        <v>1857</v>
      </c>
      <c r="H1253" t="s">
        <v>3</v>
      </c>
      <c r="I1253" t="s">
        <v>3</v>
      </c>
      <c r="J1253" t="s">
        <v>3</v>
      </c>
      <c r="K1253">
        <v>0</v>
      </c>
      <c r="L1253" t="s">
        <v>3</v>
      </c>
      <c r="M1253" t="s">
        <v>3</v>
      </c>
      <c r="N1253" t="s">
        <v>3</v>
      </c>
      <c r="O1253" t="s">
        <v>3</v>
      </c>
      <c r="P1253" t="s">
        <v>3</v>
      </c>
      <c r="Q1253" t="s">
        <v>3</v>
      </c>
      <c r="R1253" t="s">
        <v>3</v>
      </c>
      <c r="S1253" t="s">
        <v>3</v>
      </c>
      <c r="T1253" t="s">
        <v>3</v>
      </c>
      <c r="U1253" t="s">
        <v>3</v>
      </c>
      <c r="V1253" t="s">
        <v>2</v>
      </c>
      <c r="W1253" t="s">
        <v>3</v>
      </c>
      <c r="X1253" t="s">
        <v>3</v>
      </c>
      <c r="Y1253" t="s">
        <v>3</v>
      </c>
      <c r="Z1253" t="s">
        <v>3</v>
      </c>
      <c r="AA1253"/>
      <c r="AB1253" t="s">
        <v>1791</v>
      </c>
      <c r="AC1253" t="s">
        <v>1810</v>
      </c>
      <c r="AD1253" t="s">
        <v>3</v>
      </c>
    </row>
    <row r="1254" spans="1:30" ht="15" x14ac:dyDescent="0.25">
      <c r="A1254">
        <v>59</v>
      </c>
      <c r="B1254" t="s">
        <v>1877</v>
      </c>
      <c r="C1254">
        <v>59</v>
      </c>
      <c r="D1254" t="s">
        <v>1808</v>
      </c>
      <c r="E1254" t="s">
        <v>1876</v>
      </c>
      <c r="F1254" t="s">
        <v>1878</v>
      </c>
      <c r="G1254" t="s">
        <v>3</v>
      </c>
      <c r="H1254" t="s">
        <v>3</v>
      </c>
      <c r="I1254" t="s">
        <v>3</v>
      </c>
      <c r="J1254" t="s">
        <v>3</v>
      </c>
      <c r="K1254">
        <v>0</v>
      </c>
      <c r="L1254" t="s">
        <v>3</v>
      </c>
      <c r="M1254" t="s">
        <v>3</v>
      </c>
      <c r="N1254" t="s">
        <v>3</v>
      </c>
      <c r="O1254" t="s">
        <v>3</v>
      </c>
      <c r="P1254" t="s">
        <v>3</v>
      </c>
      <c r="Q1254" t="s">
        <v>3</v>
      </c>
      <c r="R1254" t="s">
        <v>3</v>
      </c>
      <c r="S1254" t="s">
        <v>3</v>
      </c>
      <c r="T1254" t="s">
        <v>3</v>
      </c>
      <c r="U1254" t="s">
        <v>3</v>
      </c>
      <c r="V1254" t="s">
        <v>3</v>
      </c>
      <c r="W1254" t="s">
        <v>3</v>
      </c>
      <c r="X1254" t="s">
        <v>3</v>
      </c>
      <c r="Y1254" t="s">
        <v>3</v>
      </c>
      <c r="Z1254" t="s">
        <v>3</v>
      </c>
      <c r="AA1254"/>
      <c r="AB1254" t="s">
        <v>1791</v>
      </c>
      <c r="AC1254" t="s">
        <v>1810</v>
      </c>
      <c r="AD1254" t="s">
        <v>3</v>
      </c>
    </row>
    <row r="1255" spans="1:30" ht="15" x14ac:dyDescent="0.25">
      <c r="A1255">
        <v>60</v>
      </c>
      <c r="B1255" t="s">
        <v>1879</v>
      </c>
      <c r="C1255">
        <v>60</v>
      </c>
      <c r="D1255" t="s">
        <v>1808</v>
      </c>
      <c r="E1255" t="s">
        <v>1876</v>
      </c>
      <c r="F1255" t="s">
        <v>1878</v>
      </c>
      <c r="G1255" t="s">
        <v>3</v>
      </c>
      <c r="H1255" t="s">
        <v>3</v>
      </c>
      <c r="I1255" t="s">
        <v>3</v>
      </c>
      <c r="J1255" t="s">
        <v>3</v>
      </c>
      <c r="K1255">
        <v>0</v>
      </c>
      <c r="L1255" t="s">
        <v>3</v>
      </c>
      <c r="M1255" t="s">
        <v>3</v>
      </c>
      <c r="N1255" t="s">
        <v>3</v>
      </c>
      <c r="O1255" t="s">
        <v>3</v>
      </c>
      <c r="P1255" t="s">
        <v>3</v>
      </c>
      <c r="Q1255" t="s">
        <v>3</v>
      </c>
      <c r="R1255" t="s">
        <v>3</v>
      </c>
      <c r="S1255" t="s">
        <v>3</v>
      </c>
      <c r="T1255" t="s">
        <v>3</v>
      </c>
      <c r="U1255" t="s">
        <v>3</v>
      </c>
      <c r="V1255" t="s">
        <v>3</v>
      </c>
      <c r="W1255" t="s">
        <v>3</v>
      </c>
      <c r="X1255" t="s">
        <v>3</v>
      </c>
      <c r="Y1255" t="s">
        <v>3</v>
      </c>
      <c r="Z1255" t="s">
        <v>3</v>
      </c>
      <c r="AA1255"/>
      <c r="AB1255" t="s">
        <v>1791</v>
      </c>
      <c r="AC1255" t="s">
        <v>1810</v>
      </c>
      <c r="AD1255" t="s">
        <v>3</v>
      </c>
    </row>
    <row r="1256" spans="1:30" ht="15" x14ac:dyDescent="0.25">
      <c r="A1256">
        <v>61</v>
      </c>
      <c r="B1256" t="s">
        <v>1880</v>
      </c>
      <c r="C1256">
        <v>61</v>
      </c>
      <c r="D1256" t="s">
        <v>1808</v>
      </c>
      <c r="E1256" t="s">
        <v>1876</v>
      </c>
      <c r="F1256" t="s">
        <v>1878</v>
      </c>
      <c r="G1256" t="s">
        <v>3</v>
      </c>
      <c r="H1256" t="s">
        <v>1881</v>
      </c>
      <c r="I1256" t="s">
        <v>3</v>
      </c>
      <c r="J1256" t="s">
        <v>3</v>
      </c>
      <c r="K1256">
        <v>0</v>
      </c>
      <c r="L1256" t="s">
        <v>16</v>
      </c>
      <c r="M1256" t="s">
        <v>3</v>
      </c>
      <c r="N1256" t="s">
        <v>3</v>
      </c>
      <c r="O1256" t="s">
        <v>3</v>
      </c>
      <c r="P1256" t="s">
        <v>3</v>
      </c>
      <c r="Q1256" t="s">
        <v>3</v>
      </c>
      <c r="R1256" t="s">
        <v>3</v>
      </c>
      <c r="S1256" t="s">
        <v>3</v>
      </c>
      <c r="T1256" t="s">
        <v>3</v>
      </c>
      <c r="U1256" t="s">
        <v>3</v>
      </c>
      <c r="V1256" t="s">
        <v>3</v>
      </c>
      <c r="W1256" t="s">
        <v>3</v>
      </c>
      <c r="X1256" t="s">
        <v>3</v>
      </c>
      <c r="Y1256" t="s">
        <v>3</v>
      </c>
      <c r="Z1256" t="s">
        <v>10</v>
      </c>
      <c r="AA1256"/>
      <c r="AB1256" t="s">
        <v>1791</v>
      </c>
      <c r="AC1256" t="s">
        <v>1810</v>
      </c>
      <c r="AD1256" t="s">
        <v>3</v>
      </c>
    </row>
    <row r="1257" spans="1:30" ht="15" x14ac:dyDescent="0.25">
      <c r="A1257">
        <v>62</v>
      </c>
      <c r="B1257" t="s">
        <v>1882</v>
      </c>
      <c r="C1257">
        <v>62</v>
      </c>
      <c r="D1257" t="s">
        <v>1808</v>
      </c>
      <c r="E1257" t="s">
        <v>1876</v>
      </c>
      <c r="F1257" t="s">
        <v>1878</v>
      </c>
      <c r="G1257" t="s">
        <v>3</v>
      </c>
      <c r="H1257" t="s">
        <v>3</v>
      </c>
      <c r="I1257" t="s">
        <v>3</v>
      </c>
      <c r="J1257" t="s">
        <v>3</v>
      </c>
      <c r="K1257">
        <v>0</v>
      </c>
      <c r="L1257" t="s">
        <v>3</v>
      </c>
      <c r="M1257" t="s">
        <v>3</v>
      </c>
      <c r="N1257" t="s">
        <v>3</v>
      </c>
      <c r="O1257" t="s">
        <v>3</v>
      </c>
      <c r="P1257" t="s">
        <v>3</v>
      </c>
      <c r="Q1257" t="s">
        <v>3</v>
      </c>
      <c r="R1257" t="s">
        <v>3</v>
      </c>
      <c r="S1257" t="s">
        <v>3</v>
      </c>
      <c r="T1257" t="s">
        <v>3</v>
      </c>
      <c r="U1257" t="s">
        <v>3</v>
      </c>
      <c r="V1257" t="s">
        <v>3</v>
      </c>
      <c r="W1257" t="s">
        <v>3</v>
      </c>
      <c r="X1257" t="s">
        <v>3</v>
      </c>
      <c r="Y1257" t="s">
        <v>3</v>
      </c>
      <c r="Z1257" t="s">
        <v>3</v>
      </c>
      <c r="AA1257"/>
      <c r="AB1257" t="s">
        <v>1791</v>
      </c>
      <c r="AC1257" t="s">
        <v>1810</v>
      </c>
      <c r="AD1257" t="s">
        <v>3</v>
      </c>
    </row>
    <row r="1258" spans="1:30" ht="15" x14ac:dyDescent="0.25">
      <c r="A1258">
        <v>63</v>
      </c>
      <c r="B1258" t="s">
        <v>1883</v>
      </c>
      <c r="C1258">
        <v>63</v>
      </c>
      <c r="D1258" t="s">
        <v>1808</v>
      </c>
      <c r="E1258" t="s">
        <v>1876</v>
      </c>
      <c r="F1258" t="s">
        <v>1878</v>
      </c>
      <c r="G1258" t="s">
        <v>3</v>
      </c>
      <c r="H1258" t="s">
        <v>3</v>
      </c>
      <c r="I1258" t="s">
        <v>3</v>
      </c>
      <c r="J1258" t="s">
        <v>3</v>
      </c>
      <c r="K1258">
        <v>0</v>
      </c>
      <c r="L1258" t="s">
        <v>3</v>
      </c>
      <c r="M1258" t="s">
        <v>3</v>
      </c>
      <c r="N1258" t="s">
        <v>3</v>
      </c>
      <c r="O1258" t="s">
        <v>3</v>
      </c>
      <c r="P1258" t="s">
        <v>3</v>
      </c>
      <c r="Q1258" t="s">
        <v>3</v>
      </c>
      <c r="R1258" t="s">
        <v>3</v>
      </c>
      <c r="S1258" t="s">
        <v>3</v>
      </c>
      <c r="T1258" t="s">
        <v>3</v>
      </c>
      <c r="U1258" t="s">
        <v>3</v>
      </c>
      <c r="V1258" t="s">
        <v>3</v>
      </c>
      <c r="W1258" t="s">
        <v>3</v>
      </c>
      <c r="X1258" t="s">
        <v>3</v>
      </c>
      <c r="Y1258" t="s">
        <v>3</v>
      </c>
      <c r="Z1258" t="s">
        <v>3</v>
      </c>
      <c r="AA1258"/>
      <c r="AB1258" t="s">
        <v>1791</v>
      </c>
      <c r="AC1258" t="s">
        <v>1810</v>
      </c>
      <c r="AD1258" t="s">
        <v>3</v>
      </c>
    </row>
    <row r="1259" spans="1:30" ht="15" x14ac:dyDescent="0.25">
      <c r="A1259">
        <v>64</v>
      </c>
      <c r="B1259" t="s">
        <v>1884</v>
      </c>
      <c r="C1259">
        <v>64</v>
      </c>
      <c r="D1259" t="s">
        <v>1808</v>
      </c>
      <c r="E1259" t="s">
        <v>1876</v>
      </c>
      <c r="F1259" t="s">
        <v>1878</v>
      </c>
      <c r="G1259" t="s">
        <v>3</v>
      </c>
      <c r="H1259" t="s">
        <v>1885</v>
      </c>
      <c r="I1259" t="s">
        <v>3</v>
      </c>
      <c r="J1259" t="s">
        <v>3</v>
      </c>
      <c r="K1259">
        <v>0</v>
      </c>
      <c r="L1259" t="s">
        <v>3</v>
      </c>
      <c r="M1259" t="s">
        <v>3</v>
      </c>
      <c r="N1259" t="s">
        <v>3</v>
      </c>
      <c r="O1259" t="s">
        <v>3</v>
      </c>
      <c r="P1259" t="s">
        <v>3</v>
      </c>
      <c r="Q1259" t="s">
        <v>3</v>
      </c>
      <c r="R1259" t="s">
        <v>3</v>
      </c>
      <c r="S1259" t="s">
        <v>3</v>
      </c>
      <c r="T1259" t="s">
        <v>3</v>
      </c>
      <c r="U1259" t="s">
        <v>3</v>
      </c>
      <c r="V1259" t="s">
        <v>3</v>
      </c>
      <c r="W1259" t="s">
        <v>3</v>
      </c>
      <c r="X1259" t="s">
        <v>3</v>
      </c>
      <c r="Y1259" t="s">
        <v>3</v>
      </c>
      <c r="Z1259" t="s">
        <v>10</v>
      </c>
      <c r="AA1259"/>
      <c r="AB1259" t="s">
        <v>1791</v>
      </c>
      <c r="AC1259" t="s">
        <v>1810</v>
      </c>
      <c r="AD1259" t="s">
        <v>3</v>
      </c>
    </row>
    <row r="1260" spans="1:30" ht="15" x14ac:dyDescent="0.25">
      <c r="A1260">
        <v>65</v>
      </c>
      <c r="B1260" t="s">
        <v>1886</v>
      </c>
      <c r="C1260">
        <v>65</v>
      </c>
      <c r="D1260" t="s">
        <v>1808</v>
      </c>
      <c r="E1260" t="s">
        <v>1876</v>
      </c>
      <c r="F1260" t="s">
        <v>1878</v>
      </c>
      <c r="G1260" t="s">
        <v>3</v>
      </c>
      <c r="H1260" t="s">
        <v>3</v>
      </c>
      <c r="I1260" t="s">
        <v>3</v>
      </c>
      <c r="J1260" t="s">
        <v>3</v>
      </c>
      <c r="K1260">
        <v>0</v>
      </c>
      <c r="L1260" t="s">
        <v>3</v>
      </c>
      <c r="M1260" t="s">
        <v>3</v>
      </c>
      <c r="N1260" t="s">
        <v>3</v>
      </c>
      <c r="O1260" t="s">
        <v>3</v>
      </c>
      <c r="P1260" t="s">
        <v>3</v>
      </c>
      <c r="Q1260" t="s">
        <v>3</v>
      </c>
      <c r="R1260" t="s">
        <v>3</v>
      </c>
      <c r="S1260" t="s">
        <v>3</v>
      </c>
      <c r="T1260" t="s">
        <v>3</v>
      </c>
      <c r="U1260" t="s">
        <v>3</v>
      </c>
      <c r="V1260" t="s">
        <v>3</v>
      </c>
      <c r="W1260" t="s">
        <v>3</v>
      </c>
      <c r="X1260" t="s">
        <v>3</v>
      </c>
      <c r="Y1260" t="s">
        <v>3</v>
      </c>
      <c r="Z1260" t="s">
        <v>3</v>
      </c>
      <c r="AA1260"/>
      <c r="AB1260" t="s">
        <v>1791</v>
      </c>
      <c r="AC1260" t="s">
        <v>1810</v>
      </c>
      <c r="AD1260" t="s">
        <v>3</v>
      </c>
    </row>
    <row r="1261" spans="1:30" ht="15" x14ac:dyDescent="0.25">
      <c r="A1261">
        <v>66</v>
      </c>
      <c r="B1261" t="s">
        <v>1887</v>
      </c>
      <c r="C1261">
        <v>66</v>
      </c>
      <c r="D1261" t="s">
        <v>1808</v>
      </c>
      <c r="E1261" t="s">
        <v>1876</v>
      </c>
      <c r="F1261" t="s">
        <v>1878</v>
      </c>
      <c r="G1261" t="s">
        <v>3</v>
      </c>
      <c r="H1261" t="s">
        <v>3</v>
      </c>
      <c r="I1261" t="s">
        <v>3</v>
      </c>
      <c r="J1261" t="s">
        <v>3</v>
      </c>
      <c r="K1261">
        <v>0</v>
      </c>
      <c r="L1261" t="s">
        <v>3</v>
      </c>
      <c r="M1261" t="s">
        <v>3</v>
      </c>
      <c r="N1261" t="s">
        <v>3</v>
      </c>
      <c r="O1261" t="s">
        <v>3</v>
      </c>
      <c r="P1261" t="s">
        <v>3</v>
      </c>
      <c r="Q1261" t="s">
        <v>3</v>
      </c>
      <c r="R1261" t="s">
        <v>3</v>
      </c>
      <c r="S1261" t="s">
        <v>3</v>
      </c>
      <c r="T1261" t="s">
        <v>3</v>
      </c>
      <c r="U1261" t="s">
        <v>3</v>
      </c>
      <c r="V1261" t="s">
        <v>3</v>
      </c>
      <c r="W1261" t="s">
        <v>3</v>
      </c>
      <c r="X1261" t="s">
        <v>3</v>
      </c>
      <c r="Y1261" t="s">
        <v>3</v>
      </c>
      <c r="Z1261" t="s">
        <v>3</v>
      </c>
      <c r="AA1261"/>
      <c r="AB1261" t="s">
        <v>1791</v>
      </c>
      <c r="AC1261" t="s">
        <v>1810</v>
      </c>
      <c r="AD1261" t="s">
        <v>3</v>
      </c>
    </row>
    <row r="1262" spans="1:30" ht="15" x14ac:dyDescent="0.25">
      <c r="A1262">
        <v>67</v>
      </c>
      <c r="B1262" t="s">
        <v>1888</v>
      </c>
      <c r="C1262">
        <v>67</v>
      </c>
      <c r="D1262" t="s">
        <v>1808</v>
      </c>
      <c r="E1262" t="s">
        <v>1876</v>
      </c>
      <c r="F1262" t="s">
        <v>1878</v>
      </c>
      <c r="G1262" t="s">
        <v>3</v>
      </c>
      <c r="H1262" t="s">
        <v>3</v>
      </c>
      <c r="I1262" t="s">
        <v>3</v>
      </c>
      <c r="J1262" t="s">
        <v>3</v>
      </c>
      <c r="K1262">
        <v>0</v>
      </c>
      <c r="L1262" t="s">
        <v>3</v>
      </c>
      <c r="M1262" t="s">
        <v>3</v>
      </c>
      <c r="N1262" t="s">
        <v>3</v>
      </c>
      <c r="O1262" t="s">
        <v>3</v>
      </c>
      <c r="P1262" t="s">
        <v>3</v>
      </c>
      <c r="Q1262" t="s">
        <v>3</v>
      </c>
      <c r="R1262" t="s">
        <v>3</v>
      </c>
      <c r="S1262" t="s">
        <v>3</v>
      </c>
      <c r="T1262" t="s">
        <v>3</v>
      </c>
      <c r="U1262" t="s">
        <v>3</v>
      </c>
      <c r="V1262" t="s">
        <v>3</v>
      </c>
      <c r="W1262" t="s">
        <v>3</v>
      </c>
      <c r="X1262" t="s">
        <v>3</v>
      </c>
      <c r="Y1262" t="s">
        <v>3</v>
      </c>
      <c r="Z1262" t="s">
        <v>3</v>
      </c>
      <c r="AA1262"/>
      <c r="AB1262" t="s">
        <v>1791</v>
      </c>
      <c r="AC1262" t="s">
        <v>1810</v>
      </c>
      <c r="AD1262" t="s">
        <v>3</v>
      </c>
    </row>
    <row r="1263" spans="1:30" ht="15" x14ac:dyDescent="0.25">
      <c r="A1263">
        <v>68</v>
      </c>
      <c r="B1263" t="s">
        <v>1889</v>
      </c>
      <c r="C1263">
        <v>68</v>
      </c>
      <c r="D1263" t="s">
        <v>1808</v>
      </c>
      <c r="E1263" t="s">
        <v>1876</v>
      </c>
      <c r="F1263" t="s">
        <v>1878</v>
      </c>
      <c r="G1263" t="s">
        <v>3</v>
      </c>
      <c r="H1263" t="s">
        <v>3</v>
      </c>
      <c r="I1263" t="s">
        <v>3</v>
      </c>
      <c r="J1263" t="s">
        <v>3</v>
      </c>
      <c r="K1263">
        <v>0</v>
      </c>
      <c r="L1263" t="s">
        <v>3</v>
      </c>
      <c r="M1263" t="s">
        <v>3</v>
      </c>
      <c r="N1263" t="s">
        <v>3</v>
      </c>
      <c r="O1263" t="s">
        <v>3</v>
      </c>
      <c r="P1263" t="s">
        <v>3</v>
      </c>
      <c r="Q1263" t="s">
        <v>3</v>
      </c>
      <c r="R1263" t="s">
        <v>3</v>
      </c>
      <c r="S1263" t="s">
        <v>3</v>
      </c>
      <c r="T1263" t="s">
        <v>3</v>
      </c>
      <c r="U1263" t="s">
        <v>3</v>
      </c>
      <c r="V1263" t="s">
        <v>3</v>
      </c>
      <c r="W1263" t="s">
        <v>3</v>
      </c>
      <c r="X1263" t="s">
        <v>3</v>
      </c>
      <c r="Y1263" t="s">
        <v>3</v>
      </c>
      <c r="Z1263" t="s">
        <v>3</v>
      </c>
      <c r="AA1263"/>
      <c r="AB1263" t="s">
        <v>1791</v>
      </c>
      <c r="AC1263" t="s">
        <v>1810</v>
      </c>
      <c r="AD1263" t="s">
        <v>3</v>
      </c>
    </row>
    <row r="1264" spans="1:30" ht="15" x14ac:dyDescent="0.25">
      <c r="A1264">
        <v>69</v>
      </c>
      <c r="B1264" t="s">
        <v>1890</v>
      </c>
      <c r="C1264">
        <v>69</v>
      </c>
      <c r="D1264" t="s">
        <v>1808</v>
      </c>
      <c r="E1264" t="s">
        <v>1876</v>
      </c>
      <c r="F1264" t="s">
        <v>1878</v>
      </c>
      <c r="G1264" t="s">
        <v>3</v>
      </c>
      <c r="H1264" t="s">
        <v>3</v>
      </c>
      <c r="I1264" t="s">
        <v>3</v>
      </c>
      <c r="J1264" t="s">
        <v>3</v>
      </c>
      <c r="K1264">
        <v>0</v>
      </c>
      <c r="L1264" t="s">
        <v>3</v>
      </c>
      <c r="M1264" t="s">
        <v>3</v>
      </c>
      <c r="N1264" t="s">
        <v>3</v>
      </c>
      <c r="O1264" t="s">
        <v>3</v>
      </c>
      <c r="P1264" t="s">
        <v>3</v>
      </c>
      <c r="Q1264" t="s">
        <v>3</v>
      </c>
      <c r="R1264" t="s">
        <v>3</v>
      </c>
      <c r="S1264" t="s">
        <v>3</v>
      </c>
      <c r="T1264" t="s">
        <v>3</v>
      </c>
      <c r="U1264" t="s">
        <v>3</v>
      </c>
      <c r="V1264" t="s">
        <v>3</v>
      </c>
      <c r="W1264" t="s">
        <v>3</v>
      </c>
      <c r="X1264" t="s">
        <v>3</v>
      </c>
      <c r="Y1264" t="s">
        <v>3</v>
      </c>
      <c r="Z1264" t="s">
        <v>3</v>
      </c>
      <c r="AA1264"/>
      <c r="AB1264" t="s">
        <v>1791</v>
      </c>
      <c r="AC1264" t="s">
        <v>1810</v>
      </c>
      <c r="AD1264" t="s">
        <v>3</v>
      </c>
    </row>
    <row r="1265" spans="1:30" ht="15" x14ac:dyDescent="0.25">
      <c r="A1265">
        <v>70</v>
      </c>
      <c r="B1265" t="s">
        <v>1891</v>
      </c>
      <c r="C1265">
        <v>70</v>
      </c>
      <c r="D1265" t="s">
        <v>1808</v>
      </c>
      <c r="E1265" t="s">
        <v>1876</v>
      </c>
      <c r="F1265" t="s">
        <v>1878</v>
      </c>
      <c r="G1265" t="s">
        <v>3</v>
      </c>
      <c r="H1265" t="s">
        <v>3</v>
      </c>
      <c r="I1265" t="s">
        <v>3</v>
      </c>
      <c r="J1265" t="s">
        <v>3</v>
      </c>
      <c r="K1265">
        <v>0</v>
      </c>
      <c r="L1265" t="s">
        <v>3</v>
      </c>
      <c r="M1265" t="s">
        <v>3</v>
      </c>
      <c r="N1265" t="s">
        <v>3</v>
      </c>
      <c r="O1265" t="s">
        <v>3</v>
      </c>
      <c r="P1265" t="s">
        <v>3</v>
      </c>
      <c r="Q1265" t="s">
        <v>3</v>
      </c>
      <c r="R1265" t="s">
        <v>3</v>
      </c>
      <c r="S1265" t="s">
        <v>3</v>
      </c>
      <c r="T1265" t="s">
        <v>3</v>
      </c>
      <c r="U1265" t="s">
        <v>3</v>
      </c>
      <c r="V1265" t="s">
        <v>3</v>
      </c>
      <c r="W1265" t="s">
        <v>3</v>
      </c>
      <c r="X1265" t="s">
        <v>3</v>
      </c>
      <c r="Y1265" t="s">
        <v>3</v>
      </c>
      <c r="Z1265" t="s">
        <v>3</v>
      </c>
      <c r="AA1265"/>
      <c r="AB1265" t="s">
        <v>1791</v>
      </c>
      <c r="AC1265" t="s">
        <v>1810</v>
      </c>
      <c r="AD1265" t="s">
        <v>3</v>
      </c>
    </row>
    <row r="1266" spans="1:30" ht="15" x14ac:dyDescent="0.25">
      <c r="A1266">
        <v>71</v>
      </c>
      <c r="B1266" t="s">
        <v>1892</v>
      </c>
      <c r="C1266">
        <v>71</v>
      </c>
      <c r="D1266" t="s">
        <v>1808</v>
      </c>
      <c r="E1266" t="s">
        <v>1876</v>
      </c>
      <c r="F1266" t="s">
        <v>1893</v>
      </c>
      <c r="G1266" t="s">
        <v>3</v>
      </c>
      <c r="H1266" t="s">
        <v>3</v>
      </c>
      <c r="I1266" t="s">
        <v>3</v>
      </c>
      <c r="J1266" t="s">
        <v>3</v>
      </c>
      <c r="K1266">
        <v>0</v>
      </c>
      <c r="L1266" t="s">
        <v>3</v>
      </c>
      <c r="M1266" t="s">
        <v>3</v>
      </c>
      <c r="N1266" t="s">
        <v>3</v>
      </c>
      <c r="O1266" t="s">
        <v>3</v>
      </c>
      <c r="P1266" t="s">
        <v>3</v>
      </c>
      <c r="Q1266" t="s">
        <v>3</v>
      </c>
      <c r="R1266" t="s">
        <v>3</v>
      </c>
      <c r="S1266" t="s">
        <v>3</v>
      </c>
      <c r="T1266" t="s">
        <v>3</v>
      </c>
      <c r="U1266" t="s">
        <v>3</v>
      </c>
      <c r="V1266" t="s">
        <v>3</v>
      </c>
      <c r="W1266" t="s">
        <v>3</v>
      </c>
      <c r="X1266" t="s">
        <v>3</v>
      </c>
      <c r="Y1266" t="s">
        <v>3</v>
      </c>
      <c r="Z1266" t="s">
        <v>3</v>
      </c>
      <c r="AA1266"/>
      <c r="AB1266" t="s">
        <v>1791</v>
      </c>
      <c r="AC1266" t="s">
        <v>1810</v>
      </c>
      <c r="AD1266" t="s">
        <v>3</v>
      </c>
    </row>
    <row r="1267" spans="1:30" ht="15" x14ac:dyDescent="0.25">
      <c r="A1267">
        <v>72</v>
      </c>
      <c r="B1267" t="s">
        <v>1894</v>
      </c>
      <c r="C1267">
        <v>72</v>
      </c>
      <c r="D1267" t="s">
        <v>1808</v>
      </c>
      <c r="E1267" t="s">
        <v>1876</v>
      </c>
      <c r="F1267" t="s">
        <v>1893</v>
      </c>
      <c r="G1267" t="s">
        <v>3</v>
      </c>
      <c r="H1267" t="s">
        <v>3</v>
      </c>
      <c r="I1267" t="s">
        <v>3</v>
      </c>
      <c r="J1267" t="s">
        <v>3</v>
      </c>
      <c r="K1267">
        <v>0</v>
      </c>
      <c r="L1267" t="s">
        <v>3</v>
      </c>
      <c r="M1267">
        <v>1</v>
      </c>
      <c r="N1267" t="s">
        <v>3</v>
      </c>
      <c r="O1267" t="s">
        <v>3</v>
      </c>
      <c r="P1267" t="s">
        <v>3</v>
      </c>
      <c r="Q1267" t="s">
        <v>3</v>
      </c>
      <c r="R1267" t="s">
        <v>3</v>
      </c>
      <c r="S1267" t="s">
        <v>3</v>
      </c>
      <c r="T1267" t="s">
        <v>359</v>
      </c>
      <c r="U1267" t="s">
        <v>3</v>
      </c>
      <c r="V1267" t="s">
        <v>3</v>
      </c>
      <c r="W1267" t="s">
        <v>10</v>
      </c>
      <c r="X1267" t="s">
        <v>3</v>
      </c>
      <c r="Y1267" t="s">
        <v>3</v>
      </c>
      <c r="Z1267" t="s">
        <v>3</v>
      </c>
      <c r="AA1267"/>
      <c r="AB1267" t="s">
        <v>1791</v>
      </c>
      <c r="AC1267" t="s">
        <v>1810</v>
      </c>
      <c r="AD1267" t="s">
        <v>3</v>
      </c>
    </row>
    <row r="1268" spans="1:30" ht="15" x14ac:dyDescent="0.25">
      <c r="A1268">
        <v>73</v>
      </c>
      <c r="B1268" t="s">
        <v>1895</v>
      </c>
      <c r="C1268">
        <v>73</v>
      </c>
      <c r="D1268" t="s">
        <v>1808</v>
      </c>
      <c r="E1268" t="s">
        <v>1876</v>
      </c>
      <c r="F1268" t="s">
        <v>1893</v>
      </c>
      <c r="G1268" t="s">
        <v>3</v>
      </c>
      <c r="H1268" t="s">
        <v>3</v>
      </c>
      <c r="I1268" t="s">
        <v>3</v>
      </c>
      <c r="J1268" t="s">
        <v>3</v>
      </c>
      <c r="K1268" t="s">
        <v>3</v>
      </c>
      <c r="L1268" t="s">
        <v>3</v>
      </c>
      <c r="M1268" t="s">
        <v>3</v>
      </c>
      <c r="N1268" t="s">
        <v>3</v>
      </c>
      <c r="O1268" t="s">
        <v>3</v>
      </c>
      <c r="P1268" t="s">
        <v>3</v>
      </c>
      <c r="Q1268" t="s">
        <v>3</v>
      </c>
      <c r="R1268" t="s">
        <v>3</v>
      </c>
      <c r="S1268" t="s">
        <v>3</v>
      </c>
      <c r="T1268" t="s">
        <v>3</v>
      </c>
      <c r="U1268" t="s">
        <v>3</v>
      </c>
      <c r="V1268" t="s">
        <v>3</v>
      </c>
      <c r="W1268" t="s">
        <v>3</v>
      </c>
      <c r="X1268" t="s">
        <v>3</v>
      </c>
      <c r="Y1268" t="s">
        <v>3</v>
      </c>
      <c r="Z1268" t="s">
        <v>3</v>
      </c>
      <c r="AA1268"/>
      <c r="AB1268" t="s">
        <v>1791</v>
      </c>
      <c r="AC1268" t="s">
        <v>1810</v>
      </c>
      <c r="AD1268" t="s">
        <v>3</v>
      </c>
    </row>
    <row r="1269" spans="1:30" ht="15" x14ac:dyDescent="0.25">
      <c r="A1269">
        <v>74</v>
      </c>
      <c r="B1269" t="s">
        <v>1896</v>
      </c>
      <c r="C1269">
        <v>74</v>
      </c>
      <c r="D1269" t="s">
        <v>1808</v>
      </c>
      <c r="E1269" t="s">
        <v>1876</v>
      </c>
      <c r="F1269" t="s">
        <v>1893</v>
      </c>
      <c r="G1269" t="s">
        <v>3</v>
      </c>
      <c r="H1269" t="s">
        <v>3</v>
      </c>
      <c r="I1269" t="s">
        <v>3</v>
      </c>
      <c r="J1269" t="s">
        <v>3</v>
      </c>
      <c r="K1269">
        <v>0</v>
      </c>
      <c r="L1269" t="s">
        <v>3</v>
      </c>
      <c r="M1269" t="s">
        <v>3</v>
      </c>
      <c r="N1269" t="s">
        <v>3</v>
      </c>
      <c r="O1269" t="s">
        <v>3</v>
      </c>
      <c r="P1269" t="s">
        <v>3</v>
      </c>
      <c r="Q1269" t="s">
        <v>3</v>
      </c>
      <c r="R1269" t="s">
        <v>3</v>
      </c>
      <c r="S1269" t="s">
        <v>3</v>
      </c>
      <c r="T1269" t="s">
        <v>3</v>
      </c>
      <c r="U1269" t="s">
        <v>3</v>
      </c>
      <c r="V1269" t="s">
        <v>3</v>
      </c>
      <c r="W1269" t="s">
        <v>3</v>
      </c>
      <c r="X1269" t="s">
        <v>3</v>
      </c>
      <c r="Y1269" t="s">
        <v>3</v>
      </c>
      <c r="Z1269" t="s">
        <v>3</v>
      </c>
      <c r="AA1269"/>
      <c r="AB1269" t="s">
        <v>1791</v>
      </c>
      <c r="AC1269" t="s">
        <v>1810</v>
      </c>
      <c r="AD1269" t="s">
        <v>3</v>
      </c>
    </row>
    <row r="1270" spans="1:30" ht="15" x14ac:dyDescent="0.25">
      <c r="A1270">
        <v>75</v>
      </c>
      <c r="B1270" t="s">
        <v>1897</v>
      </c>
      <c r="C1270">
        <v>75</v>
      </c>
      <c r="D1270" t="s">
        <v>1808</v>
      </c>
      <c r="E1270" t="s">
        <v>1876</v>
      </c>
      <c r="F1270" t="s">
        <v>1893</v>
      </c>
      <c r="G1270" t="s">
        <v>3</v>
      </c>
      <c r="H1270" t="s">
        <v>3</v>
      </c>
      <c r="I1270" t="s">
        <v>3</v>
      </c>
      <c r="J1270" t="s">
        <v>3</v>
      </c>
      <c r="K1270">
        <v>0</v>
      </c>
      <c r="L1270" t="s">
        <v>3</v>
      </c>
      <c r="M1270">
        <v>1</v>
      </c>
      <c r="N1270" t="s">
        <v>3</v>
      </c>
      <c r="O1270" t="s">
        <v>3</v>
      </c>
      <c r="P1270" t="s">
        <v>3</v>
      </c>
      <c r="Q1270" t="s">
        <v>3</v>
      </c>
      <c r="R1270" t="s">
        <v>3</v>
      </c>
      <c r="S1270" t="s">
        <v>3</v>
      </c>
      <c r="T1270" t="s">
        <v>359</v>
      </c>
      <c r="U1270" t="s">
        <v>3</v>
      </c>
      <c r="V1270" t="s">
        <v>3</v>
      </c>
      <c r="W1270" t="s">
        <v>10</v>
      </c>
      <c r="X1270" t="s">
        <v>3</v>
      </c>
      <c r="Y1270" t="s">
        <v>3</v>
      </c>
      <c r="Z1270" t="s">
        <v>3</v>
      </c>
      <c r="AA1270"/>
      <c r="AB1270" t="s">
        <v>1791</v>
      </c>
      <c r="AC1270" t="s">
        <v>1810</v>
      </c>
      <c r="AD1270" t="s">
        <v>3</v>
      </c>
    </row>
    <row r="1271" spans="1:30" ht="15" x14ac:dyDescent="0.25">
      <c r="A1271">
        <v>76</v>
      </c>
      <c r="B1271" t="s">
        <v>1898</v>
      </c>
      <c r="C1271">
        <v>76</v>
      </c>
      <c r="D1271" t="s">
        <v>1808</v>
      </c>
      <c r="E1271" t="s">
        <v>1876</v>
      </c>
      <c r="F1271" t="s">
        <v>1893</v>
      </c>
      <c r="G1271" t="s">
        <v>3</v>
      </c>
      <c r="H1271" t="s">
        <v>1899</v>
      </c>
      <c r="I1271" t="s">
        <v>3</v>
      </c>
      <c r="J1271" t="s">
        <v>3</v>
      </c>
      <c r="K1271">
        <v>0</v>
      </c>
      <c r="L1271" t="s">
        <v>3</v>
      </c>
      <c r="M1271" t="s">
        <v>3</v>
      </c>
      <c r="N1271" t="s">
        <v>3</v>
      </c>
      <c r="O1271" t="s">
        <v>3</v>
      </c>
      <c r="P1271" t="s">
        <v>3</v>
      </c>
      <c r="Q1271" t="s">
        <v>3</v>
      </c>
      <c r="R1271" t="s">
        <v>3</v>
      </c>
      <c r="S1271" t="s">
        <v>3</v>
      </c>
      <c r="T1271" t="s">
        <v>3</v>
      </c>
      <c r="U1271" t="s">
        <v>3</v>
      </c>
      <c r="V1271" t="s">
        <v>3</v>
      </c>
      <c r="W1271" t="s">
        <v>3</v>
      </c>
      <c r="X1271" t="s">
        <v>3</v>
      </c>
      <c r="Y1271" t="s">
        <v>3</v>
      </c>
      <c r="Z1271" t="s">
        <v>10</v>
      </c>
      <c r="AA1271"/>
      <c r="AB1271" t="s">
        <v>1791</v>
      </c>
      <c r="AC1271" t="s">
        <v>1810</v>
      </c>
      <c r="AD1271" t="s">
        <v>3</v>
      </c>
    </row>
    <row r="1272" spans="1:30" ht="15" x14ac:dyDescent="0.25">
      <c r="A1272">
        <v>77</v>
      </c>
      <c r="B1272" t="s">
        <v>1900</v>
      </c>
      <c r="C1272">
        <v>77</v>
      </c>
      <c r="D1272" t="s">
        <v>1808</v>
      </c>
      <c r="E1272" t="s">
        <v>1876</v>
      </c>
      <c r="F1272" t="s">
        <v>1893</v>
      </c>
      <c r="G1272" t="s">
        <v>3</v>
      </c>
      <c r="H1272" t="s">
        <v>3</v>
      </c>
      <c r="I1272" t="s">
        <v>3</v>
      </c>
      <c r="J1272" t="s">
        <v>3</v>
      </c>
      <c r="K1272">
        <v>0</v>
      </c>
      <c r="L1272" t="s">
        <v>3</v>
      </c>
      <c r="M1272" t="s">
        <v>3</v>
      </c>
      <c r="N1272" t="s">
        <v>3</v>
      </c>
      <c r="O1272" t="s">
        <v>3</v>
      </c>
      <c r="P1272" t="s">
        <v>3</v>
      </c>
      <c r="Q1272" t="s">
        <v>3</v>
      </c>
      <c r="R1272" t="s">
        <v>3</v>
      </c>
      <c r="S1272" t="s">
        <v>3</v>
      </c>
      <c r="T1272" t="s">
        <v>3</v>
      </c>
      <c r="U1272" t="s">
        <v>3</v>
      </c>
      <c r="V1272" t="s">
        <v>3</v>
      </c>
      <c r="W1272" t="s">
        <v>3</v>
      </c>
      <c r="X1272" t="s">
        <v>3</v>
      </c>
      <c r="Y1272" t="s">
        <v>3</v>
      </c>
      <c r="Z1272" t="s">
        <v>3</v>
      </c>
      <c r="AA1272"/>
      <c r="AB1272" t="s">
        <v>1791</v>
      </c>
      <c r="AC1272" t="s">
        <v>1810</v>
      </c>
      <c r="AD1272" t="s">
        <v>3</v>
      </c>
    </row>
    <row r="1273" spans="1:30" ht="15" x14ac:dyDescent="0.25">
      <c r="A1273">
        <v>78</v>
      </c>
      <c r="B1273" t="s">
        <v>1901</v>
      </c>
      <c r="C1273">
        <v>78</v>
      </c>
      <c r="D1273" t="s">
        <v>1808</v>
      </c>
      <c r="E1273" t="s">
        <v>1902</v>
      </c>
      <c r="F1273" t="s">
        <v>1893</v>
      </c>
      <c r="G1273" t="s">
        <v>3</v>
      </c>
      <c r="H1273" t="s">
        <v>3</v>
      </c>
      <c r="I1273" t="s">
        <v>3</v>
      </c>
      <c r="J1273" t="s">
        <v>3</v>
      </c>
      <c r="K1273">
        <v>0</v>
      </c>
      <c r="L1273" t="s">
        <v>3</v>
      </c>
      <c r="M1273" t="s">
        <v>3</v>
      </c>
      <c r="N1273" t="s">
        <v>3</v>
      </c>
      <c r="O1273" t="s">
        <v>3</v>
      </c>
      <c r="P1273" t="s">
        <v>3</v>
      </c>
      <c r="Q1273" t="s">
        <v>3</v>
      </c>
      <c r="R1273" t="s">
        <v>3</v>
      </c>
      <c r="S1273" t="s">
        <v>3</v>
      </c>
      <c r="T1273" t="s">
        <v>3</v>
      </c>
      <c r="U1273" t="s">
        <v>3</v>
      </c>
      <c r="V1273" t="s">
        <v>2</v>
      </c>
      <c r="W1273" t="s">
        <v>3</v>
      </c>
      <c r="X1273" t="s">
        <v>3</v>
      </c>
      <c r="Y1273" t="s">
        <v>3</v>
      </c>
      <c r="Z1273" t="s">
        <v>3</v>
      </c>
      <c r="AA1273"/>
      <c r="AB1273" t="s">
        <v>1791</v>
      </c>
      <c r="AC1273" t="s">
        <v>1810</v>
      </c>
      <c r="AD1273" t="s">
        <v>3</v>
      </c>
    </row>
    <row r="1274" spans="1:30" ht="15" x14ac:dyDescent="0.25">
      <c r="A1274">
        <v>79</v>
      </c>
      <c r="B1274" t="s">
        <v>1903</v>
      </c>
      <c r="C1274">
        <v>79</v>
      </c>
      <c r="D1274" t="s">
        <v>1808</v>
      </c>
      <c r="E1274" t="s">
        <v>1902</v>
      </c>
      <c r="F1274" t="s">
        <v>1893</v>
      </c>
      <c r="G1274" t="s">
        <v>3</v>
      </c>
      <c r="H1274" t="s">
        <v>3</v>
      </c>
      <c r="I1274" t="s">
        <v>3</v>
      </c>
      <c r="J1274" t="s">
        <v>3</v>
      </c>
      <c r="K1274">
        <v>0</v>
      </c>
      <c r="L1274" t="s">
        <v>3</v>
      </c>
      <c r="M1274" t="s">
        <v>3</v>
      </c>
      <c r="N1274" t="s">
        <v>3</v>
      </c>
      <c r="O1274" t="s">
        <v>3</v>
      </c>
      <c r="P1274" t="s">
        <v>3</v>
      </c>
      <c r="Q1274" t="s">
        <v>3</v>
      </c>
      <c r="R1274" t="s">
        <v>3</v>
      </c>
      <c r="S1274" t="s">
        <v>3</v>
      </c>
      <c r="T1274" t="s">
        <v>3</v>
      </c>
      <c r="U1274" t="s">
        <v>3</v>
      </c>
      <c r="V1274" t="s">
        <v>2</v>
      </c>
      <c r="W1274" t="s">
        <v>3</v>
      </c>
      <c r="X1274" t="s">
        <v>3</v>
      </c>
      <c r="Y1274" t="s">
        <v>3</v>
      </c>
      <c r="Z1274" t="s">
        <v>3</v>
      </c>
      <c r="AA1274"/>
      <c r="AB1274" t="s">
        <v>1791</v>
      </c>
      <c r="AC1274" t="s">
        <v>1810</v>
      </c>
      <c r="AD1274" t="s">
        <v>3</v>
      </c>
    </row>
    <row r="1275" spans="1:30" ht="15" x14ac:dyDescent="0.25">
      <c r="A1275">
        <v>80</v>
      </c>
      <c r="B1275" t="s">
        <v>1904</v>
      </c>
      <c r="C1275">
        <v>80</v>
      </c>
      <c r="D1275" t="s">
        <v>1808</v>
      </c>
      <c r="E1275" t="s">
        <v>1902</v>
      </c>
      <c r="F1275" t="s">
        <v>1893</v>
      </c>
      <c r="G1275" t="s">
        <v>3</v>
      </c>
      <c r="H1275" t="s">
        <v>3</v>
      </c>
      <c r="I1275" t="s">
        <v>3</v>
      </c>
      <c r="J1275" t="s">
        <v>3</v>
      </c>
      <c r="K1275">
        <v>0</v>
      </c>
      <c r="L1275" t="s">
        <v>3</v>
      </c>
      <c r="M1275" t="s">
        <v>3</v>
      </c>
      <c r="N1275" t="s">
        <v>3</v>
      </c>
      <c r="O1275" t="s">
        <v>3</v>
      </c>
      <c r="P1275" t="s">
        <v>3</v>
      </c>
      <c r="Q1275" t="s">
        <v>3</v>
      </c>
      <c r="R1275" t="s">
        <v>3</v>
      </c>
      <c r="S1275" t="s">
        <v>3</v>
      </c>
      <c r="T1275" t="s">
        <v>3</v>
      </c>
      <c r="U1275" t="s">
        <v>3</v>
      </c>
      <c r="V1275" t="s">
        <v>2</v>
      </c>
      <c r="W1275" t="s">
        <v>3</v>
      </c>
      <c r="X1275" t="s">
        <v>3</v>
      </c>
      <c r="Y1275" t="s">
        <v>3</v>
      </c>
      <c r="Z1275" t="s">
        <v>3</v>
      </c>
      <c r="AA1275"/>
      <c r="AB1275" t="s">
        <v>1791</v>
      </c>
      <c r="AC1275" t="s">
        <v>1810</v>
      </c>
      <c r="AD1275" t="s">
        <v>3</v>
      </c>
    </row>
    <row r="1276" spans="1:30" ht="15" x14ac:dyDescent="0.25">
      <c r="A1276">
        <v>81</v>
      </c>
      <c r="B1276" t="s">
        <v>1905</v>
      </c>
      <c r="C1276">
        <v>81</v>
      </c>
      <c r="D1276" t="s">
        <v>1808</v>
      </c>
      <c r="E1276" t="s">
        <v>1906</v>
      </c>
      <c r="F1276" t="s">
        <v>1893</v>
      </c>
      <c r="G1276" t="s">
        <v>3</v>
      </c>
      <c r="H1276" t="s">
        <v>3</v>
      </c>
      <c r="I1276" t="s">
        <v>3</v>
      </c>
      <c r="J1276" t="s">
        <v>3</v>
      </c>
      <c r="K1276">
        <v>0</v>
      </c>
      <c r="L1276" t="s">
        <v>3</v>
      </c>
      <c r="M1276" t="s">
        <v>3</v>
      </c>
      <c r="N1276" t="s">
        <v>3</v>
      </c>
      <c r="O1276" t="s">
        <v>3</v>
      </c>
      <c r="P1276" t="s">
        <v>3</v>
      </c>
      <c r="Q1276" t="s">
        <v>3</v>
      </c>
      <c r="R1276" t="s">
        <v>3</v>
      </c>
      <c r="S1276" t="s">
        <v>3</v>
      </c>
      <c r="T1276" t="s">
        <v>3</v>
      </c>
      <c r="U1276" t="s">
        <v>7</v>
      </c>
      <c r="V1276" t="s">
        <v>3</v>
      </c>
      <c r="W1276" t="s">
        <v>3</v>
      </c>
      <c r="X1276" t="s">
        <v>3</v>
      </c>
      <c r="Y1276" t="s">
        <v>3</v>
      </c>
      <c r="Z1276" t="s">
        <v>3</v>
      </c>
      <c r="AA1276"/>
      <c r="AB1276" t="s">
        <v>1791</v>
      </c>
      <c r="AC1276" t="s">
        <v>1810</v>
      </c>
      <c r="AD1276" t="s">
        <v>3</v>
      </c>
    </row>
    <row r="1277" spans="1:30" ht="15" x14ac:dyDescent="0.25">
      <c r="A1277">
        <v>82</v>
      </c>
      <c r="B1277" t="s">
        <v>1907</v>
      </c>
      <c r="C1277">
        <v>82</v>
      </c>
      <c r="D1277" t="s">
        <v>1808</v>
      </c>
      <c r="E1277" t="s">
        <v>1908</v>
      </c>
      <c r="F1277" t="s">
        <v>1909</v>
      </c>
      <c r="G1277" t="s">
        <v>3</v>
      </c>
      <c r="H1277" t="s">
        <v>1910</v>
      </c>
      <c r="I1277" t="s">
        <v>3</v>
      </c>
      <c r="J1277" t="s">
        <v>3</v>
      </c>
      <c r="K1277">
        <v>0</v>
      </c>
      <c r="L1277" t="s">
        <v>311</v>
      </c>
      <c r="M1277" t="s">
        <v>3</v>
      </c>
      <c r="N1277" t="s">
        <v>3</v>
      </c>
      <c r="O1277" t="s">
        <v>3</v>
      </c>
      <c r="P1277" t="s">
        <v>1795</v>
      </c>
      <c r="Q1277" t="s">
        <v>3</v>
      </c>
      <c r="R1277" t="s">
        <v>3</v>
      </c>
      <c r="S1277" t="s">
        <v>3</v>
      </c>
      <c r="T1277" t="s">
        <v>3</v>
      </c>
      <c r="U1277" t="s">
        <v>3</v>
      </c>
      <c r="V1277" t="s">
        <v>2</v>
      </c>
      <c r="W1277" t="s">
        <v>3</v>
      </c>
      <c r="X1277" t="s">
        <v>3</v>
      </c>
      <c r="Y1277" t="s">
        <v>3</v>
      </c>
      <c r="Z1277" t="s">
        <v>3</v>
      </c>
      <c r="AA1277"/>
      <c r="AB1277" t="s">
        <v>1791</v>
      </c>
      <c r="AC1277" t="s">
        <v>1810</v>
      </c>
      <c r="AD1277" t="s">
        <v>3</v>
      </c>
    </row>
    <row r="1278" spans="1:30" ht="15" x14ac:dyDescent="0.25">
      <c r="A1278">
        <v>83</v>
      </c>
      <c r="B1278" t="s">
        <v>1911</v>
      </c>
      <c r="C1278">
        <v>83</v>
      </c>
      <c r="D1278" t="s">
        <v>1808</v>
      </c>
      <c r="E1278" t="s">
        <v>1908</v>
      </c>
      <c r="F1278" t="s">
        <v>1909</v>
      </c>
      <c r="G1278" t="s">
        <v>3</v>
      </c>
      <c r="H1278" t="s">
        <v>3</v>
      </c>
      <c r="I1278" t="s">
        <v>3</v>
      </c>
      <c r="J1278" t="s">
        <v>3</v>
      </c>
      <c r="K1278">
        <v>0</v>
      </c>
      <c r="L1278" t="s">
        <v>3</v>
      </c>
      <c r="M1278" t="s">
        <v>3</v>
      </c>
      <c r="N1278" t="s">
        <v>3</v>
      </c>
      <c r="O1278" t="s">
        <v>3</v>
      </c>
      <c r="P1278" t="s">
        <v>3</v>
      </c>
      <c r="Q1278" t="s">
        <v>3</v>
      </c>
      <c r="R1278" t="s">
        <v>3</v>
      </c>
      <c r="S1278" t="s">
        <v>3</v>
      </c>
      <c r="T1278" t="s">
        <v>3</v>
      </c>
      <c r="U1278" t="s">
        <v>3</v>
      </c>
      <c r="V1278" t="s">
        <v>10</v>
      </c>
      <c r="W1278" t="s">
        <v>3</v>
      </c>
      <c r="X1278" t="s">
        <v>3</v>
      </c>
      <c r="Y1278" t="s">
        <v>3</v>
      </c>
      <c r="Z1278" t="s">
        <v>3</v>
      </c>
      <c r="AA1278"/>
      <c r="AB1278" t="s">
        <v>1791</v>
      </c>
      <c r="AC1278" t="s">
        <v>1810</v>
      </c>
      <c r="AD1278" t="s">
        <v>3</v>
      </c>
    </row>
    <row r="1279" spans="1:30" ht="15" x14ac:dyDescent="0.25">
      <c r="A1279">
        <v>84</v>
      </c>
      <c r="B1279" t="s">
        <v>1912</v>
      </c>
      <c r="C1279">
        <v>84</v>
      </c>
      <c r="D1279" t="s">
        <v>1808</v>
      </c>
      <c r="E1279" t="s">
        <v>1908</v>
      </c>
      <c r="F1279" t="s">
        <v>1909</v>
      </c>
      <c r="G1279" t="s">
        <v>3</v>
      </c>
      <c r="H1279" t="s">
        <v>3</v>
      </c>
      <c r="I1279" t="s">
        <v>3</v>
      </c>
      <c r="J1279" t="s">
        <v>3</v>
      </c>
      <c r="K1279">
        <v>0</v>
      </c>
      <c r="L1279" t="s">
        <v>3</v>
      </c>
      <c r="M1279" t="s">
        <v>3</v>
      </c>
      <c r="N1279" t="s">
        <v>3</v>
      </c>
      <c r="O1279" t="s">
        <v>3</v>
      </c>
      <c r="P1279" t="s">
        <v>3</v>
      </c>
      <c r="Q1279" t="s">
        <v>3</v>
      </c>
      <c r="R1279" t="s">
        <v>3</v>
      </c>
      <c r="S1279" t="s">
        <v>3</v>
      </c>
      <c r="T1279" t="s">
        <v>3</v>
      </c>
      <c r="U1279" t="s">
        <v>3</v>
      </c>
      <c r="V1279" t="s">
        <v>21</v>
      </c>
      <c r="W1279" t="s">
        <v>3</v>
      </c>
      <c r="X1279" t="s">
        <v>3</v>
      </c>
      <c r="Y1279" t="s">
        <v>3</v>
      </c>
      <c r="Z1279" t="s">
        <v>3</v>
      </c>
      <c r="AA1279"/>
      <c r="AB1279" t="s">
        <v>1791</v>
      </c>
      <c r="AC1279" t="s">
        <v>1810</v>
      </c>
      <c r="AD1279" t="s">
        <v>3</v>
      </c>
    </row>
    <row r="1280" spans="1:30" ht="15" x14ac:dyDescent="0.25">
      <c r="A1280">
        <v>85</v>
      </c>
      <c r="B1280" t="s">
        <v>1913</v>
      </c>
      <c r="C1280">
        <v>85</v>
      </c>
      <c r="D1280" t="s">
        <v>1808</v>
      </c>
      <c r="E1280" t="s">
        <v>1908</v>
      </c>
      <c r="F1280" t="s">
        <v>1909</v>
      </c>
      <c r="G1280" t="s">
        <v>3</v>
      </c>
      <c r="H1280" t="s">
        <v>3</v>
      </c>
      <c r="I1280" t="s">
        <v>3</v>
      </c>
      <c r="J1280" t="s">
        <v>3</v>
      </c>
      <c r="K1280">
        <v>0</v>
      </c>
      <c r="L1280" t="s">
        <v>3</v>
      </c>
      <c r="M1280" t="s">
        <v>3</v>
      </c>
      <c r="N1280" t="s">
        <v>3</v>
      </c>
      <c r="O1280" t="s">
        <v>3</v>
      </c>
      <c r="P1280" t="s">
        <v>3</v>
      </c>
      <c r="Q1280" t="s">
        <v>3</v>
      </c>
      <c r="R1280" t="s">
        <v>3</v>
      </c>
      <c r="S1280" t="s">
        <v>3</v>
      </c>
      <c r="T1280" t="s">
        <v>3</v>
      </c>
      <c r="U1280" t="s">
        <v>3</v>
      </c>
      <c r="V1280" t="s">
        <v>2</v>
      </c>
      <c r="W1280" t="s">
        <v>3</v>
      </c>
      <c r="X1280" t="s">
        <v>3</v>
      </c>
      <c r="Y1280" t="s">
        <v>3</v>
      </c>
      <c r="Z1280" t="s">
        <v>3</v>
      </c>
      <c r="AA1280"/>
      <c r="AB1280" t="s">
        <v>1791</v>
      </c>
      <c r="AC1280" t="s">
        <v>1810</v>
      </c>
      <c r="AD1280" t="s">
        <v>3</v>
      </c>
    </row>
    <row r="1281" spans="1:30" ht="15" x14ac:dyDescent="0.25">
      <c r="A1281">
        <v>86</v>
      </c>
      <c r="B1281" t="s">
        <v>1914</v>
      </c>
      <c r="C1281">
        <v>86</v>
      </c>
      <c r="D1281" t="s">
        <v>1808</v>
      </c>
      <c r="E1281" t="s">
        <v>1908</v>
      </c>
      <c r="F1281" t="s">
        <v>1909</v>
      </c>
      <c r="G1281" t="s">
        <v>3</v>
      </c>
      <c r="H1281" t="s">
        <v>3</v>
      </c>
      <c r="I1281" t="s">
        <v>3</v>
      </c>
      <c r="J1281" t="s">
        <v>3</v>
      </c>
      <c r="K1281">
        <v>0</v>
      </c>
      <c r="L1281" t="s">
        <v>3</v>
      </c>
      <c r="M1281">
        <v>1</v>
      </c>
      <c r="N1281" t="s">
        <v>3</v>
      </c>
      <c r="O1281" t="s">
        <v>3</v>
      </c>
      <c r="P1281" t="s">
        <v>3</v>
      </c>
      <c r="Q1281" t="s">
        <v>3</v>
      </c>
      <c r="R1281" t="s">
        <v>3</v>
      </c>
      <c r="S1281" t="s">
        <v>3</v>
      </c>
      <c r="T1281" t="s">
        <v>3</v>
      </c>
      <c r="U1281" t="s">
        <v>3</v>
      </c>
      <c r="V1281" t="s">
        <v>2</v>
      </c>
      <c r="W1281" t="s">
        <v>3</v>
      </c>
      <c r="X1281" t="s">
        <v>3</v>
      </c>
      <c r="Y1281" t="s">
        <v>3</v>
      </c>
      <c r="Z1281" t="s">
        <v>3</v>
      </c>
      <c r="AA1281"/>
      <c r="AB1281" t="s">
        <v>1791</v>
      </c>
      <c r="AC1281" t="s">
        <v>1810</v>
      </c>
      <c r="AD1281" t="s">
        <v>3</v>
      </c>
    </row>
    <row r="1282" spans="1:30" ht="15" x14ac:dyDescent="0.25">
      <c r="A1282">
        <v>87</v>
      </c>
      <c r="B1282" t="s">
        <v>1915</v>
      </c>
      <c r="C1282">
        <v>87</v>
      </c>
      <c r="D1282" t="s">
        <v>1808</v>
      </c>
      <c r="E1282" t="s">
        <v>1908</v>
      </c>
      <c r="F1282" t="s">
        <v>1909</v>
      </c>
      <c r="G1282" t="s">
        <v>3</v>
      </c>
      <c r="H1282" t="s">
        <v>3</v>
      </c>
      <c r="I1282" t="s">
        <v>3</v>
      </c>
      <c r="J1282" t="s">
        <v>3</v>
      </c>
      <c r="K1282">
        <v>0</v>
      </c>
      <c r="L1282" t="s">
        <v>3</v>
      </c>
      <c r="M1282" t="s">
        <v>3</v>
      </c>
      <c r="N1282" t="s">
        <v>3</v>
      </c>
      <c r="O1282" t="s">
        <v>3</v>
      </c>
      <c r="P1282" t="s">
        <v>3</v>
      </c>
      <c r="Q1282" t="s">
        <v>3</v>
      </c>
      <c r="R1282" t="s">
        <v>3</v>
      </c>
      <c r="S1282" t="s">
        <v>3</v>
      </c>
      <c r="T1282" t="s">
        <v>3</v>
      </c>
      <c r="U1282" t="s">
        <v>3</v>
      </c>
      <c r="V1282" t="s">
        <v>3</v>
      </c>
      <c r="W1282" t="s">
        <v>3</v>
      </c>
      <c r="X1282" t="s">
        <v>3</v>
      </c>
      <c r="Y1282" t="s">
        <v>3</v>
      </c>
      <c r="Z1282" t="s">
        <v>3</v>
      </c>
      <c r="AA1282"/>
      <c r="AB1282" t="s">
        <v>1791</v>
      </c>
      <c r="AC1282" t="s">
        <v>1810</v>
      </c>
      <c r="AD1282" t="s">
        <v>3</v>
      </c>
    </row>
    <row r="1283" spans="1:30" ht="15" x14ac:dyDescent="0.25">
      <c r="A1283">
        <v>88</v>
      </c>
      <c r="B1283" t="s">
        <v>1916</v>
      </c>
      <c r="C1283">
        <v>88</v>
      </c>
      <c r="D1283" t="s">
        <v>1808</v>
      </c>
      <c r="E1283" t="s">
        <v>1908</v>
      </c>
      <c r="F1283" t="s">
        <v>1909</v>
      </c>
      <c r="G1283" t="s">
        <v>3</v>
      </c>
      <c r="H1283" t="s">
        <v>3</v>
      </c>
      <c r="I1283" t="s">
        <v>3</v>
      </c>
      <c r="J1283" t="s">
        <v>3</v>
      </c>
      <c r="K1283">
        <v>0</v>
      </c>
      <c r="L1283" t="s">
        <v>3</v>
      </c>
      <c r="M1283" t="s">
        <v>3</v>
      </c>
      <c r="N1283" t="s">
        <v>3</v>
      </c>
      <c r="O1283" t="s">
        <v>3</v>
      </c>
      <c r="P1283" t="s">
        <v>1795</v>
      </c>
      <c r="Q1283" t="s">
        <v>3</v>
      </c>
      <c r="R1283" t="s">
        <v>3</v>
      </c>
      <c r="S1283" t="s">
        <v>3</v>
      </c>
      <c r="T1283" t="s">
        <v>3</v>
      </c>
      <c r="U1283" t="s">
        <v>3</v>
      </c>
      <c r="V1283" t="s">
        <v>2</v>
      </c>
      <c r="W1283" t="s">
        <v>3</v>
      </c>
      <c r="X1283" t="s">
        <v>3</v>
      </c>
      <c r="Y1283" t="s">
        <v>3</v>
      </c>
      <c r="Z1283" t="s">
        <v>3</v>
      </c>
      <c r="AA1283"/>
      <c r="AB1283" t="s">
        <v>1791</v>
      </c>
      <c r="AC1283" t="s">
        <v>1810</v>
      </c>
      <c r="AD1283" t="s">
        <v>3</v>
      </c>
    </row>
    <row r="1284" spans="1:30" ht="15" x14ac:dyDescent="0.25">
      <c r="A1284">
        <v>89</v>
      </c>
      <c r="B1284" t="s">
        <v>1917</v>
      </c>
      <c r="C1284">
        <v>89</v>
      </c>
      <c r="D1284" t="s">
        <v>1808</v>
      </c>
      <c r="E1284" t="s">
        <v>1908</v>
      </c>
      <c r="F1284" t="s">
        <v>1909</v>
      </c>
      <c r="G1284" t="s">
        <v>3</v>
      </c>
      <c r="H1284" t="s">
        <v>3</v>
      </c>
      <c r="I1284" t="s">
        <v>3</v>
      </c>
      <c r="J1284" t="s">
        <v>3</v>
      </c>
      <c r="K1284" t="s">
        <v>3</v>
      </c>
      <c r="L1284" t="s">
        <v>3</v>
      </c>
      <c r="M1284" t="s">
        <v>3</v>
      </c>
      <c r="N1284" t="s">
        <v>3</v>
      </c>
      <c r="O1284" t="s">
        <v>3</v>
      </c>
      <c r="P1284" t="s">
        <v>3</v>
      </c>
      <c r="Q1284" t="s">
        <v>3</v>
      </c>
      <c r="R1284" t="s">
        <v>3</v>
      </c>
      <c r="S1284" t="s">
        <v>3</v>
      </c>
      <c r="T1284" t="s">
        <v>3</v>
      </c>
      <c r="U1284" t="s">
        <v>3</v>
      </c>
      <c r="V1284" t="s">
        <v>3</v>
      </c>
      <c r="W1284" t="s">
        <v>3</v>
      </c>
      <c r="X1284" t="s">
        <v>3</v>
      </c>
      <c r="Y1284" t="s">
        <v>3</v>
      </c>
      <c r="Z1284" t="s">
        <v>3</v>
      </c>
      <c r="AA1284"/>
      <c r="AB1284" t="s">
        <v>1791</v>
      </c>
      <c r="AC1284" t="s">
        <v>1810</v>
      </c>
      <c r="AD1284" t="s">
        <v>3</v>
      </c>
    </row>
    <row r="1285" spans="1:30" ht="15" x14ac:dyDescent="0.25">
      <c r="A1285">
        <v>90</v>
      </c>
      <c r="B1285" t="s">
        <v>1918</v>
      </c>
      <c r="C1285">
        <v>90</v>
      </c>
      <c r="D1285" t="s">
        <v>1808</v>
      </c>
      <c r="E1285" t="s">
        <v>1908</v>
      </c>
      <c r="F1285" t="s">
        <v>1909</v>
      </c>
      <c r="G1285" t="s">
        <v>3</v>
      </c>
      <c r="H1285" t="s">
        <v>3</v>
      </c>
      <c r="I1285" t="s">
        <v>3</v>
      </c>
      <c r="J1285" t="s">
        <v>3</v>
      </c>
      <c r="K1285">
        <v>0</v>
      </c>
      <c r="L1285" t="s">
        <v>3</v>
      </c>
      <c r="M1285">
        <v>1</v>
      </c>
      <c r="N1285" t="s">
        <v>3</v>
      </c>
      <c r="O1285" t="s">
        <v>3</v>
      </c>
      <c r="P1285" t="s">
        <v>3</v>
      </c>
      <c r="Q1285" t="s">
        <v>3</v>
      </c>
      <c r="R1285" t="s">
        <v>3</v>
      </c>
      <c r="S1285" t="s">
        <v>3</v>
      </c>
      <c r="T1285" t="s">
        <v>3</v>
      </c>
      <c r="U1285" t="s">
        <v>3</v>
      </c>
      <c r="V1285" t="s">
        <v>2</v>
      </c>
      <c r="W1285" t="s">
        <v>3</v>
      </c>
      <c r="X1285" t="s">
        <v>3</v>
      </c>
      <c r="Y1285" t="s">
        <v>3</v>
      </c>
      <c r="Z1285" t="s">
        <v>3</v>
      </c>
      <c r="AA1285"/>
      <c r="AB1285" t="s">
        <v>1791</v>
      </c>
      <c r="AC1285" t="s">
        <v>1810</v>
      </c>
      <c r="AD1285" t="s">
        <v>3</v>
      </c>
    </row>
    <row r="1286" spans="1:30" ht="15" x14ac:dyDescent="0.25">
      <c r="A1286">
        <v>91</v>
      </c>
      <c r="B1286" t="s">
        <v>1919</v>
      </c>
      <c r="C1286">
        <v>91</v>
      </c>
      <c r="D1286" t="s">
        <v>1808</v>
      </c>
      <c r="E1286" t="s">
        <v>1908</v>
      </c>
      <c r="F1286" t="s">
        <v>1909</v>
      </c>
      <c r="G1286" t="s">
        <v>3</v>
      </c>
      <c r="H1286" t="s">
        <v>3</v>
      </c>
      <c r="I1286" t="s">
        <v>3</v>
      </c>
      <c r="J1286" t="s">
        <v>3</v>
      </c>
      <c r="K1286">
        <v>0</v>
      </c>
      <c r="L1286" t="s">
        <v>3</v>
      </c>
      <c r="M1286">
        <v>1</v>
      </c>
      <c r="N1286" t="s">
        <v>3</v>
      </c>
      <c r="O1286" t="s">
        <v>3</v>
      </c>
      <c r="P1286" t="s">
        <v>3</v>
      </c>
      <c r="Q1286" t="s">
        <v>3</v>
      </c>
      <c r="R1286" t="s">
        <v>3</v>
      </c>
      <c r="S1286" t="s">
        <v>3</v>
      </c>
      <c r="T1286" t="s">
        <v>1086</v>
      </c>
      <c r="U1286" t="s">
        <v>3</v>
      </c>
      <c r="V1286" t="s">
        <v>9</v>
      </c>
      <c r="W1286" t="s">
        <v>9</v>
      </c>
      <c r="X1286" t="s">
        <v>3</v>
      </c>
      <c r="Y1286" t="s">
        <v>3</v>
      </c>
      <c r="Z1286" t="s">
        <v>3</v>
      </c>
      <c r="AA1286"/>
      <c r="AB1286" t="s">
        <v>1791</v>
      </c>
      <c r="AC1286" t="s">
        <v>1810</v>
      </c>
      <c r="AD1286" t="s">
        <v>3</v>
      </c>
    </row>
    <row r="1287" spans="1:30" ht="15" x14ac:dyDescent="0.25">
      <c r="A1287">
        <v>92</v>
      </c>
      <c r="B1287" t="s">
        <v>1920</v>
      </c>
      <c r="C1287">
        <v>92</v>
      </c>
      <c r="D1287" t="s">
        <v>1808</v>
      </c>
      <c r="E1287" t="s">
        <v>1908</v>
      </c>
      <c r="F1287" t="s">
        <v>1909</v>
      </c>
      <c r="G1287" t="s">
        <v>3</v>
      </c>
      <c r="H1287" t="s">
        <v>1881</v>
      </c>
      <c r="I1287" t="s">
        <v>3</v>
      </c>
      <c r="J1287" t="s">
        <v>3</v>
      </c>
      <c r="K1287">
        <v>0</v>
      </c>
      <c r="L1287" t="s">
        <v>16</v>
      </c>
      <c r="M1287">
        <v>1</v>
      </c>
      <c r="N1287" t="s">
        <v>3</v>
      </c>
      <c r="O1287" t="s">
        <v>3</v>
      </c>
      <c r="P1287" t="s">
        <v>1795</v>
      </c>
      <c r="Q1287" t="s">
        <v>3</v>
      </c>
      <c r="R1287" t="s">
        <v>3</v>
      </c>
      <c r="S1287" t="s">
        <v>3</v>
      </c>
      <c r="T1287" t="s">
        <v>3</v>
      </c>
      <c r="U1287" t="s">
        <v>3</v>
      </c>
      <c r="V1287" t="s">
        <v>2</v>
      </c>
      <c r="W1287" t="s">
        <v>3</v>
      </c>
      <c r="X1287" t="s">
        <v>3</v>
      </c>
      <c r="Y1287" t="s">
        <v>3</v>
      </c>
      <c r="Z1287" t="s">
        <v>3</v>
      </c>
      <c r="AA1287"/>
      <c r="AB1287" t="s">
        <v>1791</v>
      </c>
      <c r="AC1287" t="s">
        <v>1810</v>
      </c>
      <c r="AD1287" t="s">
        <v>3</v>
      </c>
    </row>
    <row r="1288" spans="1:30" ht="15" x14ac:dyDescent="0.25">
      <c r="A1288">
        <v>93</v>
      </c>
      <c r="B1288" t="s">
        <v>1921</v>
      </c>
      <c r="C1288">
        <v>93</v>
      </c>
      <c r="D1288" t="s">
        <v>1808</v>
      </c>
      <c r="E1288" t="s">
        <v>1908</v>
      </c>
      <c r="F1288" t="s">
        <v>1909</v>
      </c>
      <c r="G1288" t="s">
        <v>3</v>
      </c>
      <c r="H1288" t="s">
        <v>3</v>
      </c>
      <c r="I1288" t="s">
        <v>3</v>
      </c>
      <c r="J1288" t="s">
        <v>3</v>
      </c>
      <c r="K1288">
        <v>0</v>
      </c>
      <c r="L1288" t="s">
        <v>3</v>
      </c>
      <c r="M1288" t="s">
        <v>3</v>
      </c>
      <c r="N1288" t="s">
        <v>3</v>
      </c>
      <c r="O1288" t="s">
        <v>3</v>
      </c>
      <c r="P1288" t="s">
        <v>3</v>
      </c>
      <c r="Q1288" t="s">
        <v>3</v>
      </c>
      <c r="R1288" t="s">
        <v>3</v>
      </c>
      <c r="S1288" t="s">
        <v>3</v>
      </c>
      <c r="T1288" t="s">
        <v>3</v>
      </c>
      <c r="U1288" t="s">
        <v>3</v>
      </c>
      <c r="V1288" t="s">
        <v>2</v>
      </c>
      <c r="W1288" t="s">
        <v>3</v>
      </c>
      <c r="X1288" t="s">
        <v>3</v>
      </c>
      <c r="Y1288" t="s">
        <v>3</v>
      </c>
      <c r="Z1288" t="s">
        <v>3</v>
      </c>
      <c r="AA1288"/>
      <c r="AB1288" t="s">
        <v>1791</v>
      </c>
      <c r="AC1288" t="s">
        <v>1810</v>
      </c>
      <c r="AD1288" t="s">
        <v>3</v>
      </c>
    </row>
    <row r="1289" spans="1:30" ht="15" x14ac:dyDescent="0.25">
      <c r="A1289">
        <v>94</v>
      </c>
      <c r="B1289" t="s">
        <v>1922</v>
      </c>
      <c r="C1289">
        <v>94</v>
      </c>
      <c r="D1289" t="s">
        <v>1808</v>
      </c>
      <c r="E1289" t="s">
        <v>1908</v>
      </c>
      <c r="F1289" t="s">
        <v>1909</v>
      </c>
      <c r="G1289" t="s">
        <v>3</v>
      </c>
      <c r="H1289" t="s">
        <v>1910</v>
      </c>
      <c r="I1289" t="s">
        <v>3</v>
      </c>
      <c r="J1289" t="s">
        <v>3</v>
      </c>
      <c r="K1289">
        <v>0</v>
      </c>
      <c r="L1289" t="s">
        <v>3</v>
      </c>
      <c r="M1289" t="s">
        <v>3</v>
      </c>
      <c r="N1289" t="s">
        <v>3</v>
      </c>
      <c r="O1289" t="s">
        <v>3</v>
      </c>
      <c r="P1289" t="s">
        <v>1795</v>
      </c>
      <c r="Q1289" t="s">
        <v>3</v>
      </c>
      <c r="R1289" t="s">
        <v>3</v>
      </c>
      <c r="S1289" t="s">
        <v>3</v>
      </c>
      <c r="T1289" t="s">
        <v>3</v>
      </c>
      <c r="U1289" t="s">
        <v>3</v>
      </c>
      <c r="V1289" t="s">
        <v>2</v>
      </c>
      <c r="W1289" t="s">
        <v>3</v>
      </c>
      <c r="X1289" t="s">
        <v>3</v>
      </c>
      <c r="Y1289" t="s">
        <v>3</v>
      </c>
      <c r="Z1289" t="s">
        <v>3</v>
      </c>
      <c r="AA1289"/>
      <c r="AB1289" t="s">
        <v>1791</v>
      </c>
      <c r="AC1289" t="s">
        <v>1810</v>
      </c>
      <c r="AD1289" t="s">
        <v>3</v>
      </c>
    </row>
    <row r="1290" spans="1:30" ht="15" x14ac:dyDescent="0.25">
      <c r="A1290">
        <v>95</v>
      </c>
      <c r="B1290" t="s">
        <v>1923</v>
      </c>
      <c r="C1290">
        <v>95</v>
      </c>
      <c r="D1290" t="s">
        <v>1808</v>
      </c>
      <c r="E1290" t="s">
        <v>1908</v>
      </c>
      <c r="F1290" t="s">
        <v>1909</v>
      </c>
      <c r="G1290" t="s">
        <v>3</v>
      </c>
      <c r="H1290" t="s">
        <v>3</v>
      </c>
      <c r="I1290" t="s">
        <v>3</v>
      </c>
      <c r="J1290" t="s">
        <v>3</v>
      </c>
      <c r="K1290">
        <v>0</v>
      </c>
      <c r="L1290" t="s">
        <v>3</v>
      </c>
      <c r="M1290">
        <v>1</v>
      </c>
      <c r="N1290" t="s">
        <v>3</v>
      </c>
      <c r="O1290" t="s">
        <v>3</v>
      </c>
      <c r="P1290" t="s">
        <v>3</v>
      </c>
      <c r="Q1290" t="s">
        <v>3</v>
      </c>
      <c r="R1290" t="s">
        <v>3</v>
      </c>
      <c r="S1290" t="s">
        <v>3</v>
      </c>
      <c r="T1290" t="s">
        <v>3</v>
      </c>
      <c r="U1290" t="s">
        <v>3</v>
      </c>
      <c r="V1290" t="s">
        <v>2</v>
      </c>
      <c r="W1290" t="s">
        <v>3</v>
      </c>
      <c r="X1290" t="s">
        <v>3</v>
      </c>
      <c r="Y1290" t="s">
        <v>3</v>
      </c>
      <c r="Z1290" t="s">
        <v>3</v>
      </c>
      <c r="AA1290"/>
      <c r="AB1290" t="s">
        <v>1791</v>
      </c>
      <c r="AC1290" t="s">
        <v>1810</v>
      </c>
      <c r="AD1290" t="s">
        <v>3</v>
      </c>
    </row>
    <row r="1291" spans="1:30" ht="15" x14ac:dyDescent="0.25">
      <c r="A1291">
        <v>96</v>
      </c>
      <c r="B1291" t="s">
        <v>1924</v>
      </c>
      <c r="C1291">
        <v>96</v>
      </c>
      <c r="D1291" t="s">
        <v>1808</v>
      </c>
      <c r="E1291" t="s">
        <v>1908</v>
      </c>
      <c r="F1291" t="s">
        <v>1909</v>
      </c>
      <c r="G1291" t="s">
        <v>3</v>
      </c>
      <c r="H1291" t="s">
        <v>1910</v>
      </c>
      <c r="I1291" t="s">
        <v>3</v>
      </c>
      <c r="J1291" t="s">
        <v>3</v>
      </c>
      <c r="K1291">
        <v>0</v>
      </c>
      <c r="L1291" t="s">
        <v>3</v>
      </c>
      <c r="M1291" t="s">
        <v>3</v>
      </c>
      <c r="N1291" t="s">
        <v>3</v>
      </c>
      <c r="O1291" t="s">
        <v>3</v>
      </c>
      <c r="P1291" t="s">
        <v>1795</v>
      </c>
      <c r="Q1291" t="s">
        <v>3</v>
      </c>
      <c r="R1291" t="s">
        <v>3</v>
      </c>
      <c r="S1291" t="s">
        <v>3</v>
      </c>
      <c r="T1291" t="s">
        <v>3</v>
      </c>
      <c r="U1291" t="s">
        <v>3</v>
      </c>
      <c r="V1291" t="s">
        <v>2</v>
      </c>
      <c r="W1291" t="s">
        <v>3</v>
      </c>
      <c r="X1291" t="s">
        <v>3</v>
      </c>
      <c r="Y1291" t="s">
        <v>3</v>
      </c>
      <c r="Z1291" t="s">
        <v>3</v>
      </c>
      <c r="AA1291"/>
      <c r="AB1291" t="s">
        <v>1791</v>
      </c>
      <c r="AC1291" t="s">
        <v>1810</v>
      </c>
      <c r="AD1291" t="s">
        <v>3</v>
      </c>
    </row>
    <row r="1292" spans="1:30" ht="15" x14ac:dyDescent="0.25">
      <c r="A1292">
        <v>97</v>
      </c>
      <c r="B1292" t="s">
        <v>1925</v>
      </c>
      <c r="C1292">
        <v>97</v>
      </c>
      <c r="D1292" t="s">
        <v>1808</v>
      </c>
      <c r="E1292" t="s">
        <v>1926</v>
      </c>
      <c r="F1292" t="s">
        <v>3</v>
      </c>
      <c r="G1292" t="s">
        <v>3</v>
      </c>
      <c r="H1292" t="s">
        <v>3</v>
      </c>
      <c r="I1292" t="s">
        <v>3</v>
      </c>
      <c r="J1292" t="s">
        <v>3</v>
      </c>
      <c r="K1292">
        <v>0</v>
      </c>
      <c r="L1292" t="s">
        <v>3</v>
      </c>
      <c r="M1292" t="s">
        <v>3</v>
      </c>
      <c r="N1292" t="s">
        <v>3</v>
      </c>
      <c r="O1292" t="s">
        <v>3</v>
      </c>
      <c r="P1292" t="s">
        <v>3</v>
      </c>
      <c r="Q1292" t="s">
        <v>3</v>
      </c>
      <c r="R1292" t="s">
        <v>3</v>
      </c>
      <c r="S1292" t="s">
        <v>3</v>
      </c>
      <c r="T1292" t="s">
        <v>413</v>
      </c>
      <c r="U1292" t="s">
        <v>3</v>
      </c>
      <c r="V1292" t="s">
        <v>13</v>
      </c>
      <c r="W1292" t="s">
        <v>13</v>
      </c>
      <c r="X1292" t="s">
        <v>3</v>
      </c>
      <c r="Y1292" t="s">
        <v>3</v>
      </c>
      <c r="Z1292" t="s">
        <v>3</v>
      </c>
      <c r="AA1292"/>
      <c r="AB1292" t="s">
        <v>1791</v>
      </c>
      <c r="AC1292" t="s">
        <v>1810</v>
      </c>
      <c r="AD1292" t="s">
        <v>3</v>
      </c>
    </row>
    <row r="1293" spans="1:30" ht="15" x14ac:dyDescent="0.25">
      <c r="A1293">
        <v>98</v>
      </c>
      <c r="B1293" t="s">
        <v>1927</v>
      </c>
      <c r="C1293">
        <v>98</v>
      </c>
      <c r="D1293" t="s">
        <v>1808</v>
      </c>
      <c r="E1293" t="s">
        <v>1926</v>
      </c>
      <c r="F1293" t="s">
        <v>3</v>
      </c>
      <c r="G1293" t="s">
        <v>3</v>
      </c>
      <c r="H1293" t="s">
        <v>3</v>
      </c>
      <c r="I1293" t="s">
        <v>3</v>
      </c>
      <c r="J1293" t="s">
        <v>3</v>
      </c>
      <c r="K1293">
        <v>0</v>
      </c>
      <c r="L1293" t="s">
        <v>3</v>
      </c>
      <c r="M1293">
        <v>1</v>
      </c>
      <c r="N1293" t="s">
        <v>3</v>
      </c>
      <c r="O1293" t="s">
        <v>3</v>
      </c>
      <c r="P1293" t="s">
        <v>3</v>
      </c>
      <c r="Q1293" t="s">
        <v>3</v>
      </c>
      <c r="R1293" t="s">
        <v>3</v>
      </c>
      <c r="S1293" t="s">
        <v>3</v>
      </c>
      <c r="T1293" t="s">
        <v>359</v>
      </c>
      <c r="U1293" t="s">
        <v>3</v>
      </c>
      <c r="V1293" t="s">
        <v>9</v>
      </c>
      <c r="W1293" t="s">
        <v>9</v>
      </c>
      <c r="X1293" t="s">
        <v>3</v>
      </c>
      <c r="Y1293" t="s">
        <v>3</v>
      </c>
      <c r="Z1293" t="s">
        <v>3</v>
      </c>
      <c r="AA1293"/>
      <c r="AB1293" t="s">
        <v>1791</v>
      </c>
      <c r="AC1293" t="s">
        <v>1810</v>
      </c>
      <c r="AD1293" t="s">
        <v>3</v>
      </c>
    </row>
    <row r="1294" spans="1:30" ht="15" x14ac:dyDescent="0.25">
      <c r="A1294">
        <v>99</v>
      </c>
      <c r="B1294" t="s">
        <v>1928</v>
      </c>
      <c r="C1294">
        <v>99</v>
      </c>
      <c r="D1294" t="s">
        <v>1808</v>
      </c>
      <c r="E1294" t="s">
        <v>1926</v>
      </c>
      <c r="F1294" t="s">
        <v>3</v>
      </c>
      <c r="G1294" t="s">
        <v>3</v>
      </c>
      <c r="H1294" t="s">
        <v>3</v>
      </c>
      <c r="I1294" t="s">
        <v>3</v>
      </c>
      <c r="J1294" t="s">
        <v>3</v>
      </c>
      <c r="K1294">
        <v>0</v>
      </c>
      <c r="L1294" t="s">
        <v>3</v>
      </c>
      <c r="M1294" t="s">
        <v>3</v>
      </c>
      <c r="N1294" t="s">
        <v>3</v>
      </c>
      <c r="O1294" t="s">
        <v>3</v>
      </c>
      <c r="P1294" t="s">
        <v>3</v>
      </c>
      <c r="Q1294" t="s">
        <v>3</v>
      </c>
      <c r="R1294" t="s">
        <v>3</v>
      </c>
      <c r="S1294" t="s">
        <v>3</v>
      </c>
      <c r="T1294" t="s">
        <v>413</v>
      </c>
      <c r="U1294" t="s">
        <v>3</v>
      </c>
      <c r="V1294" t="s">
        <v>10</v>
      </c>
      <c r="W1294" t="s">
        <v>10</v>
      </c>
      <c r="X1294" t="s">
        <v>3</v>
      </c>
      <c r="Y1294" t="s">
        <v>10</v>
      </c>
      <c r="Z1294" t="s">
        <v>3</v>
      </c>
      <c r="AA1294"/>
      <c r="AB1294" t="s">
        <v>1791</v>
      </c>
      <c r="AC1294" t="s">
        <v>1810</v>
      </c>
      <c r="AD1294" t="s">
        <v>3</v>
      </c>
    </row>
    <row r="1295" spans="1:30" ht="15" x14ac:dyDescent="0.25">
      <c r="A1295">
        <v>100</v>
      </c>
      <c r="B1295" t="s">
        <v>1929</v>
      </c>
      <c r="C1295">
        <v>100</v>
      </c>
      <c r="D1295" t="s">
        <v>1808</v>
      </c>
      <c r="E1295" t="s">
        <v>1930</v>
      </c>
      <c r="F1295" t="s">
        <v>3</v>
      </c>
      <c r="G1295" t="s">
        <v>3</v>
      </c>
      <c r="H1295" t="s">
        <v>3</v>
      </c>
      <c r="I1295" t="s">
        <v>3</v>
      </c>
      <c r="J1295" t="s">
        <v>3</v>
      </c>
      <c r="K1295">
        <v>0</v>
      </c>
      <c r="L1295" t="s">
        <v>3</v>
      </c>
      <c r="M1295" t="s">
        <v>3</v>
      </c>
      <c r="N1295" t="s">
        <v>3</v>
      </c>
      <c r="O1295" t="s">
        <v>3</v>
      </c>
      <c r="P1295" t="s">
        <v>1795</v>
      </c>
      <c r="Q1295" t="s">
        <v>3</v>
      </c>
      <c r="R1295" t="s">
        <v>3</v>
      </c>
      <c r="S1295" t="s">
        <v>3</v>
      </c>
      <c r="T1295" t="s">
        <v>3</v>
      </c>
      <c r="U1295" t="s">
        <v>3</v>
      </c>
      <c r="V1295" t="s">
        <v>2</v>
      </c>
      <c r="W1295" t="s">
        <v>3</v>
      </c>
      <c r="X1295" t="s">
        <v>3</v>
      </c>
      <c r="Y1295" t="s">
        <v>3</v>
      </c>
      <c r="Z1295" t="s">
        <v>3</v>
      </c>
      <c r="AA1295"/>
      <c r="AB1295" t="s">
        <v>1791</v>
      </c>
      <c r="AC1295" t="s">
        <v>1810</v>
      </c>
      <c r="AD1295" t="s">
        <v>3</v>
      </c>
    </row>
    <row r="1296" spans="1:30" ht="15" x14ac:dyDescent="0.25">
      <c r="A1296">
        <v>101</v>
      </c>
      <c r="B1296" t="s">
        <v>1931</v>
      </c>
      <c r="C1296">
        <v>101</v>
      </c>
      <c r="D1296" t="s">
        <v>1808</v>
      </c>
      <c r="E1296" t="s">
        <v>1930</v>
      </c>
      <c r="F1296" t="s">
        <v>3</v>
      </c>
      <c r="G1296" t="s">
        <v>3</v>
      </c>
      <c r="H1296" t="s">
        <v>3</v>
      </c>
      <c r="I1296" t="s">
        <v>3</v>
      </c>
      <c r="J1296" t="s">
        <v>3</v>
      </c>
      <c r="K1296">
        <v>0</v>
      </c>
      <c r="L1296" t="s">
        <v>3</v>
      </c>
      <c r="M1296" t="s">
        <v>3</v>
      </c>
      <c r="N1296" t="s">
        <v>3</v>
      </c>
      <c r="O1296" t="s">
        <v>3</v>
      </c>
      <c r="P1296" t="s">
        <v>3</v>
      </c>
      <c r="Q1296" t="s">
        <v>3</v>
      </c>
      <c r="R1296" t="s">
        <v>3</v>
      </c>
      <c r="S1296" t="s">
        <v>3</v>
      </c>
      <c r="T1296" t="s">
        <v>3</v>
      </c>
      <c r="U1296" t="s">
        <v>3</v>
      </c>
      <c r="V1296" t="s">
        <v>2</v>
      </c>
      <c r="W1296" t="s">
        <v>3</v>
      </c>
      <c r="X1296" t="s">
        <v>3</v>
      </c>
      <c r="Y1296" t="s">
        <v>3</v>
      </c>
      <c r="Z1296" t="s">
        <v>3</v>
      </c>
      <c r="AA1296"/>
      <c r="AB1296" t="s">
        <v>1791</v>
      </c>
      <c r="AC1296" t="s">
        <v>1810</v>
      </c>
      <c r="AD1296" t="s">
        <v>3</v>
      </c>
    </row>
    <row r="1297" spans="1:30" ht="15" x14ac:dyDescent="0.25">
      <c r="A1297">
        <v>102</v>
      </c>
      <c r="B1297" t="s">
        <v>1932</v>
      </c>
      <c r="C1297">
        <v>102</v>
      </c>
      <c r="D1297" t="s">
        <v>1808</v>
      </c>
      <c r="E1297" t="s">
        <v>1930</v>
      </c>
      <c r="F1297" t="s">
        <v>3</v>
      </c>
      <c r="G1297" t="s">
        <v>3</v>
      </c>
      <c r="H1297" t="s">
        <v>3</v>
      </c>
      <c r="I1297" t="s">
        <v>3</v>
      </c>
      <c r="J1297" t="s">
        <v>3</v>
      </c>
      <c r="K1297">
        <v>0</v>
      </c>
      <c r="L1297" t="s">
        <v>3</v>
      </c>
      <c r="M1297" t="s">
        <v>3</v>
      </c>
      <c r="N1297" t="s">
        <v>3</v>
      </c>
      <c r="O1297" t="s">
        <v>3</v>
      </c>
      <c r="P1297" t="s">
        <v>3</v>
      </c>
      <c r="Q1297" t="s">
        <v>3</v>
      </c>
      <c r="R1297" t="s">
        <v>3</v>
      </c>
      <c r="S1297" t="s">
        <v>3</v>
      </c>
      <c r="T1297" t="s">
        <v>3</v>
      </c>
      <c r="U1297" t="s">
        <v>3</v>
      </c>
      <c r="V1297" t="s">
        <v>2</v>
      </c>
      <c r="W1297" t="s">
        <v>3</v>
      </c>
      <c r="X1297" t="s">
        <v>3</v>
      </c>
      <c r="Y1297" t="s">
        <v>3</v>
      </c>
      <c r="Z1297" t="s">
        <v>3</v>
      </c>
      <c r="AA1297"/>
      <c r="AB1297" t="s">
        <v>1791</v>
      </c>
      <c r="AC1297" t="s">
        <v>1810</v>
      </c>
      <c r="AD1297" t="s">
        <v>3</v>
      </c>
    </row>
    <row r="1298" spans="1:30" ht="15" x14ac:dyDescent="0.25">
      <c r="A1298">
        <v>103</v>
      </c>
      <c r="B1298" t="s">
        <v>1933</v>
      </c>
      <c r="C1298">
        <v>103</v>
      </c>
      <c r="D1298" t="s">
        <v>1808</v>
      </c>
      <c r="E1298" t="s">
        <v>1934</v>
      </c>
      <c r="F1298" t="s">
        <v>3</v>
      </c>
      <c r="G1298" t="s">
        <v>3</v>
      </c>
      <c r="H1298" t="s">
        <v>3</v>
      </c>
      <c r="I1298" t="s">
        <v>3</v>
      </c>
      <c r="J1298" t="s">
        <v>3</v>
      </c>
      <c r="K1298">
        <v>0</v>
      </c>
      <c r="L1298" t="s">
        <v>3</v>
      </c>
      <c r="M1298" t="s">
        <v>3</v>
      </c>
      <c r="N1298" t="s">
        <v>3</v>
      </c>
      <c r="O1298" t="s">
        <v>3</v>
      </c>
      <c r="P1298" t="s">
        <v>3</v>
      </c>
      <c r="Q1298" t="s">
        <v>3</v>
      </c>
      <c r="R1298" t="s">
        <v>3</v>
      </c>
      <c r="S1298" t="s">
        <v>3</v>
      </c>
      <c r="T1298" t="s">
        <v>3</v>
      </c>
      <c r="U1298" t="s">
        <v>3</v>
      </c>
      <c r="V1298" t="s">
        <v>13</v>
      </c>
      <c r="W1298" t="s">
        <v>13</v>
      </c>
      <c r="X1298" t="s">
        <v>3</v>
      </c>
      <c r="Y1298" t="s">
        <v>3</v>
      </c>
      <c r="Z1298" t="s">
        <v>3</v>
      </c>
      <c r="AA1298"/>
      <c r="AB1298" t="s">
        <v>1791</v>
      </c>
      <c r="AC1298" t="s">
        <v>1810</v>
      </c>
      <c r="AD1298" t="s">
        <v>3</v>
      </c>
    </row>
    <row r="1299" spans="1:30" ht="15" x14ac:dyDescent="0.25">
      <c r="A1299">
        <v>104</v>
      </c>
      <c r="B1299" t="s">
        <v>1935</v>
      </c>
      <c r="C1299">
        <v>104</v>
      </c>
      <c r="D1299" t="s">
        <v>1808</v>
      </c>
      <c r="E1299" t="s">
        <v>1934</v>
      </c>
      <c r="F1299" t="s">
        <v>3</v>
      </c>
      <c r="G1299" t="s">
        <v>3</v>
      </c>
      <c r="H1299" t="s">
        <v>3</v>
      </c>
      <c r="I1299" t="s">
        <v>3</v>
      </c>
      <c r="J1299" t="s">
        <v>3</v>
      </c>
      <c r="K1299">
        <v>0</v>
      </c>
      <c r="L1299" t="s">
        <v>3</v>
      </c>
      <c r="M1299" t="s">
        <v>3</v>
      </c>
      <c r="N1299" t="s">
        <v>3</v>
      </c>
      <c r="O1299" t="s">
        <v>3</v>
      </c>
      <c r="P1299" t="s">
        <v>3</v>
      </c>
      <c r="Q1299" t="s">
        <v>3</v>
      </c>
      <c r="R1299" t="s">
        <v>3</v>
      </c>
      <c r="S1299" t="s">
        <v>3</v>
      </c>
      <c r="T1299" t="s">
        <v>3</v>
      </c>
      <c r="U1299" t="s">
        <v>3</v>
      </c>
      <c r="V1299" t="s">
        <v>2</v>
      </c>
      <c r="W1299" t="s">
        <v>3</v>
      </c>
      <c r="X1299" t="s">
        <v>3</v>
      </c>
      <c r="Y1299" t="s">
        <v>3</v>
      </c>
      <c r="Z1299" t="s">
        <v>3</v>
      </c>
      <c r="AA1299"/>
      <c r="AB1299" t="s">
        <v>1791</v>
      </c>
      <c r="AC1299" t="s">
        <v>1810</v>
      </c>
      <c r="AD1299" t="s">
        <v>3</v>
      </c>
    </row>
    <row r="1300" spans="1:30" ht="15" x14ac:dyDescent="0.25">
      <c r="A1300">
        <v>105</v>
      </c>
      <c r="B1300" t="s">
        <v>1936</v>
      </c>
      <c r="C1300">
        <v>105</v>
      </c>
      <c r="D1300" t="s">
        <v>1808</v>
      </c>
      <c r="E1300" t="s">
        <v>1934</v>
      </c>
      <c r="F1300" t="s">
        <v>3</v>
      </c>
      <c r="G1300" t="s">
        <v>3</v>
      </c>
      <c r="H1300" t="s">
        <v>3</v>
      </c>
      <c r="I1300" t="s">
        <v>3</v>
      </c>
      <c r="J1300" t="s">
        <v>3</v>
      </c>
      <c r="K1300">
        <v>0</v>
      </c>
      <c r="L1300" t="s">
        <v>3</v>
      </c>
      <c r="M1300" t="s">
        <v>3</v>
      </c>
      <c r="N1300" t="s">
        <v>3</v>
      </c>
      <c r="O1300" t="s">
        <v>3</v>
      </c>
      <c r="P1300" t="s">
        <v>3</v>
      </c>
      <c r="Q1300" t="s">
        <v>3</v>
      </c>
      <c r="R1300" t="s">
        <v>3</v>
      </c>
      <c r="S1300" t="s">
        <v>3</v>
      </c>
      <c r="T1300" t="s">
        <v>3</v>
      </c>
      <c r="U1300" t="s">
        <v>3</v>
      </c>
      <c r="V1300" t="s">
        <v>2</v>
      </c>
      <c r="W1300" t="s">
        <v>3</v>
      </c>
      <c r="X1300" t="s">
        <v>3</v>
      </c>
      <c r="Y1300" t="s">
        <v>3</v>
      </c>
      <c r="Z1300" t="s">
        <v>3</v>
      </c>
      <c r="AA1300"/>
      <c r="AB1300" t="s">
        <v>1791</v>
      </c>
      <c r="AC1300" t="s">
        <v>1810</v>
      </c>
      <c r="AD1300" t="s">
        <v>3</v>
      </c>
    </row>
    <row r="1301" spans="1:30" ht="15" x14ac:dyDescent="0.25">
      <c r="A1301">
        <v>106</v>
      </c>
      <c r="B1301" t="s">
        <v>1937</v>
      </c>
      <c r="C1301">
        <v>106</v>
      </c>
      <c r="D1301" t="s">
        <v>1808</v>
      </c>
      <c r="E1301" t="s">
        <v>1934</v>
      </c>
      <c r="F1301" t="s">
        <v>3</v>
      </c>
      <c r="G1301" t="s">
        <v>3</v>
      </c>
      <c r="H1301" t="s">
        <v>3</v>
      </c>
      <c r="I1301" t="s">
        <v>3</v>
      </c>
      <c r="J1301" t="s">
        <v>3</v>
      </c>
      <c r="K1301">
        <v>0</v>
      </c>
      <c r="L1301" t="s">
        <v>3</v>
      </c>
      <c r="M1301" t="s">
        <v>3</v>
      </c>
      <c r="N1301" t="s">
        <v>3</v>
      </c>
      <c r="O1301" t="s">
        <v>3</v>
      </c>
      <c r="P1301" t="s">
        <v>3</v>
      </c>
      <c r="Q1301" t="s">
        <v>3</v>
      </c>
      <c r="R1301" t="s">
        <v>3</v>
      </c>
      <c r="S1301" t="s">
        <v>3</v>
      </c>
      <c r="T1301" t="s">
        <v>3</v>
      </c>
      <c r="U1301" t="s">
        <v>3</v>
      </c>
      <c r="V1301" t="s">
        <v>2</v>
      </c>
      <c r="W1301" t="s">
        <v>3</v>
      </c>
      <c r="X1301" t="s">
        <v>3</v>
      </c>
      <c r="Y1301" t="s">
        <v>3</v>
      </c>
      <c r="Z1301" t="s">
        <v>3</v>
      </c>
      <c r="AA1301"/>
      <c r="AB1301" t="s">
        <v>1791</v>
      </c>
      <c r="AC1301" t="s">
        <v>1810</v>
      </c>
      <c r="AD1301" t="s">
        <v>3</v>
      </c>
    </row>
    <row r="1302" spans="1:30" ht="15" x14ac:dyDescent="0.25">
      <c r="A1302">
        <v>107</v>
      </c>
      <c r="B1302" t="s">
        <v>1938</v>
      </c>
      <c r="C1302">
        <v>107</v>
      </c>
      <c r="D1302" t="s">
        <v>1808</v>
      </c>
      <c r="E1302" t="s">
        <v>1934</v>
      </c>
      <c r="F1302" t="s">
        <v>3</v>
      </c>
      <c r="G1302" t="s">
        <v>3</v>
      </c>
      <c r="H1302" t="s">
        <v>3</v>
      </c>
      <c r="I1302" t="s">
        <v>3</v>
      </c>
      <c r="J1302" t="s">
        <v>3</v>
      </c>
      <c r="K1302">
        <v>0</v>
      </c>
      <c r="L1302" t="s">
        <v>3</v>
      </c>
      <c r="M1302" t="s">
        <v>3</v>
      </c>
      <c r="N1302" t="s">
        <v>3</v>
      </c>
      <c r="O1302" t="s">
        <v>3</v>
      </c>
      <c r="P1302" t="s">
        <v>3</v>
      </c>
      <c r="Q1302" t="s">
        <v>3</v>
      </c>
      <c r="R1302" t="s">
        <v>3</v>
      </c>
      <c r="S1302" t="s">
        <v>3</v>
      </c>
      <c r="T1302" t="s">
        <v>3</v>
      </c>
      <c r="U1302" t="s">
        <v>3</v>
      </c>
      <c r="V1302" t="s">
        <v>3</v>
      </c>
      <c r="W1302" t="s">
        <v>3</v>
      </c>
      <c r="X1302" t="s">
        <v>3</v>
      </c>
      <c r="Y1302" t="s">
        <v>3</v>
      </c>
      <c r="Z1302" t="s">
        <v>3</v>
      </c>
      <c r="AA1302"/>
      <c r="AB1302" t="s">
        <v>1791</v>
      </c>
      <c r="AC1302" t="s">
        <v>1810</v>
      </c>
      <c r="AD1302" t="s">
        <v>3</v>
      </c>
    </row>
    <row r="1303" spans="1:30" ht="15" x14ac:dyDescent="0.25">
      <c r="A1303">
        <v>108</v>
      </c>
      <c r="B1303" t="s">
        <v>1939</v>
      </c>
      <c r="C1303">
        <v>108</v>
      </c>
      <c r="D1303" t="s">
        <v>1808</v>
      </c>
      <c r="E1303" t="s">
        <v>1934</v>
      </c>
      <c r="F1303" t="s">
        <v>3</v>
      </c>
      <c r="G1303" t="s">
        <v>3</v>
      </c>
      <c r="H1303" t="s">
        <v>3</v>
      </c>
      <c r="I1303" t="s">
        <v>3</v>
      </c>
      <c r="J1303" t="s">
        <v>3</v>
      </c>
      <c r="K1303">
        <v>0</v>
      </c>
      <c r="L1303" t="s">
        <v>3</v>
      </c>
      <c r="M1303" t="s">
        <v>3</v>
      </c>
      <c r="N1303" t="s">
        <v>3</v>
      </c>
      <c r="O1303" t="s">
        <v>3</v>
      </c>
      <c r="P1303" t="s">
        <v>3</v>
      </c>
      <c r="Q1303" t="s">
        <v>3</v>
      </c>
      <c r="R1303" t="s">
        <v>3</v>
      </c>
      <c r="S1303" t="s">
        <v>3</v>
      </c>
      <c r="T1303" t="s">
        <v>3</v>
      </c>
      <c r="U1303" t="s">
        <v>3</v>
      </c>
      <c r="V1303" t="s">
        <v>3</v>
      </c>
      <c r="W1303" t="s">
        <v>3</v>
      </c>
      <c r="X1303" t="s">
        <v>3</v>
      </c>
      <c r="Y1303" t="s">
        <v>3</v>
      </c>
      <c r="Z1303" t="s">
        <v>3</v>
      </c>
      <c r="AA1303"/>
      <c r="AB1303" t="s">
        <v>1791</v>
      </c>
      <c r="AC1303" t="s">
        <v>1810</v>
      </c>
      <c r="AD1303" t="s">
        <v>3</v>
      </c>
    </row>
    <row r="1304" spans="1:30" ht="15" x14ac:dyDescent="0.25">
      <c r="A1304">
        <v>109</v>
      </c>
      <c r="B1304" t="s">
        <v>1940</v>
      </c>
      <c r="C1304">
        <v>109</v>
      </c>
      <c r="D1304" t="s">
        <v>1808</v>
      </c>
      <c r="E1304" t="s">
        <v>1934</v>
      </c>
      <c r="F1304" t="s">
        <v>3</v>
      </c>
      <c r="G1304" t="s">
        <v>3</v>
      </c>
      <c r="H1304" t="s">
        <v>3</v>
      </c>
      <c r="I1304" t="s">
        <v>3</v>
      </c>
      <c r="J1304" t="s">
        <v>3</v>
      </c>
      <c r="K1304">
        <v>0</v>
      </c>
      <c r="L1304" t="s">
        <v>3</v>
      </c>
      <c r="M1304" t="s">
        <v>3</v>
      </c>
      <c r="N1304" t="s">
        <v>3</v>
      </c>
      <c r="O1304" t="s">
        <v>3</v>
      </c>
      <c r="P1304" t="s">
        <v>3</v>
      </c>
      <c r="Q1304" t="s">
        <v>3</v>
      </c>
      <c r="R1304" t="s">
        <v>3</v>
      </c>
      <c r="S1304" t="s">
        <v>3</v>
      </c>
      <c r="T1304" t="s">
        <v>3</v>
      </c>
      <c r="U1304" t="s">
        <v>3</v>
      </c>
      <c r="V1304" t="s">
        <v>3</v>
      </c>
      <c r="W1304" t="s">
        <v>3</v>
      </c>
      <c r="X1304" t="s">
        <v>3</v>
      </c>
      <c r="Y1304" t="s">
        <v>3</v>
      </c>
      <c r="Z1304" t="s">
        <v>3</v>
      </c>
      <c r="AA1304"/>
      <c r="AB1304" t="s">
        <v>1791</v>
      </c>
      <c r="AC1304" t="s">
        <v>1810</v>
      </c>
      <c r="AD1304" t="s">
        <v>3</v>
      </c>
    </row>
    <row r="1305" spans="1:30" ht="15" x14ac:dyDescent="0.25">
      <c r="A1305">
        <v>110</v>
      </c>
      <c r="B1305" t="s">
        <v>1941</v>
      </c>
      <c r="C1305">
        <v>110</v>
      </c>
      <c r="D1305" t="s">
        <v>1808</v>
      </c>
      <c r="E1305" t="s">
        <v>1934</v>
      </c>
      <c r="F1305" t="s">
        <v>3</v>
      </c>
      <c r="G1305" t="s">
        <v>3</v>
      </c>
      <c r="H1305" t="s">
        <v>1942</v>
      </c>
      <c r="I1305" t="s">
        <v>3</v>
      </c>
      <c r="J1305" t="s">
        <v>3</v>
      </c>
      <c r="K1305">
        <v>0</v>
      </c>
      <c r="L1305" t="s">
        <v>3</v>
      </c>
      <c r="M1305" t="s">
        <v>3</v>
      </c>
      <c r="N1305" t="s">
        <v>3</v>
      </c>
      <c r="O1305" t="s">
        <v>3</v>
      </c>
      <c r="P1305" t="s">
        <v>1795</v>
      </c>
      <c r="Q1305" t="s">
        <v>3</v>
      </c>
      <c r="R1305" t="s">
        <v>3</v>
      </c>
      <c r="S1305" t="s">
        <v>3</v>
      </c>
      <c r="T1305" t="s">
        <v>359</v>
      </c>
      <c r="U1305" t="s">
        <v>3</v>
      </c>
      <c r="V1305" t="s">
        <v>2</v>
      </c>
      <c r="W1305" t="s">
        <v>13</v>
      </c>
      <c r="X1305" t="s">
        <v>21</v>
      </c>
      <c r="Y1305" t="s">
        <v>3</v>
      </c>
      <c r="Z1305" t="s">
        <v>10</v>
      </c>
      <c r="AA1305"/>
      <c r="AB1305" t="s">
        <v>1791</v>
      </c>
      <c r="AC1305" t="s">
        <v>1810</v>
      </c>
      <c r="AD1305" t="s">
        <v>3</v>
      </c>
    </row>
    <row r="1306" spans="1:30" ht="15" x14ac:dyDescent="0.25">
      <c r="A1306">
        <v>111</v>
      </c>
      <c r="B1306" t="s">
        <v>1943</v>
      </c>
      <c r="C1306">
        <v>111</v>
      </c>
      <c r="D1306" t="s">
        <v>1808</v>
      </c>
      <c r="E1306" t="s">
        <v>1934</v>
      </c>
      <c r="F1306" t="s">
        <v>3</v>
      </c>
      <c r="G1306" t="s">
        <v>3</v>
      </c>
      <c r="H1306" t="s">
        <v>3</v>
      </c>
      <c r="I1306" t="s">
        <v>3</v>
      </c>
      <c r="J1306" t="s">
        <v>3</v>
      </c>
      <c r="K1306">
        <v>0</v>
      </c>
      <c r="L1306" t="s">
        <v>3</v>
      </c>
      <c r="M1306" t="s">
        <v>3</v>
      </c>
      <c r="N1306" t="s">
        <v>3</v>
      </c>
      <c r="O1306" t="s">
        <v>3</v>
      </c>
      <c r="P1306" t="s">
        <v>3</v>
      </c>
      <c r="Q1306" t="s">
        <v>3</v>
      </c>
      <c r="R1306" t="s">
        <v>3</v>
      </c>
      <c r="S1306" t="s">
        <v>3</v>
      </c>
      <c r="T1306" t="s">
        <v>3</v>
      </c>
      <c r="U1306" t="s">
        <v>3</v>
      </c>
      <c r="V1306" t="s">
        <v>2</v>
      </c>
      <c r="W1306" t="s">
        <v>3</v>
      </c>
      <c r="X1306" t="s">
        <v>3</v>
      </c>
      <c r="Y1306" t="s">
        <v>3</v>
      </c>
      <c r="Z1306" t="s">
        <v>3</v>
      </c>
      <c r="AA1306"/>
      <c r="AB1306" t="s">
        <v>1791</v>
      </c>
      <c r="AC1306" t="s">
        <v>1810</v>
      </c>
      <c r="AD1306" t="s">
        <v>3</v>
      </c>
    </row>
    <row r="1307" spans="1:30" ht="15" x14ac:dyDescent="0.25">
      <c r="A1307">
        <v>112</v>
      </c>
      <c r="B1307" t="s">
        <v>1944</v>
      </c>
      <c r="C1307">
        <v>112</v>
      </c>
      <c r="D1307" t="s">
        <v>1808</v>
      </c>
      <c r="E1307" t="s">
        <v>1934</v>
      </c>
      <c r="F1307" t="s">
        <v>3</v>
      </c>
      <c r="G1307" t="s">
        <v>3</v>
      </c>
      <c r="H1307" t="s">
        <v>3</v>
      </c>
      <c r="I1307" t="s">
        <v>3</v>
      </c>
      <c r="J1307" t="s">
        <v>3</v>
      </c>
      <c r="K1307" t="s">
        <v>3</v>
      </c>
      <c r="L1307" t="s">
        <v>3</v>
      </c>
      <c r="M1307" t="s">
        <v>3</v>
      </c>
      <c r="N1307" t="s">
        <v>3</v>
      </c>
      <c r="O1307" t="s">
        <v>3</v>
      </c>
      <c r="P1307" t="s">
        <v>3</v>
      </c>
      <c r="Q1307" t="s">
        <v>3</v>
      </c>
      <c r="R1307" t="s">
        <v>3</v>
      </c>
      <c r="S1307" t="s">
        <v>3</v>
      </c>
      <c r="T1307" t="s">
        <v>3</v>
      </c>
      <c r="U1307" t="s">
        <v>3</v>
      </c>
      <c r="V1307" t="s">
        <v>3</v>
      </c>
      <c r="W1307" t="s">
        <v>3</v>
      </c>
      <c r="X1307" t="s">
        <v>3</v>
      </c>
      <c r="Y1307" t="s">
        <v>3</v>
      </c>
      <c r="Z1307" t="s">
        <v>3</v>
      </c>
      <c r="AA1307"/>
      <c r="AB1307" t="s">
        <v>1791</v>
      </c>
      <c r="AC1307" t="s">
        <v>1810</v>
      </c>
      <c r="AD1307" t="s">
        <v>3</v>
      </c>
    </row>
    <row r="1308" spans="1:30" ht="15" x14ac:dyDescent="0.25">
      <c r="A1308">
        <v>113</v>
      </c>
      <c r="B1308" t="s">
        <v>1945</v>
      </c>
      <c r="C1308">
        <v>113</v>
      </c>
      <c r="D1308" t="s">
        <v>1808</v>
      </c>
      <c r="E1308" t="s">
        <v>1934</v>
      </c>
      <c r="F1308" t="s">
        <v>3</v>
      </c>
      <c r="G1308" t="s">
        <v>3</v>
      </c>
      <c r="H1308" t="s">
        <v>3</v>
      </c>
      <c r="I1308" t="s">
        <v>3</v>
      </c>
      <c r="J1308" t="s">
        <v>3</v>
      </c>
      <c r="K1308">
        <v>0</v>
      </c>
      <c r="L1308" t="s">
        <v>3</v>
      </c>
      <c r="M1308" t="s">
        <v>3</v>
      </c>
      <c r="N1308" t="s">
        <v>3</v>
      </c>
      <c r="O1308" t="s">
        <v>3</v>
      </c>
      <c r="P1308" t="s">
        <v>3</v>
      </c>
      <c r="Q1308" t="s">
        <v>3</v>
      </c>
      <c r="R1308" t="s">
        <v>3</v>
      </c>
      <c r="S1308" t="s">
        <v>3</v>
      </c>
      <c r="T1308" t="s">
        <v>3</v>
      </c>
      <c r="U1308" t="s">
        <v>3</v>
      </c>
      <c r="V1308" t="s">
        <v>10</v>
      </c>
      <c r="W1308" t="s">
        <v>10</v>
      </c>
      <c r="X1308" t="s">
        <v>3</v>
      </c>
      <c r="Y1308" t="s">
        <v>3</v>
      </c>
      <c r="Z1308" t="s">
        <v>3</v>
      </c>
      <c r="AA1308"/>
      <c r="AB1308" t="s">
        <v>1791</v>
      </c>
      <c r="AC1308" t="s">
        <v>1810</v>
      </c>
      <c r="AD1308" t="s">
        <v>3</v>
      </c>
    </row>
    <row r="1309" spans="1:30" ht="15" x14ac:dyDescent="0.25">
      <c r="A1309">
        <v>114</v>
      </c>
      <c r="B1309" t="s">
        <v>1946</v>
      </c>
      <c r="C1309">
        <v>114</v>
      </c>
      <c r="D1309" t="s">
        <v>1808</v>
      </c>
      <c r="E1309" t="s">
        <v>1934</v>
      </c>
      <c r="F1309" t="s">
        <v>3</v>
      </c>
      <c r="G1309" t="s">
        <v>3</v>
      </c>
      <c r="H1309" t="s">
        <v>3</v>
      </c>
      <c r="I1309" t="s">
        <v>3</v>
      </c>
      <c r="J1309" t="s">
        <v>3</v>
      </c>
      <c r="K1309">
        <v>0</v>
      </c>
      <c r="L1309" t="s">
        <v>3</v>
      </c>
      <c r="M1309" t="s">
        <v>3</v>
      </c>
      <c r="N1309" t="s">
        <v>3</v>
      </c>
      <c r="O1309" t="s">
        <v>3</v>
      </c>
      <c r="P1309" t="s">
        <v>3</v>
      </c>
      <c r="Q1309" t="s">
        <v>3</v>
      </c>
      <c r="R1309" t="s">
        <v>3</v>
      </c>
      <c r="S1309" t="s">
        <v>3</v>
      </c>
      <c r="T1309" t="s">
        <v>3</v>
      </c>
      <c r="U1309" t="s">
        <v>3</v>
      </c>
      <c r="V1309" t="s">
        <v>2</v>
      </c>
      <c r="W1309" t="s">
        <v>3</v>
      </c>
      <c r="X1309" t="s">
        <v>3</v>
      </c>
      <c r="Y1309" t="s">
        <v>3</v>
      </c>
      <c r="Z1309" t="s">
        <v>3</v>
      </c>
      <c r="AA1309"/>
      <c r="AB1309" t="s">
        <v>1791</v>
      </c>
      <c r="AC1309" t="s">
        <v>1810</v>
      </c>
      <c r="AD1309" t="s">
        <v>3</v>
      </c>
    </row>
    <row r="1310" spans="1:30" ht="15" x14ac:dyDescent="0.25">
      <c r="A1310">
        <v>115</v>
      </c>
      <c r="B1310" t="s">
        <v>1947</v>
      </c>
      <c r="C1310">
        <v>115</v>
      </c>
      <c r="D1310" t="s">
        <v>1808</v>
      </c>
      <c r="E1310" t="s">
        <v>1934</v>
      </c>
      <c r="F1310" t="s">
        <v>3</v>
      </c>
      <c r="G1310" t="s">
        <v>3</v>
      </c>
      <c r="H1310" t="s">
        <v>3</v>
      </c>
      <c r="I1310" t="s">
        <v>3</v>
      </c>
      <c r="J1310" t="s">
        <v>3</v>
      </c>
      <c r="K1310">
        <v>0</v>
      </c>
      <c r="L1310" t="s">
        <v>3</v>
      </c>
      <c r="M1310" t="s">
        <v>3</v>
      </c>
      <c r="N1310" t="s">
        <v>3</v>
      </c>
      <c r="O1310" t="s">
        <v>3</v>
      </c>
      <c r="P1310" t="s">
        <v>3</v>
      </c>
      <c r="Q1310" t="s">
        <v>3</v>
      </c>
      <c r="R1310" t="s">
        <v>3</v>
      </c>
      <c r="S1310" t="s">
        <v>3</v>
      </c>
      <c r="T1310" t="s">
        <v>3</v>
      </c>
      <c r="U1310" t="s">
        <v>3</v>
      </c>
      <c r="V1310" t="s">
        <v>2</v>
      </c>
      <c r="W1310" t="s">
        <v>3</v>
      </c>
      <c r="X1310" t="s">
        <v>3</v>
      </c>
      <c r="Y1310" t="s">
        <v>3</v>
      </c>
      <c r="Z1310" t="s">
        <v>3</v>
      </c>
      <c r="AA1310"/>
      <c r="AB1310" t="s">
        <v>1791</v>
      </c>
      <c r="AC1310" t="s">
        <v>1810</v>
      </c>
      <c r="AD1310" t="s">
        <v>3</v>
      </c>
    </row>
    <row r="1311" spans="1:30" ht="15" x14ac:dyDescent="0.25">
      <c r="A1311">
        <v>116</v>
      </c>
      <c r="B1311" t="s">
        <v>1948</v>
      </c>
      <c r="C1311">
        <v>116</v>
      </c>
      <c r="D1311" t="s">
        <v>1808</v>
      </c>
      <c r="E1311" t="s">
        <v>1934</v>
      </c>
      <c r="F1311" t="s">
        <v>3</v>
      </c>
      <c r="G1311" t="s">
        <v>3</v>
      </c>
      <c r="H1311" t="s">
        <v>3</v>
      </c>
      <c r="I1311" t="s">
        <v>3</v>
      </c>
      <c r="J1311" t="s">
        <v>3</v>
      </c>
      <c r="K1311">
        <v>0</v>
      </c>
      <c r="L1311" t="s">
        <v>3</v>
      </c>
      <c r="M1311" t="s">
        <v>3</v>
      </c>
      <c r="N1311" t="s">
        <v>3</v>
      </c>
      <c r="O1311" t="s">
        <v>3</v>
      </c>
      <c r="P1311" t="s">
        <v>3</v>
      </c>
      <c r="Q1311" t="s">
        <v>3</v>
      </c>
      <c r="R1311" t="s">
        <v>3</v>
      </c>
      <c r="S1311" t="s">
        <v>3</v>
      </c>
      <c r="T1311" t="s">
        <v>3</v>
      </c>
      <c r="U1311" t="s">
        <v>3</v>
      </c>
      <c r="V1311" t="s">
        <v>2</v>
      </c>
      <c r="W1311" t="s">
        <v>3</v>
      </c>
      <c r="X1311" t="s">
        <v>3</v>
      </c>
      <c r="Y1311" t="s">
        <v>3</v>
      </c>
      <c r="Z1311" t="s">
        <v>3</v>
      </c>
      <c r="AA1311"/>
      <c r="AB1311" t="s">
        <v>1791</v>
      </c>
      <c r="AC1311" t="s">
        <v>1810</v>
      </c>
      <c r="AD1311" t="s">
        <v>3</v>
      </c>
    </row>
    <row r="1312" spans="1:30" ht="15" x14ac:dyDescent="0.25">
      <c r="A1312">
        <v>117</v>
      </c>
      <c r="B1312" t="s">
        <v>1949</v>
      </c>
      <c r="C1312">
        <v>117</v>
      </c>
      <c r="D1312" t="s">
        <v>1808</v>
      </c>
      <c r="E1312" t="s">
        <v>1934</v>
      </c>
      <c r="F1312" t="s">
        <v>3</v>
      </c>
      <c r="G1312" t="s">
        <v>3</v>
      </c>
      <c r="H1312" t="s">
        <v>3</v>
      </c>
      <c r="I1312" t="s">
        <v>3</v>
      </c>
      <c r="J1312" t="s">
        <v>3</v>
      </c>
      <c r="K1312">
        <v>0</v>
      </c>
      <c r="L1312" t="s">
        <v>3</v>
      </c>
      <c r="M1312" t="s">
        <v>3</v>
      </c>
      <c r="N1312" t="s">
        <v>3</v>
      </c>
      <c r="O1312" t="s">
        <v>3</v>
      </c>
      <c r="P1312" t="s">
        <v>3</v>
      </c>
      <c r="Q1312" t="s">
        <v>3</v>
      </c>
      <c r="R1312" t="s">
        <v>3</v>
      </c>
      <c r="S1312" t="s">
        <v>3</v>
      </c>
      <c r="T1312" t="s">
        <v>3</v>
      </c>
      <c r="U1312" t="s">
        <v>3</v>
      </c>
      <c r="V1312" t="s">
        <v>2</v>
      </c>
      <c r="W1312" t="s">
        <v>3</v>
      </c>
      <c r="X1312" t="s">
        <v>3</v>
      </c>
      <c r="Y1312" t="s">
        <v>3</v>
      </c>
      <c r="Z1312" t="s">
        <v>3</v>
      </c>
      <c r="AA1312"/>
      <c r="AB1312" t="s">
        <v>1791</v>
      </c>
      <c r="AC1312" t="s">
        <v>1810</v>
      </c>
      <c r="AD1312" t="s">
        <v>3</v>
      </c>
    </row>
    <row r="1313" spans="1:30" ht="15" x14ac:dyDescent="0.25">
      <c r="A1313">
        <v>118</v>
      </c>
      <c r="B1313" t="s">
        <v>1950</v>
      </c>
      <c r="C1313">
        <v>118</v>
      </c>
      <c r="D1313" t="s">
        <v>1808</v>
      </c>
      <c r="E1313" t="s">
        <v>1934</v>
      </c>
      <c r="F1313" t="s">
        <v>3</v>
      </c>
      <c r="G1313" t="s">
        <v>3</v>
      </c>
      <c r="H1313" t="s">
        <v>3</v>
      </c>
      <c r="I1313" t="s">
        <v>3</v>
      </c>
      <c r="J1313" t="s">
        <v>3</v>
      </c>
      <c r="K1313">
        <v>0</v>
      </c>
      <c r="L1313" t="s">
        <v>3</v>
      </c>
      <c r="M1313" t="s">
        <v>3</v>
      </c>
      <c r="N1313" t="s">
        <v>3</v>
      </c>
      <c r="O1313" t="s">
        <v>3</v>
      </c>
      <c r="P1313" t="s">
        <v>3</v>
      </c>
      <c r="Q1313" t="s">
        <v>3</v>
      </c>
      <c r="R1313" t="s">
        <v>3</v>
      </c>
      <c r="S1313" t="s">
        <v>3</v>
      </c>
      <c r="T1313" t="s">
        <v>3</v>
      </c>
      <c r="U1313" t="s">
        <v>3</v>
      </c>
      <c r="V1313" t="s">
        <v>2</v>
      </c>
      <c r="W1313" t="s">
        <v>3</v>
      </c>
      <c r="X1313" t="s">
        <v>3</v>
      </c>
      <c r="Y1313" t="s">
        <v>3</v>
      </c>
      <c r="Z1313" t="s">
        <v>3</v>
      </c>
      <c r="AA1313"/>
      <c r="AB1313" t="s">
        <v>1791</v>
      </c>
      <c r="AC1313" t="s">
        <v>1810</v>
      </c>
      <c r="AD1313" t="s">
        <v>3</v>
      </c>
    </row>
    <row r="1314" spans="1:30" ht="15" x14ac:dyDescent="0.25">
      <c r="A1314">
        <v>119</v>
      </c>
      <c r="B1314" t="s">
        <v>1951</v>
      </c>
      <c r="C1314">
        <v>119</v>
      </c>
      <c r="D1314" t="s">
        <v>1808</v>
      </c>
      <c r="E1314" t="s">
        <v>1934</v>
      </c>
      <c r="F1314" t="s">
        <v>3</v>
      </c>
      <c r="G1314" t="s">
        <v>3</v>
      </c>
      <c r="H1314" t="s">
        <v>3</v>
      </c>
      <c r="I1314" t="s">
        <v>3</v>
      </c>
      <c r="J1314" t="s">
        <v>3</v>
      </c>
      <c r="K1314">
        <v>0</v>
      </c>
      <c r="L1314" t="s">
        <v>3</v>
      </c>
      <c r="M1314" t="s">
        <v>3</v>
      </c>
      <c r="N1314" t="s">
        <v>3</v>
      </c>
      <c r="O1314" t="s">
        <v>3</v>
      </c>
      <c r="P1314" t="s">
        <v>3</v>
      </c>
      <c r="Q1314" t="s">
        <v>3</v>
      </c>
      <c r="R1314" t="s">
        <v>3</v>
      </c>
      <c r="S1314" t="s">
        <v>3</v>
      </c>
      <c r="T1314" t="s">
        <v>11</v>
      </c>
      <c r="U1314" t="s">
        <v>3</v>
      </c>
      <c r="V1314" t="s">
        <v>21</v>
      </c>
      <c r="W1314" t="s">
        <v>3</v>
      </c>
      <c r="X1314" t="s">
        <v>3</v>
      </c>
      <c r="Y1314" t="s">
        <v>3</v>
      </c>
      <c r="Z1314" t="s">
        <v>3</v>
      </c>
      <c r="AA1314"/>
      <c r="AB1314" t="s">
        <v>1791</v>
      </c>
      <c r="AC1314" t="s">
        <v>1810</v>
      </c>
      <c r="AD1314" t="s">
        <v>3</v>
      </c>
    </row>
    <row r="1315" spans="1:30" ht="15" x14ac:dyDescent="0.25">
      <c r="A1315">
        <v>120</v>
      </c>
      <c r="B1315" t="s">
        <v>1952</v>
      </c>
      <c r="C1315">
        <v>120</v>
      </c>
      <c r="D1315" t="s">
        <v>1808</v>
      </c>
      <c r="E1315" t="s">
        <v>1934</v>
      </c>
      <c r="F1315" t="s">
        <v>3</v>
      </c>
      <c r="G1315" t="s">
        <v>3</v>
      </c>
      <c r="H1315" t="s">
        <v>3</v>
      </c>
      <c r="I1315" t="s">
        <v>3</v>
      </c>
      <c r="J1315" t="s">
        <v>3</v>
      </c>
      <c r="K1315">
        <v>0</v>
      </c>
      <c r="L1315" t="s">
        <v>3</v>
      </c>
      <c r="M1315">
        <v>1</v>
      </c>
      <c r="N1315" t="s">
        <v>3</v>
      </c>
      <c r="O1315" t="s">
        <v>3</v>
      </c>
      <c r="P1315" t="s">
        <v>3</v>
      </c>
      <c r="Q1315" t="s">
        <v>3</v>
      </c>
      <c r="R1315" t="s">
        <v>3</v>
      </c>
      <c r="S1315" t="s">
        <v>3</v>
      </c>
      <c r="T1315" t="s">
        <v>3</v>
      </c>
      <c r="U1315" t="s">
        <v>3</v>
      </c>
      <c r="V1315" t="s">
        <v>2</v>
      </c>
      <c r="W1315" t="s">
        <v>3</v>
      </c>
      <c r="X1315" t="s">
        <v>3</v>
      </c>
      <c r="Y1315" t="s">
        <v>3</v>
      </c>
      <c r="Z1315" t="s">
        <v>3</v>
      </c>
      <c r="AA1315"/>
      <c r="AB1315" t="s">
        <v>1791</v>
      </c>
      <c r="AC1315" t="s">
        <v>1810</v>
      </c>
      <c r="AD1315" t="s">
        <v>3</v>
      </c>
    </row>
    <row r="1316" spans="1:30" ht="15" x14ac:dyDescent="0.25">
      <c r="A1316">
        <v>121</v>
      </c>
      <c r="B1316" t="s">
        <v>1953</v>
      </c>
      <c r="C1316">
        <v>121</v>
      </c>
      <c r="D1316" t="s">
        <v>1808</v>
      </c>
      <c r="E1316" t="s">
        <v>1934</v>
      </c>
      <c r="F1316" t="s">
        <v>3</v>
      </c>
      <c r="G1316" t="s">
        <v>3</v>
      </c>
      <c r="H1316" t="s">
        <v>3</v>
      </c>
      <c r="I1316" t="s">
        <v>3</v>
      </c>
      <c r="J1316" t="s">
        <v>3</v>
      </c>
      <c r="K1316">
        <v>0</v>
      </c>
      <c r="L1316" t="s">
        <v>3</v>
      </c>
      <c r="M1316" t="s">
        <v>3</v>
      </c>
      <c r="N1316" t="s">
        <v>3</v>
      </c>
      <c r="O1316" t="s">
        <v>3</v>
      </c>
      <c r="P1316" t="s">
        <v>3</v>
      </c>
      <c r="Q1316" t="s">
        <v>3</v>
      </c>
      <c r="R1316" t="s">
        <v>3</v>
      </c>
      <c r="S1316" t="s">
        <v>3</v>
      </c>
      <c r="T1316" t="s">
        <v>3</v>
      </c>
      <c r="U1316" t="s">
        <v>3</v>
      </c>
      <c r="V1316" t="s">
        <v>2</v>
      </c>
      <c r="W1316" t="s">
        <v>3</v>
      </c>
      <c r="X1316" t="s">
        <v>3</v>
      </c>
      <c r="Y1316" t="s">
        <v>3</v>
      </c>
      <c r="Z1316" t="s">
        <v>3</v>
      </c>
      <c r="AA1316"/>
      <c r="AB1316" t="s">
        <v>1791</v>
      </c>
      <c r="AC1316" t="s">
        <v>1810</v>
      </c>
      <c r="AD1316" t="s">
        <v>3</v>
      </c>
    </row>
    <row r="1317" spans="1:30" ht="15" x14ac:dyDescent="0.25">
      <c r="A1317">
        <v>122</v>
      </c>
      <c r="B1317" t="s">
        <v>1954</v>
      </c>
      <c r="C1317">
        <v>122</v>
      </c>
      <c r="D1317" t="s">
        <v>1808</v>
      </c>
      <c r="E1317" t="s">
        <v>1934</v>
      </c>
      <c r="F1317" t="s">
        <v>3</v>
      </c>
      <c r="G1317" t="s">
        <v>3</v>
      </c>
      <c r="H1317" t="s">
        <v>3</v>
      </c>
      <c r="I1317" t="s">
        <v>3</v>
      </c>
      <c r="J1317" t="s">
        <v>3</v>
      </c>
      <c r="K1317">
        <v>0</v>
      </c>
      <c r="L1317" t="s">
        <v>3</v>
      </c>
      <c r="M1317" t="s">
        <v>3</v>
      </c>
      <c r="N1317" t="s">
        <v>3</v>
      </c>
      <c r="O1317" t="s">
        <v>3</v>
      </c>
      <c r="P1317" t="s">
        <v>1795</v>
      </c>
      <c r="Q1317" t="s">
        <v>3</v>
      </c>
      <c r="R1317" t="s">
        <v>3</v>
      </c>
      <c r="S1317" t="s">
        <v>3</v>
      </c>
      <c r="T1317" t="s">
        <v>3</v>
      </c>
      <c r="U1317" t="s">
        <v>3</v>
      </c>
      <c r="V1317" t="s">
        <v>2</v>
      </c>
      <c r="W1317" t="s">
        <v>3</v>
      </c>
      <c r="X1317" t="s">
        <v>3</v>
      </c>
      <c r="Y1317" t="s">
        <v>3</v>
      </c>
      <c r="Z1317" t="s">
        <v>3</v>
      </c>
      <c r="AA1317"/>
      <c r="AB1317" t="s">
        <v>1791</v>
      </c>
      <c r="AC1317" t="s">
        <v>1810</v>
      </c>
      <c r="AD1317" t="s">
        <v>3</v>
      </c>
    </row>
    <row r="1318" spans="1:30" ht="15" x14ac:dyDescent="0.25">
      <c r="A1318">
        <v>123</v>
      </c>
      <c r="B1318" t="s">
        <v>1955</v>
      </c>
      <c r="C1318">
        <v>123</v>
      </c>
      <c r="D1318" t="s">
        <v>1808</v>
      </c>
      <c r="E1318" t="s">
        <v>1934</v>
      </c>
      <c r="F1318" t="s">
        <v>3</v>
      </c>
      <c r="G1318" t="s">
        <v>3</v>
      </c>
      <c r="H1318" t="s">
        <v>3</v>
      </c>
      <c r="I1318" t="s">
        <v>3</v>
      </c>
      <c r="J1318" t="s">
        <v>3</v>
      </c>
      <c r="K1318">
        <v>0</v>
      </c>
      <c r="L1318" t="s">
        <v>3</v>
      </c>
      <c r="M1318" t="s">
        <v>3</v>
      </c>
      <c r="N1318" t="s">
        <v>3</v>
      </c>
      <c r="O1318" t="s">
        <v>3</v>
      </c>
      <c r="P1318" t="s">
        <v>3</v>
      </c>
      <c r="Q1318" t="s">
        <v>3</v>
      </c>
      <c r="R1318" t="s">
        <v>3</v>
      </c>
      <c r="S1318" t="s">
        <v>3</v>
      </c>
      <c r="T1318" t="s">
        <v>3</v>
      </c>
      <c r="U1318" t="s">
        <v>3</v>
      </c>
      <c r="V1318" t="s">
        <v>2</v>
      </c>
      <c r="W1318" t="s">
        <v>3</v>
      </c>
      <c r="X1318" t="s">
        <v>3</v>
      </c>
      <c r="Y1318" t="s">
        <v>3</v>
      </c>
      <c r="Z1318" t="s">
        <v>3</v>
      </c>
      <c r="AA1318"/>
      <c r="AB1318" t="s">
        <v>1791</v>
      </c>
      <c r="AC1318" t="s">
        <v>1810</v>
      </c>
      <c r="AD1318" t="s">
        <v>3</v>
      </c>
    </row>
    <row r="1319" spans="1:30" ht="15" x14ac:dyDescent="0.25">
      <c r="A1319">
        <v>124</v>
      </c>
      <c r="B1319" t="s">
        <v>1956</v>
      </c>
      <c r="C1319">
        <v>124</v>
      </c>
      <c r="D1319" t="s">
        <v>1808</v>
      </c>
      <c r="E1319" t="s">
        <v>1934</v>
      </c>
      <c r="F1319" t="s">
        <v>3</v>
      </c>
      <c r="G1319" t="s">
        <v>3</v>
      </c>
      <c r="H1319" t="s">
        <v>3</v>
      </c>
      <c r="I1319" t="s">
        <v>3</v>
      </c>
      <c r="J1319" t="s">
        <v>3</v>
      </c>
      <c r="K1319">
        <v>0</v>
      </c>
      <c r="L1319" t="s">
        <v>3</v>
      </c>
      <c r="M1319" t="s">
        <v>3</v>
      </c>
      <c r="N1319" t="s">
        <v>3</v>
      </c>
      <c r="O1319" t="s">
        <v>3</v>
      </c>
      <c r="P1319" t="s">
        <v>3</v>
      </c>
      <c r="Q1319" t="s">
        <v>3</v>
      </c>
      <c r="R1319" t="s">
        <v>3</v>
      </c>
      <c r="S1319" t="s">
        <v>3</v>
      </c>
      <c r="T1319" t="s">
        <v>3</v>
      </c>
      <c r="U1319" t="s">
        <v>3</v>
      </c>
      <c r="V1319" t="s">
        <v>2</v>
      </c>
      <c r="W1319" t="s">
        <v>3</v>
      </c>
      <c r="X1319" t="s">
        <v>3</v>
      </c>
      <c r="Y1319" t="s">
        <v>3</v>
      </c>
      <c r="Z1319" t="s">
        <v>3</v>
      </c>
      <c r="AA1319"/>
      <c r="AB1319" t="s">
        <v>1791</v>
      </c>
      <c r="AC1319" t="s">
        <v>1810</v>
      </c>
      <c r="AD1319" t="s">
        <v>3</v>
      </c>
    </row>
    <row r="1320" spans="1:30" ht="15" x14ac:dyDescent="0.25">
      <c r="A1320">
        <v>125</v>
      </c>
      <c r="B1320" t="s">
        <v>1957</v>
      </c>
      <c r="C1320">
        <v>125</v>
      </c>
      <c r="D1320" t="s">
        <v>1808</v>
      </c>
      <c r="E1320" t="s">
        <v>1934</v>
      </c>
      <c r="F1320" t="s">
        <v>3</v>
      </c>
      <c r="G1320" t="s">
        <v>3</v>
      </c>
      <c r="H1320" t="s">
        <v>3</v>
      </c>
      <c r="I1320" t="s">
        <v>3</v>
      </c>
      <c r="J1320" t="s">
        <v>3</v>
      </c>
      <c r="K1320">
        <v>0</v>
      </c>
      <c r="L1320" t="s">
        <v>3</v>
      </c>
      <c r="M1320" t="s">
        <v>3</v>
      </c>
      <c r="N1320" t="s">
        <v>3</v>
      </c>
      <c r="O1320" t="s">
        <v>3</v>
      </c>
      <c r="P1320" t="s">
        <v>3</v>
      </c>
      <c r="Q1320" t="s">
        <v>3</v>
      </c>
      <c r="R1320" t="s">
        <v>3</v>
      </c>
      <c r="S1320" t="s">
        <v>3</v>
      </c>
      <c r="T1320" t="s">
        <v>1086</v>
      </c>
      <c r="U1320" t="s">
        <v>3</v>
      </c>
      <c r="V1320" t="s">
        <v>10</v>
      </c>
      <c r="W1320" t="s">
        <v>10</v>
      </c>
      <c r="X1320" t="s">
        <v>3</v>
      </c>
      <c r="Y1320" t="s">
        <v>3</v>
      </c>
      <c r="Z1320" t="s">
        <v>3</v>
      </c>
      <c r="AA1320"/>
      <c r="AB1320" t="s">
        <v>1791</v>
      </c>
      <c r="AC1320" t="s">
        <v>1810</v>
      </c>
      <c r="AD1320" t="s">
        <v>3</v>
      </c>
    </row>
    <row r="1321" spans="1:30" ht="15" x14ac:dyDescent="0.25">
      <c r="A1321">
        <v>126</v>
      </c>
      <c r="B1321" t="s">
        <v>1958</v>
      </c>
      <c r="C1321">
        <v>126</v>
      </c>
      <c r="D1321" t="s">
        <v>1808</v>
      </c>
      <c r="E1321" t="s">
        <v>1934</v>
      </c>
      <c r="F1321" t="s">
        <v>3</v>
      </c>
      <c r="G1321" t="s">
        <v>3</v>
      </c>
      <c r="H1321" t="s">
        <v>3</v>
      </c>
      <c r="I1321" t="s">
        <v>3</v>
      </c>
      <c r="J1321" t="s">
        <v>3</v>
      </c>
      <c r="K1321">
        <v>0</v>
      </c>
      <c r="L1321" t="s">
        <v>3</v>
      </c>
      <c r="M1321" t="s">
        <v>3</v>
      </c>
      <c r="N1321" t="s">
        <v>3</v>
      </c>
      <c r="O1321" t="s">
        <v>3</v>
      </c>
      <c r="P1321" t="s">
        <v>3</v>
      </c>
      <c r="Q1321" t="s">
        <v>3</v>
      </c>
      <c r="R1321" t="s">
        <v>3</v>
      </c>
      <c r="S1321" t="s">
        <v>3</v>
      </c>
      <c r="T1321" t="s">
        <v>3</v>
      </c>
      <c r="U1321" t="s">
        <v>3</v>
      </c>
      <c r="V1321" t="s">
        <v>2</v>
      </c>
      <c r="W1321" t="s">
        <v>3</v>
      </c>
      <c r="X1321" t="s">
        <v>3</v>
      </c>
      <c r="Y1321" t="s">
        <v>3</v>
      </c>
      <c r="Z1321" t="s">
        <v>3</v>
      </c>
      <c r="AA1321"/>
      <c r="AB1321" t="s">
        <v>1791</v>
      </c>
      <c r="AC1321" t="s">
        <v>1810</v>
      </c>
      <c r="AD1321" t="s">
        <v>3</v>
      </c>
    </row>
    <row r="1322" spans="1:30" ht="15" x14ac:dyDescent="0.25">
      <c r="A1322">
        <v>127</v>
      </c>
      <c r="B1322" t="s">
        <v>1959</v>
      </c>
      <c r="C1322">
        <v>127</v>
      </c>
      <c r="D1322" t="s">
        <v>1808</v>
      </c>
      <c r="E1322" t="s">
        <v>1934</v>
      </c>
      <c r="F1322" t="s">
        <v>3</v>
      </c>
      <c r="G1322" t="s">
        <v>3</v>
      </c>
      <c r="H1322" t="s">
        <v>3</v>
      </c>
      <c r="I1322" t="s">
        <v>3</v>
      </c>
      <c r="J1322" t="s">
        <v>3</v>
      </c>
      <c r="K1322">
        <v>0</v>
      </c>
      <c r="L1322" t="s">
        <v>3</v>
      </c>
      <c r="M1322" t="s">
        <v>3</v>
      </c>
      <c r="N1322" t="s">
        <v>3</v>
      </c>
      <c r="O1322" t="s">
        <v>3</v>
      </c>
      <c r="P1322" t="s">
        <v>3</v>
      </c>
      <c r="Q1322" t="s">
        <v>3</v>
      </c>
      <c r="R1322" t="s">
        <v>3</v>
      </c>
      <c r="S1322" t="s">
        <v>3</v>
      </c>
      <c r="T1322" t="s">
        <v>3</v>
      </c>
      <c r="U1322" t="s">
        <v>3</v>
      </c>
      <c r="V1322" t="s">
        <v>2</v>
      </c>
      <c r="W1322" t="s">
        <v>3</v>
      </c>
      <c r="X1322" t="s">
        <v>3</v>
      </c>
      <c r="Y1322" t="s">
        <v>3</v>
      </c>
      <c r="Z1322" t="s">
        <v>3</v>
      </c>
      <c r="AA1322"/>
      <c r="AB1322" t="s">
        <v>1791</v>
      </c>
      <c r="AC1322" t="s">
        <v>1810</v>
      </c>
      <c r="AD1322" t="s">
        <v>3</v>
      </c>
    </row>
    <row r="1323" spans="1:30" ht="15" x14ac:dyDescent="0.25">
      <c r="A1323">
        <v>128</v>
      </c>
      <c r="B1323" t="s">
        <v>1960</v>
      </c>
      <c r="C1323">
        <v>128</v>
      </c>
      <c r="D1323" t="s">
        <v>1808</v>
      </c>
      <c r="E1323" t="s">
        <v>1934</v>
      </c>
      <c r="F1323" t="s">
        <v>3</v>
      </c>
      <c r="G1323" t="s">
        <v>3</v>
      </c>
      <c r="H1323" t="s">
        <v>1961</v>
      </c>
      <c r="I1323" t="s">
        <v>3</v>
      </c>
      <c r="J1323" t="s">
        <v>3</v>
      </c>
      <c r="K1323">
        <v>0</v>
      </c>
      <c r="L1323" t="s">
        <v>3</v>
      </c>
      <c r="M1323" t="s">
        <v>3</v>
      </c>
      <c r="N1323" t="s">
        <v>3</v>
      </c>
      <c r="O1323" t="s">
        <v>3</v>
      </c>
      <c r="P1323" t="s">
        <v>3</v>
      </c>
      <c r="Q1323" t="s">
        <v>3</v>
      </c>
      <c r="R1323" t="s">
        <v>3</v>
      </c>
      <c r="S1323" t="s">
        <v>3</v>
      </c>
      <c r="T1323" t="s">
        <v>3</v>
      </c>
      <c r="U1323" t="s">
        <v>3</v>
      </c>
      <c r="V1323" t="s">
        <v>2</v>
      </c>
      <c r="W1323" t="s">
        <v>3</v>
      </c>
      <c r="X1323" t="s">
        <v>3</v>
      </c>
      <c r="Y1323" t="s">
        <v>3</v>
      </c>
      <c r="Z1323" t="s">
        <v>3</v>
      </c>
      <c r="AA1323"/>
      <c r="AB1323" t="s">
        <v>1791</v>
      </c>
      <c r="AC1323" t="s">
        <v>1810</v>
      </c>
      <c r="AD1323" t="s">
        <v>3</v>
      </c>
    </row>
    <row r="1324" spans="1:30" ht="15" x14ac:dyDescent="0.25">
      <c r="A1324">
        <v>129</v>
      </c>
      <c r="B1324" t="s">
        <v>1962</v>
      </c>
      <c r="C1324">
        <v>129</v>
      </c>
      <c r="D1324" t="s">
        <v>1808</v>
      </c>
      <c r="E1324" t="s">
        <v>1934</v>
      </c>
      <c r="F1324" t="s">
        <v>3</v>
      </c>
      <c r="G1324" t="s">
        <v>3</v>
      </c>
      <c r="H1324" t="s">
        <v>3</v>
      </c>
      <c r="I1324" t="s">
        <v>3</v>
      </c>
      <c r="J1324" t="s">
        <v>3</v>
      </c>
      <c r="K1324">
        <v>0</v>
      </c>
      <c r="L1324" t="s">
        <v>3</v>
      </c>
      <c r="M1324" t="s">
        <v>3</v>
      </c>
      <c r="N1324" t="s">
        <v>3</v>
      </c>
      <c r="O1324" t="s">
        <v>3</v>
      </c>
      <c r="P1324" t="s">
        <v>3</v>
      </c>
      <c r="Q1324" t="s">
        <v>3</v>
      </c>
      <c r="R1324" t="s">
        <v>3</v>
      </c>
      <c r="S1324" t="s">
        <v>3</v>
      </c>
      <c r="T1324" t="s">
        <v>3</v>
      </c>
      <c r="U1324" t="s">
        <v>3</v>
      </c>
      <c r="V1324" t="s">
        <v>10</v>
      </c>
      <c r="W1324" t="s">
        <v>10</v>
      </c>
      <c r="X1324" t="s">
        <v>3</v>
      </c>
      <c r="Y1324" t="s">
        <v>3</v>
      </c>
      <c r="Z1324" t="s">
        <v>3</v>
      </c>
      <c r="AA1324"/>
      <c r="AB1324" t="s">
        <v>1791</v>
      </c>
      <c r="AC1324" t="s">
        <v>1810</v>
      </c>
      <c r="AD1324" t="s">
        <v>3</v>
      </c>
    </row>
    <row r="1325" spans="1:30" ht="15" x14ac:dyDescent="0.25">
      <c r="A1325">
        <v>130</v>
      </c>
      <c r="B1325" t="s">
        <v>1963</v>
      </c>
      <c r="C1325">
        <v>130</v>
      </c>
      <c r="D1325" t="s">
        <v>1808</v>
      </c>
      <c r="E1325" t="s">
        <v>1934</v>
      </c>
      <c r="F1325" t="s">
        <v>3</v>
      </c>
      <c r="G1325" t="s">
        <v>3</v>
      </c>
      <c r="H1325" t="s">
        <v>3</v>
      </c>
      <c r="I1325" t="s">
        <v>3</v>
      </c>
      <c r="J1325" t="s">
        <v>3</v>
      </c>
      <c r="K1325">
        <v>0</v>
      </c>
      <c r="L1325" t="s">
        <v>3</v>
      </c>
      <c r="M1325">
        <v>1</v>
      </c>
      <c r="N1325" t="s">
        <v>3</v>
      </c>
      <c r="O1325" t="s">
        <v>3</v>
      </c>
      <c r="P1325" t="s">
        <v>3</v>
      </c>
      <c r="Q1325" t="s">
        <v>3</v>
      </c>
      <c r="R1325" t="s">
        <v>3</v>
      </c>
      <c r="S1325" t="s">
        <v>3</v>
      </c>
      <c r="T1325" t="s">
        <v>3</v>
      </c>
      <c r="U1325" t="s">
        <v>3</v>
      </c>
      <c r="V1325" t="s">
        <v>9</v>
      </c>
      <c r="W1325" t="s">
        <v>9</v>
      </c>
      <c r="X1325" t="s">
        <v>3</v>
      </c>
      <c r="Y1325" t="s">
        <v>3</v>
      </c>
      <c r="Z1325" t="s">
        <v>3</v>
      </c>
      <c r="AA1325"/>
      <c r="AB1325" t="s">
        <v>1791</v>
      </c>
      <c r="AC1325" t="s">
        <v>1810</v>
      </c>
      <c r="AD1325" t="s">
        <v>3</v>
      </c>
    </row>
    <row r="1326" spans="1:30" ht="15" x14ac:dyDescent="0.25">
      <c r="A1326">
        <v>131</v>
      </c>
      <c r="B1326" t="s">
        <v>1964</v>
      </c>
      <c r="C1326">
        <v>131</v>
      </c>
      <c r="D1326" t="s">
        <v>1808</v>
      </c>
      <c r="E1326" t="s">
        <v>1934</v>
      </c>
      <c r="F1326" t="s">
        <v>3</v>
      </c>
      <c r="G1326" t="s">
        <v>3</v>
      </c>
      <c r="H1326" t="s">
        <v>3</v>
      </c>
      <c r="I1326" t="s">
        <v>3</v>
      </c>
      <c r="J1326" t="s">
        <v>3</v>
      </c>
      <c r="K1326">
        <v>0</v>
      </c>
      <c r="L1326" t="s">
        <v>3</v>
      </c>
      <c r="M1326" t="s">
        <v>3</v>
      </c>
      <c r="N1326" t="s">
        <v>3</v>
      </c>
      <c r="O1326" t="s">
        <v>3</v>
      </c>
      <c r="P1326" t="s">
        <v>3</v>
      </c>
      <c r="Q1326" t="s">
        <v>3</v>
      </c>
      <c r="R1326" t="s">
        <v>3</v>
      </c>
      <c r="S1326" t="s">
        <v>3</v>
      </c>
      <c r="T1326" t="s">
        <v>3</v>
      </c>
      <c r="U1326" t="s">
        <v>3</v>
      </c>
      <c r="V1326" t="s">
        <v>2</v>
      </c>
      <c r="W1326" t="s">
        <v>3</v>
      </c>
      <c r="X1326" t="s">
        <v>3</v>
      </c>
      <c r="Y1326" t="s">
        <v>3</v>
      </c>
      <c r="Z1326" t="s">
        <v>3</v>
      </c>
      <c r="AA1326"/>
      <c r="AB1326" t="s">
        <v>1791</v>
      </c>
      <c r="AC1326" t="s">
        <v>1810</v>
      </c>
      <c r="AD1326" t="s">
        <v>3</v>
      </c>
    </row>
    <row r="1327" spans="1:30" ht="15" x14ac:dyDescent="0.25">
      <c r="A1327">
        <v>132</v>
      </c>
      <c r="B1327" t="s">
        <v>1965</v>
      </c>
      <c r="C1327">
        <v>132</v>
      </c>
      <c r="D1327" t="s">
        <v>1808</v>
      </c>
      <c r="E1327" t="s">
        <v>1934</v>
      </c>
      <c r="F1327" t="s">
        <v>3</v>
      </c>
      <c r="G1327" t="s">
        <v>3</v>
      </c>
      <c r="H1327" t="s">
        <v>3</v>
      </c>
      <c r="I1327" t="s">
        <v>3</v>
      </c>
      <c r="J1327" t="s">
        <v>3</v>
      </c>
      <c r="K1327">
        <v>0</v>
      </c>
      <c r="L1327" t="s">
        <v>3</v>
      </c>
      <c r="M1327" t="s">
        <v>3</v>
      </c>
      <c r="N1327" t="s">
        <v>3</v>
      </c>
      <c r="O1327" t="s">
        <v>3</v>
      </c>
      <c r="P1327" t="s">
        <v>1795</v>
      </c>
      <c r="Q1327" t="s">
        <v>3</v>
      </c>
      <c r="R1327" t="s">
        <v>3</v>
      </c>
      <c r="S1327" t="s">
        <v>3</v>
      </c>
      <c r="T1327" t="s">
        <v>3</v>
      </c>
      <c r="U1327" t="s">
        <v>3</v>
      </c>
      <c r="V1327" t="s">
        <v>2</v>
      </c>
      <c r="W1327" t="s">
        <v>3</v>
      </c>
      <c r="X1327" t="s">
        <v>3</v>
      </c>
      <c r="Y1327" t="s">
        <v>3</v>
      </c>
      <c r="Z1327" t="s">
        <v>3</v>
      </c>
      <c r="AA1327"/>
      <c r="AB1327" t="s">
        <v>1791</v>
      </c>
      <c r="AC1327" t="s">
        <v>1810</v>
      </c>
      <c r="AD1327" t="s">
        <v>3</v>
      </c>
    </row>
    <row r="1328" spans="1:30" ht="15" x14ac:dyDescent="0.25">
      <c r="A1328">
        <v>133</v>
      </c>
      <c r="B1328" t="s">
        <v>1966</v>
      </c>
      <c r="C1328">
        <v>133</v>
      </c>
      <c r="D1328" t="s">
        <v>1808</v>
      </c>
      <c r="E1328" t="s">
        <v>1934</v>
      </c>
      <c r="F1328" t="s">
        <v>3</v>
      </c>
      <c r="G1328" t="s">
        <v>3</v>
      </c>
      <c r="H1328" t="s">
        <v>3</v>
      </c>
      <c r="I1328" t="s">
        <v>3</v>
      </c>
      <c r="J1328" t="s">
        <v>3</v>
      </c>
      <c r="K1328">
        <v>0</v>
      </c>
      <c r="L1328" t="s">
        <v>3</v>
      </c>
      <c r="M1328" t="s">
        <v>3</v>
      </c>
      <c r="N1328" t="s">
        <v>3</v>
      </c>
      <c r="O1328" t="s">
        <v>3</v>
      </c>
      <c r="P1328" t="s">
        <v>3</v>
      </c>
      <c r="Q1328" t="s">
        <v>3</v>
      </c>
      <c r="R1328" t="s">
        <v>3</v>
      </c>
      <c r="S1328" t="s">
        <v>3</v>
      </c>
      <c r="T1328" t="s">
        <v>3</v>
      </c>
      <c r="U1328" t="s">
        <v>3</v>
      </c>
      <c r="V1328" t="s">
        <v>21</v>
      </c>
      <c r="W1328" t="s">
        <v>3</v>
      </c>
      <c r="X1328" t="s">
        <v>3</v>
      </c>
      <c r="Y1328" t="s">
        <v>3</v>
      </c>
      <c r="Z1328" t="s">
        <v>3</v>
      </c>
      <c r="AA1328"/>
      <c r="AB1328" t="s">
        <v>1791</v>
      </c>
      <c r="AC1328" t="s">
        <v>1810</v>
      </c>
      <c r="AD1328" t="s">
        <v>3</v>
      </c>
    </row>
    <row r="1329" spans="1:30" ht="15" x14ac:dyDescent="0.25">
      <c r="A1329">
        <v>134</v>
      </c>
      <c r="B1329" t="s">
        <v>1967</v>
      </c>
      <c r="C1329">
        <v>134</v>
      </c>
      <c r="D1329" t="s">
        <v>1808</v>
      </c>
      <c r="E1329" t="s">
        <v>1934</v>
      </c>
      <c r="F1329" t="s">
        <v>3</v>
      </c>
      <c r="G1329" t="s">
        <v>3</v>
      </c>
      <c r="H1329" t="s">
        <v>3</v>
      </c>
      <c r="I1329" t="s">
        <v>3</v>
      </c>
      <c r="J1329" t="s">
        <v>3</v>
      </c>
      <c r="K1329">
        <v>0</v>
      </c>
      <c r="L1329" t="s">
        <v>3</v>
      </c>
      <c r="M1329" t="s">
        <v>3</v>
      </c>
      <c r="N1329" t="s">
        <v>3</v>
      </c>
      <c r="O1329" t="s">
        <v>3</v>
      </c>
      <c r="P1329" t="s">
        <v>3</v>
      </c>
      <c r="Q1329" t="s">
        <v>3</v>
      </c>
      <c r="R1329" t="s">
        <v>3</v>
      </c>
      <c r="S1329" t="s">
        <v>3</v>
      </c>
      <c r="T1329" t="s">
        <v>3</v>
      </c>
      <c r="U1329" t="s">
        <v>3</v>
      </c>
      <c r="V1329" t="s">
        <v>3</v>
      </c>
      <c r="W1329" t="s">
        <v>3</v>
      </c>
      <c r="X1329" t="s">
        <v>3</v>
      </c>
      <c r="Y1329" t="s">
        <v>3</v>
      </c>
      <c r="Z1329" t="s">
        <v>3</v>
      </c>
      <c r="AA1329"/>
      <c r="AB1329" t="s">
        <v>1791</v>
      </c>
      <c r="AC1329" t="s">
        <v>1810</v>
      </c>
      <c r="AD1329" t="s">
        <v>3</v>
      </c>
    </row>
    <row r="1330" spans="1:30" ht="15" x14ac:dyDescent="0.25">
      <c r="A1330">
        <v>135</v>
      </c>
      <c r="B1330" t="s">
        <v>1968</v>
      </c>
      <c r="C1330">
        <v>135</v>
      </c>
      <c r="D1330" t="s">
        <v>1808</v>
      </c>
      <c r="E1330" t="s">
        <v>1934</v>
      </c>
      <c r="F1330" t="s">
        <v>3</v>
      </c>
      <c r="G1330" t="s">
        <v>3</v>
      </c>
      <c r="H1330" t="s">
        <v>3</v>
      </c>
      <c r="I1330" t="s">
        <v>3</v>
      </c>
      <c r="J1330" t="s">
        <v>3</v>
      </c>
      <c r="K1330">
        <v>0</v>
      </c>
      <c r="L1330" t="s">
        <v>3</v>
      </c>
      <c r="M1330" t="s">
        <v>3</v>
      </c>
      <c r="N1330" t="s">
        <v>3</v>
      </c>
      <c r="O1330" t="s">
        <v>3</v>
      </c>
      <c r="P1330" t="s">
        <v>3</v>
      </c>
      <c r="Q1330" t="s">
        <v>3</v>
      </c>
      <c r="R1330" t="s">
        <v>3</v>
      </c>
      <c r="S1330" t="s">
        <v>3</v>
      </c>
      <c r="T1330" t="s">
        <v>3</v>
      </c>
      <c r="U1330" t="s">
        <v>3</v>
      </c>
      <c r="V1330" t="s">
        <v>2</v>
      </c>
      <c r="W1330" t="s">
        <v>3</v>
      </c>
      <c r="X1330" t="s">
        <v>3</v>
      </c>
      <c r="Y1330" t="s">
        <v>3</v>
      </c>
      <c r="Z1330" t="s">
        <v>3</v>
      </c>
      <c r="AA1330"/>
      <c r="AB1330" t="s">
        <v>1791</v>
      </c>
      <c r="AC1330" t="s">
        <v>1810</v>
      </c>
      <c r="AD1330" t="s">
        <v>3</v>
      </c>
    </row>
    <row r="1331" spans="1:30" ht="15" x14ac:dyDescent="0.25">
      <c r="A1331">
        <v>136</v>
      </c>
      <c r="B1331" t="s">
        <v>1969</v>
      </c>
      <c r="C1331">
        <v>136</v>
      </c>
      <c r="D1331" t="s">
        <v>1808</v>
      </c>
      <c r="E1331" t="s">
        <v>1934</v>
      </c>
      <c r="F1331" t="s">
        <v>3</v>
      </c>
      <c r="G1331" t="s">
        <v>3</v>
      </c>
      <c r="H1331" t="s">
        <v>3</v>
      </c>
      <c r="I1331" t="s">
        <v>3</v>
      </c>
      <c r="J1331" t="s">
        <v>3</v>
      </c>
      <c r="K1331">
        <v>0</v>
      </c>
      <c r="L1331" t="s">
        <v>3</v>
      </c>
      <c r="M1331" t="s">
        <v>3</v>
      </c>
      <c r="N1331" t="s">
        <v>3</v>
      </c>
      <c r="O1331" t="s">
        <v>3</v>
      </c>
      <c r="P1331" t="s">
        <v>3</v>
      </c>
      <c r="Q1331" t="s">
        <v>3</v>
      </c>
      <c r="R1331" t="s">
        <v>3</v>
      </c>
      <c r="S1331" t="s">
        <v>3</v>
      </c>
      <c r="T1331" t="s">
        <v>3</v>
      </c>
      <c r="U1331" t="s">
        <v>3</v>
      </c>
      <c r="V1331" t="s">
        <v>21</v>
      </c>
      <c r="W1331" t="s">
        <v>3</v>
      </c>
      <c r="X1331" t="s">
        <v>3</v>
      </c>
      <c r="Y1331" t="s">
        <v>3</v>
      </c>
      <c r="Z1331" t="s">
        <v>3</v>
      </c>
      <c r="AA1331"/>
      <c r="AB1331" t="s">
        <v>1791</v>
      </c>
      <c r="AC1331" t="s">
        <v>1810</v>
      </c>
      <c r="AD1331" t="s">
        <v>3</v>
      </c>
    </row>
    <row r="1332" spans="1:30" ht="15" x14ac:dyDescent="0.25">
      <c r="A1332">
        <v>137</v>
      </c>
      <c r="B1332" t="s">
        <v>1970</v>
      </c>
      <c r="C1332">
        <v>137</v>
      </c>
      <c r="D1332" t="s">
        <v>1808</v>
      </c>
      <c r="E1332" t="s">
        <v>1934</v>
      </c>
      <c r="F1332" t="s">
        <v>3</v>
      </c>
      <c r="G1332" t="s">
        <v>3</v>
      </c>
      <c r="H1332" t="s">
        <v>3</v>
      </c>
      <c r="I1332" t="s">
        <v>3</v>
      </c>
      <c r="J1332" t="s">
        <v>3</v>
      </c>
      <c r="K1332">
        <v>0</v>
      </c>
      <c r="L1332" t="s">
        <v>3</v>
      </c>
      <c r="M1332" t="s">
        <v>3</v>
      </c>
      <c r="N1332" t="s">
        <v>3</v>
      </c>
      <c r="O1332" t="s">
        <v>3</v>
      </c>
      <c r="P1332" t="s">
        <v>3</v>
      </c>
      <c r="Q1332" t="s">
        <v>3</v>
      </c>
      <c r="R1332" t="s">
        <v>3</v>
      </c>
      <c r="S1332" t="s">
        <v>3</v>
      </c>
      <c r="T1332" t="s">
        <v>3</v>
      </c>
      <c r="U1332" t="s">
        <v>3</v>
      </c>
      <c r="V1332" t="s">
        <v>2</v>
      </c>
      <c r="W1332" t="s">
        <v>3</v>
      </c>
      <c r="X1332" t="s">
        <v>3</v>
      </c>
      <c r="Y1332" t="s">
        <v>3</v>
      </c>
      <c r="Z1332" t="s">
        <v>3</v>
      </c>
      <c r="AA1332"/>
      <c r="AB1332" t="s">
        <v>1791</v>
      </c>
      <c r="AC1332" t="s">
        <v>1810</v>
      </c>
      <c r="AD1332" t="s">
        <v>3</v>
      </c>
    </row>
    <row r="1333" spans="1:30" ht="15" x14ac:dyDescent="0.25">
      <c r="A1333">
        <v>138</v>
      </c>
      <c r="B1333" t="s">
        <v>1971</v>
      </c>
      <c r="C1333">
        <v>138</v>
      </c>
      <c r="D1333" t="s">
        <v>1808</v>
      </c>
      <c r="E1333" t="s">
        <v>1934</v>
      </c>
      <c r="F1333" t="s">
        <v>3</v>
      </c>
      <c r="G1333" t="s">
        <v>3</v>
      </c>
      <c r="H1333" t="s">
        <v>3</v>
      </c>
      <c r="I1333" t="s">
        <v>3</v>
      </c>
      <c r="J1333" t="s">
        <v>3</v>
      </c>
      <c r="K1333">
        <v>0</v>
      </c>
      <c r="L1333" t="s">
        <v>3</v>
      </c>
      <c r="M1333" t="s">
        <v>3</v>
      </c>
      <c r="N1333" t="s">
        <v>3</v>
      </c>
      <c r="O1333" t="s">
        <v>3</v>
      </c>
      <c r="P1333" t="s">
        <v>3</v>
      </c>
      <c r="Q1333" t="s">
        <v>3</v>
      </c>
      <c r="R1333" t="s">
        <v>3</v>
      </c>
      <c r="S1333" t="s">
        <v>3</v>
      </c>
      <c r="T1333" t="s">
        <v>3</v>
      </c>
      <c r="U1333" t="s">
        <v>3</v>
      </c>
      <c r="V1333" t="s">
        <v>2</v>
      </c>
      <c r="W1333" t="s">
        <v>3</v>
      </c>
      <c r="X1333" t="s">
        <v>3</v>
      </c>
      <c r="Y1333" t="s">
        <v>3</v>
      </c>
      <c r="Z1333" t="s">
        <v>3</v>
      </c>
      <c r="AA1333"/>
      <c r="AB1333" t="s">
        <v>1791</v>
      </c>
      <c r="AC1333" t="s">
        <v>1810</v>
      </c>
      <c r="AD1333" t="s">
        <v>3</v>
      </c>
    </row>
    <row r="1334" spans="1:30" ht="15" x14ac:dyDescent="0.25">
      <c r="A1334">
        <v>139</v>
      </c>
      <c r="B1334" t="s">
        <v>1972</v>
      </c>
      <c r="C1334">
        <v>139</v>
      </c>
      <c r="D1334" t="s">
        <v>1808</v>
      </c>
      <c r="E1334" t="s">
        <v>1934</v>
      </c>
      <c r="F1334" t="s">
        <v>3</v>
      </c>
      <c r="G1334" t="s">
        <v>3</v>
      </c>
      <c r="H1334" t="s">
        <v>3</v>
      </c>
      <c r="I1334" t="s">
        <v>3</v>
      </c>
      <c r="J1334" t="s">
        <v>3</v>
      </c>
      <c r="K1334">
        <v>0</v>
      </c>
      <c r="L1334" t="s">
        <v>3</v>
      </c>
      <c r="M1334" t="s">
        <v>3</v>
      </c>
      <c r="N1334" t="s">
        <v>3</v>
      </c>
      <c r="O1334" t="s">
        <v>3</v>
      </c>
      <c r="P1334" t="s">
        <v>3</v>
      </c>
      <c r="Q1334" t="s">
        <v>3</v>
      </c>
      <c r="R1334" t="s">
        <v>3</v>
      </c>
      <c r="S1334" t="s">
        <v>3</v>
      </c>
      <c r="T1334" t="s">
        <v>3</v>
      </c>
      <c r="U1334" t="s">
        <v>3</v>
      </c>
      <c r="V1334" t="s">
        <v>13</v>
      </c>
      <c r="W1334" t="s">
        <v>13</v>
      </c>
      <c r="X1334" t="s">
        <v>3</v>
      </c>
      <c r="Y1334" t="s">
        <v>3</v>
      </c>
      <c r="Z1334" t="s">
        <v>3</v>
      </c>
      <c r="AA1334"/>
      <c r="AB1334" t="s">
        <v>1791</v>
      </c>
      <c r="AC1334" t="s">
        <v>1810</v>
      </c>
      <c r="AD1334" t="s">
        <v>3</v>
      </c>
    </row>
    <row r="1335" spans="1:30" ht="15" x14ac:dyDescent="0.25">
      <c r="A1335">
        <v>140</v>
      </c>
      <c r="B1335" t="s">
        <v>1973</v>
      </c>
      <c r="C1335">
        <v>140</v>
      </c>
      <c r="D1335" t="s">
        <v>1808</v>
      </c>
      <c r="E1335" t="s">
        <v>1934</v>
      </c>
      <c r="F1335" t="s">
        <v>3</v>
      </c>
      <c r="G1335" t="s">
        <v>3</v>
      </c>
      <c r="H1335" t="s">
        <v>3</v>
      </c>
      <c r="I1335" t="s">
        <v>3</v>
      </c>
      <c r="J1335" t="s">
        <v>3</v>
      </c>
      <c r="K1335">
        <v>0</v>
      </c>
      <c r="L1335" t="s">
        <v>3</v>
      </c>
      <c r="M1335" t="s">
        <v>3</v>
      </c>
      <c r="N1335" t="s">
        <v>3</v>
      </c>
      <c r="O1335" t="s">
        <v>3</v>
      </c>
      <c r="P1335" t="s">
        <v>3</v>
      </c>
      <c r="Q1335" t="s">
        <v>3</v>
      </c>
      <c r="R1335" t="s">
        <v>3</v>
      </c>
      <c r="S1335" t="s">
        <v>3</v>
      </c>
      <c r="T1335" t="s">
        <v>3</v>
      </c>
      <c r="U1335" t="s">
        <v>3</v>
      </c>
      <c r="V1335" t="s">
        <v>2</v>
      </c>
      <c r="W1335" t="s">
        <v>3</v>
      </c>
      <c r="X1335" t="s">
        <v>3</v>
      </c>
      <c r="Y1335" t="s">
        <v>3</v>
      </c>
      <c r="Z1335" t="s">
        <v>3</v>
      </c>
      <c r="AA1335"/>
      <c r="AB1335" t="s">
        <v>1791</v>
      </c>
      <c r="AC1335" t="s">
        <v>1810</v>
      </c>
      <c r="AD1335" t="s">
        <v>3</v>
      </c>
    </row>
    <row r="1336" spans="1:30" ht="15" x14ac:dyDescent="0.25">
      <c r="A1336">
        <v>141</v>
      </c>
      <c r="B1336" t="s">
        <v>1974</v>
      </c>
      <c r="C1336">
        <v>141</v>
      </c>
      <c r="D1336" t="s">
        <v>1808</v>
      </c>
      <c r="E1336" t="s">
        <v>1934</v>
      </c>
      <c r="F1336" t="s">
        <v>3</v>
      </c>
      <c r="G1336" t="s">
        <v>3</v>
      </c>
      <c r="H1336" t="s">
        <v>3</v>
      </c>
      <c r="I1336" t="s">
        <v>3</v>
      </c>
      <c r="J1336" t="s">
        <v>3</v>
      </c>
      <c r="K1336">
        <v>0</v>
      </c>
      <c r="L1336" t="s">
        <v>3</v>
      </c>
      <c r="M1336" t="s">
        <v>3</v>
      </c>
      <c r="N1336" t="s">
        <v>3</v>
      </c>
      <c r="O1336" t="s">
        <v>3</v>
      </c>
      <c r="P1336" t="s">
        <v>3</v>
      </c>
      <c r="Q1336" t="s">
        <v>3</v>
      </c>
      <c r="R1336" t="s">
        <v>3</v>
      </c>
      <c r="S1336" t="s">
        <v>3</v>
      </c>
      <c r="T1336" t="s">
        <v>3</v>
      </c>
      <c r="U1336" t="s">
        <v>3</v>
      </c>
      <c r="V1336" t="s">
        <v>3</v>
      </c>
      <c r="W1336" t="s">
        <v>3</v>
      </c>
      <c r="X1336" t="s">
        <v>3</v>
      </c>
      <c r="Y1336" t="s">
        <v>3</v>
      </c>
      <c r="Z1336" t="s">
        <v>3</v>
      </c>
      <c r="AA1336"/>
      <c r="AB1336" t="s">
        <v>1791</v>
      </c>
      <c r="AC1336" t="s">
        <v>1810</v>
      </c>
      <c r="AD1336" t="s">
        <v>3</v>
      </c>
    </row>
    <row r="1337" spans="1:30" ht="15" x14ac:dyDescent="0.25">
      <c r="A1337">
        <v>142</v>
      </c>
      <c r="B1337" t="s">
        <v>1975</v>
      </c>
      <c r="C1337">
        <v>142</v>
      </c>
      <c r="D1337" t="s">
        <v>1808</v>
      </c>
      <c r="E1337" t="s">
        <v>1934</v>
      </c>
      <c r="F1337" t="s">
        <v>3</v>
      </c>
      <c r="G1337" t="s">
        <v>3</v>
      </c>
      <c r="H1337" t="s">
        <v>1976</v>
      </c>
      <c r="I1337" t="s">
        <v>3</v>
      </c>
      <c r="J1337" t="s">
        <v>3</v>
      </c>
      <c r="K1337">
        <v>0</v>
      </c>
      <c r="L1337" t="s">
        <v>3</v>
      </c>
      <c r="M1337" t="s">
        <v>3</v>
      </c>
      <c r="N1337" t="s">
        <v>3</v>
      </c>
      <c r="O1337" t="s">
        <v>3</v>
      </c>
      <c r="P1337" t="s">
        <v>3</v>
      </c>
      <c r="Q1337" t="s">
        <v>3</v>
      </c>
      <c r="R1337" t="s">
        <v>3</v>
      </c>
      <c r="S1337" t="s">
        <v>3</v>
      </c>
      <c r="T1337" t="s">
        <v>3</v>
      </c>
      <c r="U1337" t="s">
        <v>3</v>
      </c>
      <c r="V1337" t="s">
        <v>2</v>
      </c>
      <c r="W1337" t="s">
        <v>3</v>
      </c>
      <c r="X1337" t="s">
        <v>3</v>
      </c>
      <c r="Y1337" t="s">
        <v>3</v>
      </c>
      <c r="Z1337" t="s">
        <v>3</v>
      </c>
      <c r="AA1337"/>
      <c r="AB1337" t="s">
        <v>1791</v>
      </c>
      <c r="AC1337" t="s">
        <v>1810</v>
      </c>
      <c r="AD1337" t="s">
        <v>3</v>
      </c>
    </row>
    <row r="1338" spans="1:30" ht="15" x14ac:dyDescent="0.25">
      <c r="A1338">
        <v>143</v>
      </c>
      <c r="B1338" t="s">
        <v>1977</v>
      </c>
      <c r="C1338">
        <v>143</v>
      </c>
      <c r="D1338" t="s">
        <v>1808</v>
      </c>
      <c r="E1338" t="s">
        <v>1934</v>
      </c>
      <c r="F1338" t="s">
        <v>3</v>
      </c>
      <c r="G1338" t="s">
        <v>3</v>
      </c>
      <c r="H1338" t="s">
        <v>3</v>
      </c>
      <c r="I1338" t="s">
        <v>3</v>
      </c>
      <c r="J1338" t="s">
        <v>3</v>
      </c>
      <c r="K1338">
        <v>0</v>
      </c>
      <c r="L1338" t="s">
        <v>3</v>
      </c>
      <c r="M1338" t="s">
        <v>3</v>
      </c>
      <c r="N1338" t="s">
        <v>3</v>
      </c>
      <c r="O1338" t="s">
        <v>3</v>
      </c>
      <c r="P1338" t="s">
        <v>3</v>
      </c>
      <c r="Q1338" t="s">
        <v>3</v>
      </c>
      <c r="R1338" t="s">
        <v>3</v>
      </c>
      <c r="S1338" t="s">
        <v>3</v>
      </c>
      <c r="T1338" t="s">
        <v>3</v>
      </c>
      <c r="U1338" t="s">
        <v>3</v>
      </c>
      <c r="V1338" t="s">
        <v>3</v>
      </c>
      <c r="W1338" t="s">
        <v>3</v>
      </c>
      <c r="X1338" t="s">
        <v>3</v>
      </c>
      <c r="Y1338" t="s">
        <v>3</v>
      </c>
      <c r="Z1338" t="s">
        <v>3</v>
      </c>
      <c r="AA1338"/>
      <c r="AB1338" t="s">
        <v>1791</v>
      </c>
      <c r="AC1338" t="s">
        <v>1810</v>
      </c>
      <c r="AD1338" t="s">
        <v>3</v>
      </c>
    </row>
    <row r="1339" spans="1:30" ht="15" x14ac:dyDescent="0.25">
      <c r="A1339">
        <v>144</v>
      </c>
      <c r="B1339" t="s">
        <v>1978</v>
      </c>
      <c r="C1339">
        <v>144</v>
      </c>
      <c r="D1339" t="s">
        <v>1808</v>
      </c>
      <c r="E1339" t="s">
        <v>1934</v>
      </c>
      <c r="F1339" t="s">
        <v>3</v>
      </c>
      <c r="G1339" t="s">
        <v>3</v>
      </c>
      <c r="H1339" t="s">
        <v>3</v>
      </c>
      <c r="I1339" t="s">
        <v>3</v>
      </c>
      <c r="J1339" t="s">
        <v>3</v>
      </c>
      <c r="K1339">
        <v>0</v>
      </c>
      <c r="L1339" t="s">
        <v>3</v>
      </c>
      <c r="M1339" t="s">
        <v>3</v>
      </c>
      <c r="N1339" t="s">
        <v>3</v>
      </c>
      <c r="O1339" t="s">
        <v>3</v>
      </c>
      <c r="P1339" t="s">
        <v>3</v>
      </c>
      <c r="Q1339" t="s">
        <v>3</v>
      </c>
      <c r="R1339" t="s">
        <v>3</v>
      </c>
      <c r="S1339" t="s">
        <v>3</v>
      </c>
      <c r="T1339" t="s">
        <v>3</v>
      </c>
      <c r="U1339" t="s">
        <v>3</v>
      </c>
      <c r="V1339" t="s">
        <v>3</v>
      </c>
      <c r="W1339" t="s">
        <v>3</v>
      </c>
      <c r="X1339" t="s">
        <v>3</v>
      </c>
      <c r="Y1339" t="s">
        <v>3</v>
      </c>
      <c r="Z1339" t="s">
        <v>3</v>
      </c>
      <c r="AA1339"/>
      <c r="AB1339" t="s">
        <v>1791</v>
      </c>
      <c r="AC1339" t="s">
        <v>1810</v>
      </c>
      <c r="AD1339" t="s">
        <v>3</v>
      </c>
    </row>
    <row r="1340" spans="1:30" ht="15" x14ac:dyDescent="0.25">
      <c r="A1340">
        <v>145</v>
      </c>
      <c r="B1340" t="s">
        <v>1979</v>
      </c>
      <c r="C1340">
        <v>145</v>
      </c>
      <c r="D1340" t="s">
        <v>1808</v>
      </c>
      <c r="E1340" t="s">
        <v>1934</v>
      </c>
      <c r="F1340" t="s">
        <v>3</v>
      </c>
      <c r="G1340" t="s">
        <v>3</v>
      </c>
      <c r="H1340" t="s">
        <v>3</v>
      </c>
      <c r="I1340" t="s">
        <v>3</v>
      </c>
      <c r="J1340" t="s">
        <v>3</v>
      </c>
      <c r="K1340">
        <v>0</v>
      </c>
      <c r="L1340" t="s">
        <v>3</v>
      </c>
      <c r="M1340" t="s">
        <v>3</v>
      </c>
      <c r="N1340" t="s">
        <v>3</v>
      </c>
      <c r="O1340" t="s">
        <v>3</v>
      </c>
      <c r="P1340" t="s">
        <v>3</v>
      </c>
      <c r="Q1340" t="s">
        <v>3</v>
      </c>
      <c r="R1340" t="s">
        <v>3</v>
      </c>
      <c r="S1340" t="s">
        <v>3</v>
      </c>
      <c r="T1340" t="s">
        <v>3</v>
      </c>
      <c r="U1340" t="s">
        <v>3</v>
      </c>
      <c r="V1340" t="s">
        <v>3</v>
      </c>
      <c r="W1340" t="s">
        <v>3</v>
      </c>
      <c r="X1340" t="s">
        <v>3</v>
      </c>
      <c r="Y1340" t="s">
        <v>3</v>
      </c>
      <c r="Z1340" t="s">
        <v>3</v>
      </c>
      <c r="AA1340"/>
      <c r="AB1340" t="s">
        <v>1791</v>
      </c>
      <c r="AC1340" t="s">
        <v>1810</v>
      </c>
      <c r="AD1340" t="s">
        <v>3</v>
      </c>
    </row>
    <row r="1341" spans="1:30" ht="15" x14ac:dyDescent="0.25">
      <c r="A1341">
        <v>146</v>
      </c>
      <c r="B1341" t="s">
        <v>1980</v>
      </c>
      <c r="C1341">
        <v>146</v>
      </c>
      <c r="D1341" t="s">
        <v>1808</v>
      </c>
      <c r="E1341" t="s">
        <v>1934</v>
      </c>
      <c r="F1341" t="s">
        <v>3</v>
      </c>
      <c r="G1341" t="s">
        <v>3</v>
      </c>
      <c r="H1341" t="s">
        <v>3</v>
      </c>
      <c r="I1341" t="s">
        <v>3</v>
      </c>
      <c r="J1341" t="s">
        <v>3</v>
      </c>
      <c r="K1341">
        <v>0</v>
      </c>
      <c r="L1341" t="s">
        <v>3</v>
      </c>
      <c r="M1341" t="s">
        <v>3</v>
      </c>
      <c r="N1341" t="s">
        <v>3</v>
      </c>
      <c r="O1341" t="s">
        <v>3</v>
      </c>
      <c r="P1341" t="s">
        <v>3</v>
      </c>
      <c r="Q1341" t="s">
        <v>3</v>
      </c>
      <c r="R1341" t="s">
        <v>3</v>
      </c>
      <c r="S1341" t="s">
        <v>3</v>
      </c>
      <c r="T1341" t="s">
        <v>3</v>
      </c>
      <c r="U1341" t="s">
        <v>3</v>
      </c>
      <c r="V1341" t="s">
        <v>2</v>
      </c>
      <c r="W1341" t="s">
        <v>3</v>
      </c>
      <c r="X1341" t="s">
        <v>3</v>
      </c>
      <c r="Y1341" t="s">
        <v>3</v>
      </c>
      <c r="Z1341" t="s">
        <v>3</v>
      </c>
      <c r="AA1341"/>
      <c r="AB1341" t="s">
        <v>1791</v>
      </c>
      <c r="AC1341" t="s">
        <v>1810</v>
      </c>
      <c r="AD1341" t="s">
        <v>3</v>
      </c>
    </row>
    <row r="1342" spans="1:30" ht="15" x14ac:dyDescent="0.25">
      <c r="A1342">
        <v>147</v>
      </c>
      <c r="B1342" t="s">
        <v>1981</v>
      </c>
      <c r="C1342">
        <v>147</v>
      </c>
      <c r="D1342" t="s">
        <v>1808</v>
      </c>
      <c r="E1342" t="s">
        <v>1934</v>
      </c>
      <c r="F1342" t="s">
        <v>3</v>
      </c>
      <c r="G1342" t="s">
        <v>3</v>
      </c>
      <c r="H1342" t="s">
        <v>3</v>
      </c>
      <c r="I1342" t="s">
        <v>3</v>
      </c>
      <c r="J1342" t="s">
        <v>3</v>
      </c>
      <c r="K1342">
        <v>0</v>
      </c>
      <c r="L1342" t="s">
        <v>3</v>
      </c>
      <c r="M1342" t="s">
        <v>3</v>
      </c>
      <c r="N1342" t="s">
        <v>3</v>
      </c>
      <c r="O1342" t="s">
        <v>3</v>
      </c>
      <c r="P1342" t="s">
        <v>3</v>
      </c>
      <c r="Q1342" t="s">
        <v>3</v>
      </c>
      <c r="R1342" t="s">
        <v>3</v>
      </c>
      <c r="S1342" t="s">
        <v>3</v>
      </c>
      <c r="T1342" t="s">
        <v>3</v>
      </c>
      <c r="U1342" t="s">
        <v>3</v>
      </c>
      <c r="V1342" t="s">
        <v>2</v>
      </c>
      <c r="W1342" t="s">
        <v>3</v>
      </c>
      <c r="X1342" t="s">
        <v>3</v>
      </c>
      <c r="Y1342" t="s">
        <v>3</v>
      </c>
      <c r="Z1342" t="s">
        <v>3</v>
      </c>
      <c r="AA1342"/>
      <c r="AB1342" t="s">
        <v>1791</v>
      </c>
      <c r="AC1342" t="s">
        <v>1810</v>
      </c>
      <c r="AD1342" t="s">
        <v>3</v>
      </c>
    </row>
    <row r="1343" spans="1:30" ht="15" x14ac:dyDescent="0.25">
      <c r="A1343">
        <v>148</v>
      </c>
      <c r="B1343" t="s">
        <v>1982</v>
      </c>
      <c r="C1343">
        <v>148</v>
      </c>
      <c r="D1343" t="s">
        <v>1808</v>
      </c>
      <c r="E1343" t="s">
        <v>1934</v>
      </c>
      <c r="F1343" t="s">
        <v>3</v>
      </c>
      <c r="G1343" t="s">
        <v>3</v>
      </c>
      <c r="H1343" t="s">
        <v>3</v>
      </c>
      <c r="I1343" t="s">
        <v>3</v>
      </c>
      <c r="J1343" t="s">
        <v>3</v>
      </c>
      <c r="K1343">
        <v>0</v>
      </c>
      <c r="L1343" t="s">
        <v>3</v>
      </c>
      <c r="M1343" t="s">
        <v>3</v>
      </c>
      <c r="N1343" t="s">
        <v>3</v>
      </c>
      <c r="O1343" t="s">
        <v>3</v>
      </c>
      <c r="P1343" t="s">
        <v>3</v>
      </c>
      <c r="Q1343" t="s">
        <v>3</v>
      </c>
      <c r="R1343" t="s">
        <v>3</v>
      </c>
      <c r="S1343" t="s">
        <v>3</v>
      </c>
      <c r="T1343" t="s">
        <v>3</v>
      </c>
      <c r="U1343" t="s">
        <v>3</v>
      </c>
      <c r="V1343" t="s">
        <v>2</v>
      </c>
      <c r="W1343" t="s">
        <v>3</v>
      </c>
      <c r="X1343" t="s">
        <v>3</v>
      </c>
      <c r="Y1343" t="s">
        <v>3</v>
      </c>
      <c r="Z1343" t="s">
        <v>3</v>
      </c>
      <c r="AA1343"/>
      <c r="AB1343" t="s">
        <v>1791</v>
      </c>
      <c r="AC1343" t="s">
        <v>1810</v>
      </c>
      <c r="AD1343" t="s">
        <v>3</v>
      </c>
    </row>
    <row r="1344" spans="1:30" ht="15" x14ac:dyDescent="0.25">
      <c r="A1344">
        <v>149</v>
      </c>
      <c r="B1344" t="s">
        <v>1983</v>
      </c>
      <c r="C1344">
        <v>149</v>
      </c>
      <c r="D1344" t="s">
        <v>1808</v>
      </c>
      <c r="E1344" t="s">
        <v>1984</v>
      </c>
      <c r="F1344" t="s">
        <v>1985</v>
      </c>
      <c r="G1344" t="s">
        <v>3</v>
      </c>
      <c r="H1344" t="s">
        <v>1986</v>
      </c>
      <c r="I1344" t="s">
        <v>3</v>
      </c>
      <c r="J1344" t="s">
        <v>3</v>
      </c>
      <c r="K1344">
        <v>0</v>
      </c>
      <c r="L1344" t="s">
        <v>3</v>
      </c>
      <c r="M1344" t="s">
        <v>3</v>
      </c>
      <c r="N1344" t="s">
        <v>3</v>
      </c>
      <c r="O1344" t="s">
        <v>3</v>
      </c>
      <c r="P1344" t="s">
        <v>1795</v>
      </c>
      <c r="Q1344" t="s">
        <v>3</v>
      </c>
      <c r="R1344" t="s">
        <v>3</v>
      </c>
      <c r="S1344" t="s">
        <v>3</v>
      </c>
      <c r="T1344" t="s">
        <v>3</v>
      </c>
      <c r="U1344" t="s">
        <v>3</v>
      </c>
      <c r="V1344" t="s">
        <v>2</v>
      </c>
      <c r="W1344" t="s">
        <v>3</v>
      </c>
      <c r="X1344" t="s">
        <v>3</v>
      </c>
      <c r="Y1344" t="s">
        <v>3</v>
      </c>
      <c r="Z1344" t="s">
        <v>3</v>
      </c>
      <c r="AA1344"/>
      <c r="AB1344" t="s">
        <v>1791</v>
      </c>
      <c r="AC1344" t="s">
        <v>1810</v>
      </c>
      <c r="AD1344" t="s">
        <v>3</v>
      </c>
    </row>
    <row r="1345" spans="1:30" ht="15" x14ac:dyDescent="0.25">
      <c r="A1345">
        <v>150</v>
      </c>
      <c r="B1345" t="s">
        <v>1987</v>
      </c>
      <c r="C1345">
        <v>150</v>
      </c>
      <c r="D1345" t="s">
        <v>1808</v>
      </c>
      <c r="E1345" t="s">
        <v>1984</v>
      </c>
      <c r="F1345" t="s">
        <v>1985</v>
      </c>
      <c r="G1345" t="s">
        <v>3</v>
      </c>
      <c r="H1345" t="s">
        <v>1869</v>
      </c>
      <c r="I1345" t="s">
        <v>3</v>
      </c>
      <c r="J1345" t="s">
        <v>330</v>
      </c>
      <c r="K1345">
        <v>0</v>
      </c>
      <c r="L1345" t="s">
        <v>16</v>
      </c>
      <c r="M1345" t="s">
        <v>3</v>
      </c>
      <c r="N1345" t="s">
        <v>3</v>
      </c>
      <c r="O1345" t="s">
        <v>18</v>
      </c>
      <c r="P1345" t="s">
        <v>3</v>
      </c>
      <c r="Q1345" t="s">
        <v>3</v>
      </c>
      <c r="R1345" t="s">
        <v>3</v>
      </c>
      <c r="S1345" t="s">
        <v>3</v>
      </c>
      <c r="T1345" t="s">
        <v>3</v>
      </c>
      <c r="U1345" t="s">
        <v>3</v>
      </c>
      <c r="V1345" t="s">
        <v>2</v>
      </c>
      <c r="W1345" t="s">
        <v>3</v>
      </c>
      <c r="X1345" t="s">
        <v>3</v>
      </c>
      <c r="Y1345" t="s">
        <v>3</v>
      </c>
      <c r="Z1345" t="s">
        <v>3</v>
      </c>
      <c r="AA1345"/>
      <c r="AB1345" t="s">
        <v>1791</v>
      </c>
      <c r="AC1345" t="s">
        <v>1810</v>
      </c>
      <c r="AD1345" t="s">
        <v>3</v>
      </c>
    </row>
    <row r="1346" spans="1:30" ht="15" x14ac:dyDescent="0.25">
      <c r="A1346">
        <v>151</v>
      </c>
      <c r="B1346" t="s">
        <v>1988</v>
      </c>
      <c r="C1346">
        <v>151</v>
      </c>
      <c r="D1346" t="s">
        <v>1808</v>
      </c>
      <c r="E1346" t="s">
        <v>1984</v>
      </c>
      <c r="F1346" t="s">
        <v>1985</v>
      </c>
      <c r="G1346" t="s">
        <v>3</v>
      </c>
      <c r="H1346" t="s">
        <v>1989</v>
      </c>
      <c r="I1346" t="s">
        <v>3</v>
      </c>
      <c r="J1346" t="s">
        <v>3</v>
      </c>
      <c r="K1346">
        <v>0</v>
      </c>
      <c r="L1346" t="s">
        <v>3</v>
      </c>
      <c r="M1346" t="s">
        <v>3</v>
      </c>
      <c r="N1346" t="s">
        <v>3</v>
      </c>
      <c r="O1346" t="s">
        <v>3</v>
      </c>
      <c r="P1346" t="s">
        <v>1795</v>
      </c>
      <c r="Q1346" t="s">
        <v>3</v>
      </c>
      <c r="R1346" t="s">
        <v>3</v>
      </c>
      <c r="S1346" t="s">
        <v>3</v>
      </c>
      <c r="T1346" t="s">
        <v>3</v>
      </c>
      <c r="U1346" t="s">
        <v>3</v>
      </c>
      <c r="V1346" t="s">
        <v>2</v>
      </c>
      <c r="W1346" t="s">
        <v>3</v>
      </c>
      <c r="X1346" t="s">
        <v>3</v>
      </c>
      <c r="Y1346" t="s">
        <v>3</v>
      </c>
      <c r="Z1346" t="s">
        <v>3</v>
      </c>
      <c r="AA1346"/>
      <c r="AB1346" t="s">
        <v>1791</v>
      </c>
      <c r="AC1346" t="s">
        <v>1810</v>
      </c>
      <c r="AD1346" t="s">
        <v>3</v>
      </c>
    </row>
    <row r="1347" spans="1:30" ht="15" x14ac:dyDescent="0.25">
      <c r="A1347">
        <v>152</v>
      </c>
      <c r="B1347" t="s">
        <v>1990</v>
      </c>
      <c r="C1347">
        <v>152</v>
      </c>
      <c r="D1347" t="s">
        <v>1808</v>
      </c>
      <c r="E1347" t="s">
        <v>1984</v>
      </c>
      <c r="F1347" t="s">
        <v>1985</v>
      </c>
      <c r="G1347" t="s">
        <v>3</v>
      </c>
      <c r="H1347" t="s">
        <v>3</v>
      </c>
      <c r="I1347" t="s">
        <v>3</v>
      </c>
      <c r="J1347" t="s">
        <v>3</v>
      </c>
      <c r="K1347">
        <v>0</v>
      </c>
      <c r="L1347" t="s">
        <v>3</v>
      </c>
      <c r="M1347" t="s">
        <v>3</v>
      </c>
      <c r="N1347" t="s">
        <v>3</v>
      </c>
      <c r="O1347" t="s">
        <v>3</v>
      </c>
      <c r="P1347" t="s">
        <v>3</v>
      </c>
      <c r="Q1347" t="s">
        <v>3</v>
      </c>
      <c r="R1347" t="s">
        <v>3</v>
      </c>
      <c r="S1347" t="s">
        <v>3</v>
      </c>
      <c r="T1347" t="s">
        <v>3</v>
      </c>
      <c r="U1347" t="s">
        <v>3</v>
      </c>
      <c r="V1347" t="s">
        <v>3</v>
      </c>
      <c r="W1347" t="s">
        <v>3</v>
      </c>
      <c r="X1347" t="s">
        <v>3</v>
      </c>
      <c r="Y1347" t="s">
        <v>3</v>
      </c>
      <c r="Z1347" t="s">
        <v>3</v>
      </c>
      <c r="AA1347"/>
      <c r="AB1347" t="s">
        <v>1791</v>
      </c>
      <c r="AC1347" t="s">
        <v>1810</v>
      </c>
      <c r="AD1347" t="s">
        <v>3</v>
      </c>
    </row>
    <row r="1348" spans="1:30" ht="15" x14ac:dyDescent="0.25">
      <c r="A1348">
        <v>153</v>
      </c>
      <c r="B1348" t="s">
        <v>1991</v>
      </c>
      <c r="C1348">
        <v>153</v>
      </c>
      <c r="D1348" t="s">
        <v>1808</v>
      </c>
      <c r="E1348" t="s">
        <v>1984</v>
      </c>
      <c r="F1348" t="s">
        <v>1985</v>
      </c>
      <c r="G1348" t="s">
        <v>3</v>
      </c>
      <c r="H1348" t="s">
        <v>1989</v>
      </c>
      <c r="I1348" t="s">
        <v>3</v>
      </c>
      <c r="J1348" t="s">
        <v>3</v>
      </c>
      <c r="K1348">
        <v>0</v>
      </c>
      <c r="L1348" t="s">
        <v>3</v>
      </c>
      <c r="M1348" t="s">
        <v>3</v>
      </c>
      <c r="N1348" t="s">
        <v>3</v>
      </c>
      <c r="O1348" t="s">
        <v>3</v>
      </c>
      <c r="P1348" t="s">
        <v>1795</v>
      </c>
      <c r="Q1348" t="s">
        <v>3</v>
      </c>
      <c r="R1348" t="s">
        <v>3</v>
      </c>
      <c r="S1348" t="s">
        <v>3</v>
      </c>
      <c r="T1348" t="s">
        <v>11</v>
      </c>
      <c r="U1348" t="s">
        <v>3</v>
      </c>
      <c r="V1348" t="s">
        <v>2</v>
      </c>
      <c r="W1348" t="s">
        <v>3</v>
      </c>
      <c r="X1348" t="s">
        <v>3</v>
      </c>
      <c r="Y1348" t="s">
        <v>3</v>
      </c>
      <c r="Z1348" t="s">
        <v>3</v>
      </c>
      <c r="AA1348"/>
      <c r="AB1348" t="s">
        <v>1791</v>
      </c>
      <c r="AC1348" t="s">
        <v>1810</v>
      </c>
      <c r="AD1348" t="s">
        <v>3</v>
      </c>
    </row>
    <row r="1349" spans="1:30" ht="15" x14ac:dyDescent="0.25">
      <c r="A1349">
        <v>154</v>
      </c>
      <c r="B1349" t="s">
        <v>1992</v>
      </c>
      <c r="C1349">
        <v>154</v>
      </c>
      <c r="D1349" t="s">
        <v>1808</v>
      </c>
      <c r="E1349" t="s">
        <v>1993</v>
      </c>
      <c r="F1349" t="s">
        <v>1985</v>
      </c>
      <c r="G1349" t="s">
        <v>3</v>
      </c>
      <c r="H1349" t="s">
        <v>3</v>
      </c>
      <c r="I1349" t="s">
        <v>3</v>
      </c>
      <c r="J1349" t="s">
        <v>3</v>
      </c>
      <c r="K1349" t="s">
        <v>3</v>
      </c>
      <c r="L1349" t="s">
        <v>3</v>
      </c>
      <c r="M1349" t="s">
        <v>3</v>
      </c>
      <c r="N1349" t="s">
        <v>3</v>
      </c>
      <c r="O1349" t="s">
        <v>3</v>
      </c>
      <c r="P1349" t="s">
        <v>3</v>
      </c>
      <c r="Q1349" t="s">
        <v>3</v>
      </c>
      <c r="R1349" t="s">
        <v>3</v>
      </c>
      <c r="S1349" t="s">
        <v>3</v>
      </c>
      <c r="T1349" t="s">
        <v>3</v>
      </c>
      <c r="U1349" t="s">
        <v>3</v>
      </c>
      <c r="V1349" t="s">
        <v>3</v>
      </c>
      <c r="W1349" t="s">
        <v>3</v>
      </c>
      <c r="X1349" t="s">
        <v>3</v>
      </c>
      <c r="Y1349" t="s">
        <v>3</v>
      </c>
      <c r="Z1349" t="s">
        <v>3</v>
      </c>
      <c r="AA1349"/>
      <c r="AB1349" t="s">
        <v>1791</v>
      </c>
      <c r="AC1349" t="s">
        <v>1810</v>
      </c>
      <c r="AD1349" t="s">
        <v>3</v>
      </c>
    </row>
    <row r="1350" spans="1:30" ht="15" x14ac:dyDescent="0.25">
      <c r="A1350">
        <v>155</v>
      </c>
      <c r="B1350" t="s">
        <v>1994</v>
      </c>
      <c r="C1350">
        <v>155</v>
      </c>
      <c r="D1350" t="s">
        <v>1808</v>
      </c>
      <c r="E1350" t="s">
        <v>1993</v>
      </c>
      <c r="F1350" t="s">
        <v>3</v>
      </c>
      <c r="G1350" t="s">
        <v>3</v>
      </c>
      <c r="H1350" t="s">
        <v>3</v>
      </c>
      <c r="I1350" t="s">
        <v>3</v>
      </c>
      <c r="J1350" t="s">
        <v>380</v>
      </c>
      <c r="K1350">
        <v>0</v>
      </c>
      <c r="L1350" t="s">
        <v>311</v>
      </c>
      <c r="M1350" t="s">
        <v>3</v>
      </c>
      <c r="N1350" t="s">
        <v>3</v>
      </c>
      <c r="O1350" t="s">
        <v>3</v>
      </c>
      <c r="P1350" t="s">
        <v>3</v>
      </c>
      <c r="Q1350" t="s">
        <v>3</v>
      </c>
      <c r="R1350" t="s">
        <v>3</v>
      </c>
      <c r="S1350" t="s">
        <v>3</v>
      </c>
      <c r="T1350" t="s">
        <v>3</v>
      </c>
      <c r="U1350" t="s">
        <v>3</v>
      </c>
      <c r="V1350" t="s">
        <v>2</v>
      </c>
      <c r="W1350" t="s">
        <v>3</v>
      </c>
      <c r="X1350" t="s">
        <v>3</v>
      </c>
      <c r="Y1350" t="s">
        <v>3</v>
      </c>
      <c r="Z1350" t="s">
        <v>3</v>
      </c>
      <c r="AA1350"/>
      <c r="AB1350" t="s">
        <v>1791</v>
      </c>
      <c r="AC1350" t="s">
        <v>1810</v>
      </c>
      <c r="AD1350" t="s">
        <v>3</v>
      </c>
    </row>
    <row r="1351" spans="1:30" ht="15" x14ac:dyDescent="0.25">
      <c r="A1351">
        <v>156</v>
      </c>
      <c r="B1351" t="s">
        <v>1995</v>
      </c>
      <c r="C1351">
        <v>156</v>
      </c>
      <c r="D1351" t="s">
        <v>1808</v>
      </c>
      <c r="E1351" t="s">
        <v>1993</v>
      </c>
      <c r="F1351" t="s">
        <v>3</v>
      </c>
      <c r="G1351" t="s">
        <v>3</v>
      </c>
      <c r="H1351" t="s">
        <v>3</v>
      </c>
      <c r="I1351" t="s">
        <v>3</v>
      </c>
      <c r="J1351" t="s">
        <v>3</v>
      </c>
      <c r="K1351">
        <v>0</v>
      </c>
      <c r="L1351" t="s">
        <v>3</v>
      </c>
      <c r="M1351" t="s">
        <v>3</v>
      </c>
      <c r="N1351" t="s">
        <v>3</v>
      </c>
      <c r="O1351" t="s">
        <v>3</v>
      </c>
      <c r="P1351" t="s">
        <v>3</v>
      </c>
      <c r="Q1351" t="s">
        <v>3</v>
      </c>
      <c r="R1351" t="s">
        <v>3</v>
      </c>
      <c r="S1351" t="s">
        <v>3</v>
      </c>
      <c r="T1351" t="s">
        <v>3</v>
      </c>
      <c r="U1351" t="s">
        <v>3</v>
      </c>
      <c r="V1351" t="s">
        <v>2</v>
      </c>
      <c r="W1351" t="s">
        <v>3</v>
      </c>
      <c r="X1351" t="s">
        <v>3</v>
      </c>
      <c r="Y1351" t="s">
        <v>3</v>
      </c>
      <c r="Z1351" t="s">
        <v>3</v>
      </c>
      <c r="AA1351"/>
      <c r="AB1351" t="s">
        <v>1791</v>
      </c>
      <c r="AC1351" t="s">
        <v>1810</v>
      </c>
      <c r="AD1351" t="s">
        <v>3</v>
      </c>
    </row>
    <row r="1352" spans="1:30" ht="15" x14ac:dyDescent="0.25">
      <c r="A1352">
        <v>157</v>
      </c>
      <c r="B1352" t="s">
        <v>1996</v>
      </c>
      <c r="C1352">
        <v>157</v>
      </c>
      <c r="D1352" t="s">
        <v>1808</v>
      </c>
      <c r="E1352" t="s">
        <v>1993</v>
      </c>
      <c r="F1352" t="s">
        <v>3</v>
      </c>
      <c r="G1352" t="s">
        <v>3</v>
      </c>
      <c r="H1352" t="s">
        <v>3</v>
      </c>
      <c r="I1352" t="s">
        <v>3</v>
      </c>
      <c r="J1352" t="s">
        <v>3</v>
      </c>
      <c r="K1352" t="s">
        <v>3</v>
      </c>
      <c r="L1352" t="s">
        <v>3</v>
      </c>
      <c r="M1352" t="s">
        <v>3</v>
      </c>
      <c r="N1352" t="s">
        <v>3</v>
      </c>
      <c r="O1352" t="s">
        <v>3</v>
      </c>
      <c r="P1352" t="s">
        <v>3</v>
      </c>
      <c r="Q1352" t="s">
        <v>3</v>
      </c>
      <c r="R1352" t="s">
        <v>3</v>
      </c>
      <c r="S1352" t="s">
        <v>3</v>
      </c>
      <c r="T1352" t="s">
        <v>3</v>
      </c>
      <c r="U1352" t="s">
        <v>3</v>
      </c>
      <c r="V1352" t="s">
        <v>3</v>
      </c>
      <c r="W1352" t="s">
        <v>3</v>
      </c>
      <c r="X1352" t="s">
        <v>3</v>
      </c>
      <c r="Y1352" t="s">
        <v>3</v>
      </c>
      <c r="Z1352" t="s">
        <v>3</v>
      </c>
      <c r="AA1352"/>
      <c r="AB1352" t="s">
        <v>1791</v>
      </c>
      <c r="AC1352" t="s">
        <v>1810</v>
      </c>
      <c r="AD1352" t="s">
        <v>3</v>
      </c>
    </row>
    <row r="1353" spans="1:30" ht="15" x14ac:dyDescent="0.25">
      <c r="A1353">
        <v>158</v>
      </c>
      <c r="B1353" t="s">
        <v>1997</v>
      </c>
      <c r="C1353">
        <v>158</v>
      </c>
      <c r="D1353" t="s">
        <v>1808</v>
      </c>
      <c r="E1353" t="s">
        <v>1993</v>
      </c>
      <c r="F1353" t="s">
        <v>3</v>
      </c>
      <c r="G1353" t="s">
        <v>3</v>
      </c>
      <c r="H1353" t="s">
        <v>3</v>
      </c>
      <c r="I1353" t="s">
        <v>3</v>
      </c>
      <c r="J1353" t="s">
        <v>3</v>
      </c>
      <c r="K1353">
        <v>0</v>
      </c>
      <c r="L1353" t="s">
        <v>3</v>
      </c>
      <c r="M1353" t="s">
        <v>3</v>
      </c>
      <c r="N1353" t="s">
        <v>3</v>
      </c>
      <c r="O1353" t="s">
        <v>3</v>
      </c>
      <c r="P1353" t="s">
        <v>3</v>
      </c>
      <c r="Q1353" t="s">
        <v>3</v>
      </c>
      <c r="R1353" t="s">
        <v>3</v>
      </c>
      <c r="S1353" t="s">
        <v>3</v>
      </c>
      <c r="T1353" t="s">
        <v>3</v>
      </c>
      <c r="U1353" t="s">
        <v>3</v>
      </c>
      <c r="V1353" t="s">
        <v>2</v>
      </c>
      <c r="W1353" t="s">
        <v>3</v>
      </c>
      <c r="X1353" t="s">
        <v>3</v>
      </c>
      <c r="Y1353" t="s">
        <v>3</v>
      </c>
      <c r="Z1353" t="s">
        <v>3</v>
      </c>
      <c r="AA1353"/>
      <c r="AB1353" t="s">
        <v>1791</v>
      </c>
      <c r="AC1353" t="s">
        <v>1810</v>
      </c>
      <c r="AD1353" t="s">
        <v>3</v>
      </c>
    </row>
    <row r="1354" spans="1:30" ht="15" x14ac:dyDescent="0.25">
      <c r="A1354">
        <v>159</v>
      </c>
      <c r="B1354" t="s">
        <v>1998</v>
      </c>
      <c r="C1354">
        <v>159</v>
      </c>
      <c r="D1354" t="s">
        <v>1808</v>
      </c>
      <c r="E1354" t="s">
        <v>1993</v>
      </c>
      <c r="F1354" t="s">
        <v>3</v>
      </c>
      <c r="G1354" t="s">
        <v>3</v>
      </c>
      <c r="H1354" t="s">
        <v>3</v>
      </c>
      <c r="I1354" t="s">
        <v>3</v>
      </c>
      <c r="J1354" t="s">
        <v>3</v>
      </c>
      <c r="K1354" t="s">
        <v>3</v>
      </c>
      <c r="L1354" t="s">
        <v>3</v>
      </c>
      <c r="M1354" t="s">
        <v>3</v>
      </c>
      <c r="N1354" t="s">
        <v>3</v>
      </c>
      <c r="O1354" t="s">
        <v>3</v>
      </c>
      <c r="P1354" t="s">
        <v>3</v>
      </c>
      <c r="Q1354" t="s">
        <v>3</v>
      </c>
      <c r="R1354" t="s">
        <v>3</v>
      </c>
      <c r="S1354" t="s">
        <v>3</v>
      </c>
      <c r="T1354" t="s">
        <v>3</v>
      </c>
      <c r="U1354" t="s">
        <v>3</v>
      </c>
      <c r="V1354" t="s">
        <v>3</v>
      </c>
      <c r="W1354" t="s">
        <v>3</v>
      </c>
      <c r="X1354" t="s">
        <v>3</v>
      </c>
      <c r="Y1354" t="s">
        <v>3</v>
      </c>
      <c r="Z1354" t="s">
        <v>3</v>
      </c>
      <c r="AA1354"/>
      <c r="AB1354" t="s">
        <v>1791</v>
      </c>
      <c r="AC1354" t="s">
        <v>1810</v>
      </c>
      <c r="AD1354" t="s">
        <v>3</v>
      </c>
    </row>
    <row r="1355" spans="1:30" ht="15" x14ac:dyDescent="0.25">
      <c r="A1355">
        <v>160</v>
      </c>
      <c r="B1355" t="s">
        <v>1999</v>
      </c>
      <c r="C1355">
        <v>160</v>
      </c>
      <c r="D1355" t="s">
        <v>1808</v>
      </c>
      <c r="E1355" t="s">
        <v>1993</v>
      </c>
      <c r="F1355" t="s">
        <v>3</v>
      </c>
      <c r="G1355" t="s">
        <v>3</v>
      </c>
      <c r="H1355" t="s">
        <v>3</v>
      </c>
      <c r="I1355" t="s">
        <v>3</v>
      </c>
      <c r="J1355" t="s">
        <v>3</v>
      </c>
      <c r="K1355" t="s">
        <v>3</v>
      </c>
      <c r="L1355" t="s">
        <v>3</v>
      </c>
      <c r="M1355" t="s">
        <v>3</v>
      </c>
      <c r="N1355" t="s">
        <v>3</v>
      </c>
      <c r="O1355" t="s">
        <v>3</v>
      </c>
      <c r="P1355" t="s">
        <v>3</v>
      </c>
      <c r="Q1355" t="s">
        <v>3</v>
      </c>
      <c r="R1355" t="s">
        <v>3</v>
      </c>
      <c r="S1355" t="s">
        <v>3</v>
      </c>
      <c r="T1355" t="s">
        <v>3</v>
      </c>
      <c r="U1355" t="s">
        <v>3</v>
      </c>
      <c r="V1355" t="s">
        <v>3</v>
      </c>
      <c r="W1355" t="s">
        <v>3</v>
      </c>
      <c r="X1355" t="s">
        <v>3</v>
      </c>
      <c r="Y1355" t="s">
        <v>3</v>
      </c>
      <c r="Z1355" t="s">
        <v>3</v>
      </c>
      <c r="AA1355"/>
      <c r="AB1355" t="s">
        <v>1791</v>
      </c>
      <c r="AC1355" t="s">
        <v>1810</v>
      </c>
      <c r="AD1355" t="s">
        <v>3</v>
      </c>
    </row>
    <row r="1356" spans="1:30" ht="15" x14ac:dyDescent="0.25">
      <c r="A1356">
        <v>161</v>
      </c>
      <c r="B1356" t="s">
        <v>2000</v>
      </c>
      <c r="C1356">
        <v>161</v>
      </c>
      <c r="D1356" t="s">
        <v>1808</v>
      </c>
      <c r="E1356" t="s">
        <v>1993</v>
      </c>
      <c r="F1356" t="s">
        <v>3</v>
      </c>
      <c r="G1356" t="s">
        <v>3</v>
      </c>
      <c r="H1356">
        <v>0</v>
      </c>
      <c r="I1356">
        <v>0</v>
      </c>
      <c r="J1356">
        <v>0</v>
      </c>
      <c r="K1356">
        <v>0</v>
      </c>
      <c r="L1356">
        <v>0</v>
      </c>
      <c r="M1356" t="s">
        <v>3</v>
      </c>
      <c r="N1356" t="s">
        <v>3</v>
      </c>
      <c r="O1356">
        <v>0</v>
      </c>
      <c r="P1356" t="s">
        <v>3</v>
      </c>
      <c r="Q1356" t="s">
        <v>3</v>
      </c>
      <c r="R1356" t="s">
        <v>3</v>
      </c>
      <c r="S1356" t="s">
        <v>3</v>
      </c>
      <c r="T1356">
        <v>0</v>
      </c>
      <c r="U1356">
        <v>0</v>
      </c>
      <c r="V1356" t="s">
        <v>3</v>
      </c>
      <c r="W1356" t="s">
        <v>3</v>
      </c>
      <c r="X1356" t="s">
        <v>3</v>
      </c>
      <c r="Y1356">
        <v>0</v>
      </c>
      <c r="Z1356">
        <v>0</v>
      </c>
      <c r="AA1356"/>
      <c r="AB1356" t="s">
        <v>1791</v>
      </c>
      <c r="AC1356" t="s">
        <v>1810</v>
      </c>
      <c r="AD1356" t="s">
        <v>3</v>
      </c>
    </row>
    <row r="1357" spans="1:30" ht="15" x14ac:dyDescent="0.25">
      <c r="A1357">
        <v>162</v>
      </c>
      <c r="B1357" t="s">
        <v>2000</v>
      </c>
      <c r="C1357">
        <v>162</v>
      </c>
      <c r="D1357" t="s">
        <v>1808</v>
      </c>
      <c r="E1357" t="s">
        <v>1993</v>
      </c>
      <c r="F1357" t="s">
        <v>3</v>
      </c>
      <c r="G1357" t="s">
        <v>3</v>
      </c>
      <c r="H1357">
        <v>0</v>
      </c>
      <c r="I1357">
        <v>0</v>
      </c>
      <c r="J1357">
        <v>0</v>
      </c>
      <c r="K1357">
        <v>0</v>
      </c>
      <c r="L1357">
        <v>0</v>
      </c>
      <c r="M1357" t="s">
        <v>3</v>
      </c>
      <c r="N1357" t="s">
        <v>3</v>
      </c>
      <c r="O1357">
        <v>0</v>
      </c>
      <c r="P1357" t="s">
        <v>3</v>
      </c>
      <c r="Q1357" t="s">
        <v>3</v>
      </c>
      <c r="R1357" t="s">
        <v>3</v>
      </c>
      <c r="S1357" t="s">
        <v>3</v>
      </c>
      <c r="T1357">
        <v>0</v>
      </c>
      <c r="U1357">
        <v>0</v>
      </c>
      <c r="V1357" t="s">
        <v>3</v>
      </c>
      <c r="W1357" t="s">
        <v>3</v>
      </c>
      <c r="X1357" t="s">
        <v>3</v>
      </c>
      <c r="Y1357">
        <v>0</v>
      </c>
      <c r="Z1357">
        <v>0</v>
      </c>
      <c r="AA1357"/>
      <c r="AB1357" t="s">
        <v>1791</v>
      </c>
      <c r="AC1357" t="s">
        <v>1810</v>
      </c>
      <c r="AD1357" t="s">
        <v>3</v>
      </c>
    </row>
    <row r="1358" spans="1:30" ht="15" x14ac:dyDescent="0.25">
      <c r="A1358">
        <v>163</v>
      </c>
      <c r="B1358" t="s">
        <v>2001</v>
      </c>
      <c r="C1358">
        <v>163</v>
      </c>
      <c r="D1358" t="s">
        <v>1808</v>
      </c>
      <c r="E1358" t="s">
        <v>1993</v>
      </c>
      <c r="F1358" t="s">
        <v>3</v>
      </c>
      <c r="G1358" t="s">
        <v>3</v>
      </c>
      <c r="H1358" t="s">
        <v>3</v>
      </c>
      <c r="I1358" t="s">
        <v>3</v>
      </c>
      <c r="J1358" t="s">
        <v>3</v>
      </c>
      <c r="K1358" t="s">
        <v>3</v>
      </c>
      <c r="L1358" t="s">
        <v>3</v>
      </c>
      <c r="M1358" t="s">
        <v>3</v>
      </c>
      <c r="N1358" t="s">
        <v>3</v>
      </c>
      <c r="O1358" t="s">
        <v>3</v>
      </c>
      <c r="P1358" t="s">
        <v>3</v>
      </c>
      <c r="Q1358" t="s">
        <v>3</v>
      </c>
      <c r="R1358" t="s">
        <v>3</v>
      </c>
      <c r="S1358" t="s">
        <v>3</v>
      </c>
      <c r="T1358" t="s">
        <v>3</v>
      </c>
      <c r="U1358" t="s">
        <v>3</v>
      </c>
      <c r="V1358" t="s">
        <v>3</v>
      </c>
      <c r="W1358" t="s">
        <v>3</v>
      </c>
      <c r="X1358" t="s">
        <v>3</v>
      </c>
      <c r="Y1358" t="s">
        <v>3</v>
      </c>
      <c r="Z1358" t="s">
        <v>3</v>
      </c>
      <c r="AA1358"/>
      <c r="AB1358" t="s">
        <v>1791</v>
      </c>
      <c r="AC1358" t="s">
        <v>1810</v>
      </c>
      <c r="AD1358" t="s">
        <v>3</v>
      </c>
    </row>
    <row r="1359" spans="1:30" ht="15" x14ac:dyDescent="0.25">
      <c r="A1359">
        <v>164</v>
      </c>
      <c r="B1359" t="s">
        <v>2002</v>
      </c>
      <c r="C1359">
        <v>164</v>
      </c>
      <c r="D1359" t="s">
        <v>1808</v>
      </c>
      <c r="E1359" t="s">
        <v>1993</v>
      </c>
      <c r="F1359" t="s">
        <v>3</v>
      </c>
      <c r="G1359" t="s">
        <v>3</v>
      </c>
      <c r="H1359" t="s">
        <v>3</v>
      </c>
      <c r="I1359" t="s">
        <v>3</v>
      </c>
      <c r="J1359" t="s">
        <v>3</v>
      </c>
      <c r="K1359" t="s">
        <v>3</v>
      </c>
      <c r="L1359" t="s">
        <v>3</v>
      </c>
      <c r="M1359" t="s">
        <v>3</v>
      </c>
      <c r="N1359" t="s">
        <v>3</v>
      </c>
      <c r="O1359" t="s">
        <v>3</v>
      </c>
      <c r="P1359" t="s">
        <v>3</v>
      </c>
      <c r="Q1359" t="s">
        <v>3</v>
      </c>
      <c r="R1359" t="s">
        <v>3</v>
      </c>
      <c r="S1359" t="s">
        <v>3</v>
      </c>
      <c r="T1359" t="s">
        <v>3</v>
      </c>
      <c r="U1359" t="s">
        <v>3</v>
      </c>
      <c r="V1359" t="s">
        <v>3</v>
      </c>
      <c r="W1359" t="s">
        <v>3</v>
      </c>
      <c r="X1359" t="s">
        <v>3</v>
      </c>
      <c r="Y1359" t="s">
        <v>3</v>
      </c>
      <c r="Z1359" t="s">
        <v>3</v>
      </c>
      <c r="AA1359"/>
      <c r="AB1359" t="s">
        <v>1791</v>
      </c>
      <c r="AC1359" t="s">
        <v>1810</v>
      </c>
      <c r="AD1359" t="s">
        <v>3</v>
      </c>
    </row>
    <row r="1360" spans="1:30" ht="15" x14ac:dyDescent="0.25">
      <c r="A1360">
        <v>165</v>
      </c>
      <c r="B1360" t="s">
        <v>2003</v>
      </c>
      <c r="C1360">
        <v>165</v>
      </c>
      <c r="D1360" t="s">
        <v>1808</v>
      </c>
      <c r="E1360" t="s">
        <v>1993</v>
      </c>
      <c r="F1360" t="s">
        <v>3</v>
      </c>
      <c r="G1360" t="s">
        <v>3</v>
      </c>
      <c r="H1360" t="s">
        <v>3</v>
      </c>
      <c r="I1360" t="s">
        <v>3</v>
      </c>
      <c r="J1360" t="s">
        <v>3</v>
      </c>
      <c r="K1360" t="s">
        <v>3</v>
      </c>
      <c r="L1360" t="s">
        <v>3</v>
      </c>
      <c r="M1360" t="s">
        <v>3</v>
      </c>
      <c r="N1360" t="s">
        <v>3</v>
      </c>
      <c r="O1360" t="s">
        <v>3</v>
      </c>
      <c r="P1360" t="s">
        <v>3</v>
      </c>
      <c r="Q1360" t="s">
        <v>3</v>
      </c>
      <c r="R1360" t="s">
        <v>3</v>
      </c>
      <c r="S1360" t="s">
        <v>3</v>
      </c>
      <c r="T1360" t="s">
        <v>3</v>
      </c>
      <c r="U1360" t="s">
        <v>3</v>
      </c>
      <c r="V1360" t="s">
        <v>3</v>
      </c>
      <c r="W1360" t="s">
        <v>3</v>
      </c>
      <c r="X1360" t="s">
        <v>3</v>
      </c>
      <c r="Y1360" t="s">
        <v>3</v>
      </c>
      <c r="Z1360" t="s">
        <v>3</v>
      </c>
      <c r="AA1360"/>
      <c r="AB1360" t="s">
        <v>1791</v>
      </c>
      <c r="AC1360" t="s">
        <v>1810</v>
      </c>
      <c r="AD1360" t="s">
        <v>3</v>
      </c>
    </row>
    <row r="1361" spans="1:30" ht="15" x14ac:dyDescent="0.25">
      <c r="A1361">
        <v>166</v>
      </c>
      <c r="B1361" t="s">
        <v>2004</v>
      </c>
      <c r="C1361">
        <v>166</v>
      </c>
      <c r="D1361" t="s">
        <v>1808</v>
      </c>
      <c r="E1361" t="s">
        <v>1993</v>
      </c>
      <c r="F1361" t="s">
        <v>3</v>
      </c>
      <c r="G1361" t="s">
        <v>3</v>
      </c>
      <c r="H1361" t="s">
        <v>3</v>
      </c>
      <c r="I1361" t="s">
        <v>3</v>
      </c>
      <c r="J1361" t="s">
        <v>3</v>
      </c>
      <c r="K1361" t="s">
        <v>3</v>
      </c>
      <c r="L1361" t="s">
        <v>3</v>
      </c>
      <c r="M1361" t="s">
        <v>3</v>
      </c>
      <c r="N1361" t="s">
        <v>3</v>
      </c>
      <c r="O1361" t="s">
        <v>3</v>
      </c>
      <c r="P1361" t="s">
        <v>3</v>
      </c>
      <c r="Q1361" t="s">
        <v>3</v>
      </c>
      <c r="R1361" t="s">
        <v>3</v>
      </c>
      <c r="S1361" t="s">
        <v>3</v>
      </c>
      <c r="T1361" t="s">
        <v>3</v>
      </c>
      <c r="U1361" t="s">
        <v>3</v>
      </c>
      <c r="V1361" t="s">
        <v>3</v>
      </c>
      <c r="W1361" t="s">
        <v>3</v>
      </c>
      <c r="X1361" t="s">
        <v>3</v>
      </c>
      <c r="Y1361" t="s">
        <v>3</v>
      </c>
      <c r="Z1361" t="s">
        <v>3</v>
      </c>
      <c r="AA1361"/>
      <c r="AB1361" t="s">
        <v>1791</v>
      </c>
      <c r="AC1361" t="s">
        <v>1810</v>
      </c>
      <c r="AD1361" t="s">
        <v>3</v>
      </c>
    </row>
    <row r="1362" spans="1:30" ht="15" x14ac:dyDescent="0.25">
      <c r="A1362">
        <v>167</v>
      </c>
      <c r="B1362" t="s">
        <v>2005</v>
      </c>
      <c r="C1362">
        <v>167</v>
      </c>
      <c r="D1362" t="s">
        <v>1808</v>
      </c>
      <c r="E1362" t="s">
        <v>2006</v>
      </c>
      <c r="F1362" t="s">
        <v>2007</v>
      </c>
      <c r="G1362" t="s">
        <v>2008</v>
      </c>
      <c r="H1362" t="s">
        <v>3</v>
      </c>
      <c r="I1362" t="s">
        <v>3</v>
      </c>
      <c r="J1362" t="s">
        <v>1577</v>
      </c>
      <c r="K1362">
        <v>0</v>
      </c>
      <c r="L1362" t="s">
        <v>16</v>
      </c>
      <c r="M1362" t="s">
        <v>3</v>
      </c>
      <c r="N1362" t="s">
        <v>3</v>
      </c>
      <c r="O1362" t="s">
        <v>18</v>
      </c>
      <c r="P1362" t="s">
        <v>3</v>
      </c>
      <c r="Q1362" t="s">
        <v>3</v>
      </c>
      <c r="R1362" t="s">
        <v>3</v>
      </c>
      <c r="S1362" t="s">
        <v>3</v>
      </c>
      <c r="T1362" t="s">
        <v>3</v>
      </c>
      <c r="U1362" t="s">
        <v>3</v>
      </c>
      <c r="V1362" t="s">
        <v>2</v>
      </c>
      <c r="W1362" t="s">
        <v>3</v>
      </c>
      <c r="X1362" t="s">
        <v>3</v>
      </c>
      <c r="Y1362" t="s">
        <v>3</v>
      </c>
      <c r="Z1362" t="s">
        <v>3</v>
      </c>
      <c r="AA1362"/>
      <c r="AB1362" t="s">
        <v>1791</v>
      </c>
      <c r="AC1362" t="s">
        <v>1810</v>
      </c>
      <c r="AD1362" t="s">
        <v>3</v>
      </c>
    </row>
    <row r="1363" spans="1:30" ht="15" x14ac:dyDescent="0.25">
      <c r="A1363">
        <v>168</v>
      </c>
      <c r="B1363" t="s">
        <v>2009</v>
      </c>
      <c r="C1363">
        <v>168</v>
      </c>
      <c r="D1363" t="s">
        <v>1808</v>
      </c>
      <c r="E1363" t="s">
        <v>2006</v>
      </c>
      <c r="F1363" t="s">
        <v>2007</v>
      </c>
      <c r="G1363" t="s">
        <v>2008</v>
      </c>
      <c r="H1363" t="s">
        <v>3</v>
      </c>
      <c r="I1363" t="s">
        <v>3</v>
      </c>
      <c r="J1363" t="s">
        <v>3</v>
      </c>
      <c r="K1363" t="s">
        <v>3</v>
      </c>
      <c r="L1363" t="s">
        <v>3</v>
      </c>
      <c r="M1363" t="s">
        <v>3</v>
      </c>
      <c r="N1363" t="s">
        <v>3</v>
      </c>
      <c r="O1363" t="s">
        <v>3</v>
      </c>
      <c r="P1363" t="s">
        <v>3</v>
      </c>
      <c r="Q1363" t="s">
        <v>3</v>
      </c>
      <c r="R1363" t="s">
        <v>3</v>
      </c>
      <c r="S1363" t="s">
        <v>3</v>
      </c>
      <c r="T1363" t="s">
        <v>3</v>
      </c>
      <c r="U1363" t="s">
        <v>3</v>
      </c>
      <c r="V1363" t="s">
        <v>3</v>
      </c>
      <c r="W1363" t="s">
        <v>3</v>
      </c>
      <c r="X1363" t="s">
        <v>3</v>
      </c>
      <c r="Y1363" t="s">
        <v>3</v>
      </c>
      <c r="Z1363" t="s">
        <v>3</v>
      </c>
      <c r="AA1363"/>
      <c r="AB1363" t="s">
        <v>1791</v>
      </c>
      <c r="AC1363" t="s">
        <v>1810</v>
      </c>
      <c r="AD1363" t="s">
        <v>3</v>
      </c>
    </row>
    <row r="1364" spans="1:30" ht="15" x14ac:dyDescent="0.25">
      <c r="A1364">
        <v>169</v>
      </c>
      <c r="B1364" t="s">
        <v>2010</v>
      </c>
      <c r="C1364">
        <v>169</v>
      </c>
      <c r="D1364" t="s">
        <v>1808</v>
      </c>
      <c r="E1364" t="s">
        <v>2006</v>
      </c>
      <c r="F1364" t="s">
        <v>2007</v>
      </c>
      <c r="G1364" t="s">
        <v>2008</v>
      </c>
      <c r="H1364" t="s">
        <v>3</v>
      </c>
      <c r="I1364" t="s">
        <v>3</v>
      </c>
      <c r="J1364" t="s">
        <v>3</v>
      </c>
      <c r="K1364">
        <v>0</v>
      </c>
      <c r="L1364" t="s">
        <v>3</v>
      </c>
      <c r="M1364" t="s">
        <v>3</v>
      </c>
      <c r="N1364" t="s">
        <v>3</v>
      </c>
      <c r="O1364" t="s">
        <v>3</v>
      </c>
      <c r="P1364" t="s">
        <v>3</v>
      </c>
      <c r="Q1364" t="s">
        <v>3</v>
      </c>
      <c r="R1364" t="s">
        <v>3</v>
      </c>
      <c r="S1364" t="s">
        <v>3</v>
      </c>
      <c r="T1364" t="s">
        <v>3</v>
      </c>
      <c r="U1364" t="s">
        <v>3</v>
      </c>
      <c r="V1364" t="s">
        <v>13</v>
      </c>
      <c r="W1364" t="s">
        <v>13</v>
      </c>
      <c r="X1364" t="s">
        <v>3</v>
      </c>
      <c r="Y1364" t="s">
        <v>3</v>
      </c>
      <c r="Z1364" t="s">
        <v>3</v>
      </c>
      <c r="AA1364"/>
      <c r="AB1364" t="s">
        <v>1791</v>
      </c>
      <c r="AC1364" t="s">
        <v>1810</v>
      </c>
      <c r="AD1364" t="s">
        <v>3</v>
      </c>
    </row>
    <row r="1365" spans="1:30" ht="15" x14ac:dyDescent="0.25">
      <c r="A1365">
        <v>170</v>
      </c>
      <c r="B1365" t="s">
        <v>2011</v>
      </c>
      <c r="C1365">
        <v>170</v>
      </c>
      <c r="D1365" t="s">
        <v>1808</v>
      </c>
      <c r="E1365" t="s">
        <v>2006</v>
      </c>
      <c r="F1365" t="s">
        <v>2007</v>
      </c>
      <c r="G1365" t="s">
        <v>2008</v>
      </c>
      <c r="H1365" t="s">
        <v>3</v>
      </c>
      <c r="I1365" t="s">
        <v>3</v>
      </c>
      <c r="J1365" t="s">
        <v>3</v>
      </c>
      <c r="K1365">
        <v>0</v>
      </c>
      <c r="L1365" t="s">
        <v>3</v>
      </c>
      <c r="M1365" t="s">
        <v>3</v>
      </c>
      <c r="N1365" t="s">
        <v>3</v>
      </c>
      <c r="O1365" t="s">
        <v>3</v>
      </c>
      <c r="P1365" t="s">
        <v>3</v>
      </c>
      <c r="Q1365" t="s">
        <v>3</v>
      </c>
      <c r="R1365" t="s">
        <v>3</v>
      </c>
      <c r="S1365" t="s">
        <v>3</v>
      </c>
      <c r="T1365" t="s">
        <v>3</v>
      </c>
      <c r="U1365" t="s">
        <v>3</v>
      </c>
      <c r="V1365" t="s">
        <v>13</v>
      </c>
      <c r="W1365" t="s">
        <v>13</v>
      </c>
      <c r="X1365" t="s">
        <v>3</v>
      </c>
      <c r="Y1365" t="s">
        <v>3</v>
      </c>
      <c r="Z1365" t="s">
        <v>3</v>
      </c>
      <c r="AA1365"/>
      <c r="AB1365" t="s">
        <v>1791</v>
      </c>
      <c r="AC1365" t="s">
        <v>1810</v>
      </c>
      <c r="AD1365" t="s">
        <v>3</v>
      </c>
    </row>
    <row r="1366" spans="1:30" ht="15" x14ac:dyDescent="0.25">
      <c r="A1366">
        <v>171</v>
      </c>
      <c r="B1366" t="s">
        <v>2012</v>
      </c>
      <c r="C1366">
        <v>171</v>
      </c>
      <c r="D1366" t="s">
        <v>1808</v>
      </c>
      <c r="E1366" t="s">
        <v>2006</v>
      </c>
      <c r="F1366" t="s">
        <v>2007</v>
      </c>
      <c r="G1366" t="s">
        <v>2008</v>
      </c>
      <c r="H1366" t="s">
        <v>3</v>
      </c>
      <c r="I1366" t="s">
        <v>3</v>
      </c>
      <c r="J1366" t="s">
        <v>3</v>
      </c>
      <c r="K1366">
        <v>0</v>
      </c>
      <c r="L1366" t="s">
        <v>3</v>
      </c>
      <c r="M1366" t="s">
        <v>3</v>
      </c>
      <c r="N1366" t="s">
        <v>3</v>
      </c>
      <c r="O1366" t="s">
        <v>3</v>
      </c>
      <c r="P1366" t="s">
        <v>3</v>
      </c>
      <c r="Q1366" t="s">
        <v>3</v>
      </c>
      <c r="R1366" t="s">
        <v>3</v>
      </c>
      <c r="S1366" t="s">
        <v>3</v>
      </c>
      <c r="T1366" t="s">
        <v>1086</v>
      </c>
      <c r="U1366" t="s">
        <v>3</v>
      </c>
      <c r="V1366" t="s">
        <v>13</v>
      </c>
      <c r="W1366" t="s">
        <v>13</v>
      </c>
      <c r="X1366" t="s">
        <v>3</v>
      </c>
      <c r="Y1366" t="s">
        <v>3</v>
      </c>
      <c r="Z1366" t="s">
        <v>3</v>
      </c>
      <c r="AA1366"/>
      <c r="AB1366" t="s">
        <v>1791</v>
      </c>
      <c r="AC1366" t="s">
        <v>1810</v>
      </c>
      <c r="AD1366" t="s">
        <v>3</v>
      </c>
    </row>
    <row r="1367" spans="1:30" ht="15" x14ac:dyDescent="0.25">
      <c r="A1367">
        <v>172</v>
      </c>
      <c r="B1367" t="s">
        <v>2013</v>
      </c>
      <c r="C1367">
        <v>172</v>
      </c>
      <c r="D1367" t="s">
        <v>1808</v>
      </c>
      <c r="E1367" t="s">
        <v>2006</v>
      </c>
      <c r="F1367" t="s">
        <v>2007</v>
      </c>
      <c r="G1367" t="s">
        <v>2008</v>
      </c>
      <c r="H1367" t="s">
        <v>3</v>
      </c>
      <c r="I1367" t="s">
        <v>3</v>
      </c>
      <c r="J1367" t="s">
        <v>3</v>
      </c>
      <c r="K1367">
        <v>0</v>
      </c>
      <c r="L1367" t="s">
        <v>3</v>
      </c>
      <c r="M1367" t="s">
        <v>3</v>
      </c>
      <c r="N1367" t="s">
        <v>3</v>
      </c>
      <c r="O1367" t="s">
        <v>3</v>
      </c>
      <c r="P1367" t="s">
        <v>3</v>
      </c>
      <c r="Q1367" t="s">
        <v>3</v>
      </c>
      <c r="R1367" t="s">
        <v>3</v>
      </c>
      <c r="S1367" t="s">
        <v>3</v>
      </c>
      <c r="T1367" t="s">
        <v>3</v>
      </c>
      <c r="U1367" t="s">
        <v>3</v>
      </c>
      <c r="V1367" t="s">
        <v>21</v>
      </c>
      <c r="W1367" t="s">
        <v>3</v>
      </c>
      <c r="X1367" t="s">
        <v>3</v>
      </c>
      <c r="Y1367" t="s">
        <v>3</v>
      </c>
      <c r="Z1367" t="s">
        <v>3</v>
      </c>
      <c r="AA1367"/>
      <c r="AB1367" t="s">
        <v>1791</v>
      </c>
      <c r="AC1367" t="s">
        <v>1810</v>
      </c>
      <c r="AD1367" t="s">
        <v>3</v>
      </c>
    </row>
    <row r="1368" spans="1:30" ht="15" x14ac:dyDescent="0.25">
      <c r="A1368">
        <v>173</v>
      </c>
      <c r="B1368" t="s">
        <v>2014</v>
      </c>
      <c r="C1368">
        <v>173</v>
      </c>
      <c r="D1368" t="s">
        <v>1808</v>
      </c>
      <c r="E1368" t="s">
        <v>2006</v>
      </c>
      <c r="F1368" t="s">
        <v>2007</v>
      </c>
      <c r="G1368" t="s">
        <v>2008</v>
      </c>
      <c r="H1368" t="s">
        <v>3</v>
      </c>
      <c r="I1368" t="s">
        <v>3</v>
      </c>
      <c r="J1368" t="s">
        <v>380</v>
      </c>
      <c r="K1368">
        <v>0</v>
      </c>
      <c r="L1368" t="s">
        <v>311</v>
      </c>
      <c r="M1368" t="s">
        <v>3</v>
      </c>
      <c r="N1368" t="s">
        <v>3</v>
      </c>
      <c r="O1368" t="s">
        <v>3</v>
      </c>
      <c r="P1368" t="s">
        <v>3</v>
      </c>
      <c r="Q1368" t="s">
        <v>3</v>
      </c>
      <c r="R1368" t="s">
        <v>3</v>
      </c>
      <c r="S1368" t="s">
        <v>3</v>
      </c>
      <c r="T1368" t="s">
        <v>3</v>
      </c>
      <c r="U1368" t="s">
        <v>3</v>
      </c>
      <c r="V1368" t="s">
        <v>2</v>
      </c>
      <c r="W1368" t="s">
        <v>3</v>
      </c>
      <c r="X1368" t="s">
        <v>3</v>
      </c>
      <c r="Y1368" t="s">
        <v>3</v>
      </c>
      <c r="Z1368" t="s">
        <v>3</v>
      </c>
      <c r="AA1368"/>
      <c r="AB1368" t="s">
        <v>1791</v>
      </c>
      <c r="AC1368" t="s">
        <v>1810</v>
      </c>
      <c r="AD1368" t="s">
        <v>3</v>
      </c>
    </row>
    <row r="1369" spans="1:30" ht="15" x14ac:dyDescent="0.25">
      <c r="A1369">
        <v>174</v>
      </c>
      <c r="B1369" t="s">
        <v>2015</v>
      </c>
      <c r="C1369">
        <v>174</v>
      </c>
      <c r="D1369" t="s">
        <v>1808</v>
      </c>
      <c r="E1369" t="s">
        <v>2006</v>
      </c>
      <c r="F1369" t="s">
        <v>2007</v>
      </c>
      <c r="G1369" t="s">
        <v>2008</v>
      </c>
      <c r="H1369" t="s">
        <v>2016</v>
      </c>
      <c r="I1369" t="s">
        <v>3</v>
      </c>
      <c r="J1369" t="s">
        <v>330</v>
      </c>
      <c r="K1369">
        <v>0</v>
      </c>
      <c r="L1369" t="s">
        <v>16</v>
      </c>
      <c r="M1369" t="s">
        <v>3</v>
      </c>
      <c r="N1369" t="s">
        <v>3</v>
      </c>
      <c r="O1369" t="s">
        <v>312</v>
      </c>
      <c r="P1369" t="s">
        <v>3</v>
      </c>
      <c r="Q1369" t="s">
        <v>3</v>
      </c>
      <c r="R1369" t="s">
        <v>3</v>
      </c>
      <c r="S1369" t="s">
        <v>3</v>
      </c>
      <c r="T1369" t="s">
        <v>3</v>
      </c>
      <c r="U1369" t="s">
        <v>3</v>
      </c>
      <c r="V1369" t="s">
        <v>2</v>
      </c>
      <c r="W1369" t="s">
        <v>3</v>
      </c>
      <c r="X1369" t="s">
        <v>3</v>
      </c>
      <c r="Y1369" t="s">
        <v>3</v>
      </c>
      <c r="Z1369" t="s">
        <v>3</v>
      </c>
      <c r="AA1369"/>
      <c r="AB1369" t="s">
        <v>1791</v>
      </c>
      <c r="AC1369" t="s">
        <v>1810</v>
      </c>
      <c r="AD1369" t="s">
        <v>3</v>
      </c>
    </row>
    <row r="1370" spans="1:30" ht="15" x14ac:dyDescent="0.25">
      <c r="A1370">
        <v>175</v>
      </c>
      <c r="B1370" t="s">
        <v>2017</v>
      </c>
      <c r="C1370">
        <v>175</v>
      </c>
      <c r="D1370" t="s">
        <v>1808</v>
      </c>
      <c r="E1370" t="s">
        <v>2006</v>
      </c>
      <c r="F1370" t="s">
        <v>2007</v>
      </c>
      <c r="G1370" t="s">
        <v>2008</v>
      </c>
      <c r="H1370" t="s">
        <v>2018</v>
      </c>
      <c r="I1370" t="s">
        <v>3</v>
      </c>
      <c r="J1370" t="s">
        <v>3</v>
      </c>
      <c r="K1370">
        <v>0</v>
      </c>
      <c r="L1370" t="s">
        <v>3</v>
      </c>
      <c r="M1370" t="s">
        <v>3</v>
      </c>
      <c r="N1370" t="s">
        <v>3</v>
      </c>
      <c r="O1370" t="s">
        <v>3</v>
      </c>
      <c r="P1370" t="s">
        <v>1795</v>
      </c>
      <c r="Q1370" t="s">
        <v>3</v>
      </c>
      <c r="R1370" t="s">
        <v>3</v>
      </c>
      <c r="S1370" t="s">
        <v>3</v>
      </c>
      <c r="T1370" t="s">
        <v>3</v>
      </c>
      <c r="U1370" t="s">
        <v>3</v>
      </c>
      <c r="V1370" t="s">
        <v>2</v>
      </c>
      <c r="W1370" t="s">
        <v>3</v>
      </c>
      <c r="X1370" t="s">
        <v>3</v>
      </c>
      <c r="Y1370" t="s">
        <v>3</v>
      </c>
      <c r="Z1370" t="s">
        <v>10</v>
      </c>
      <c r="AA1370"/>
      <c r="AB1370" t="s">
        <v>1791</v>
      </c>
      <c r="AC1370" t="s">
        <v>1810</v>
      </c>
      <c r="AD1370" t="s">
        <v>3</v>
      </c>
    </row>
    <row r="1371" spans="1:30" ht="15" x14ac:dyDescent="0.25">
      <c r="A1371">
        <v>176</v>
      </c>
      <c r="B1371" t="s">
        <v>2019</v>
      </c>
      <c r="C1371">
        <v>176</v>
      </c>
      <c r="D1371" t="s">
        <v>1808</v>
      </c>
      <c r="E1371" t="s">
        <v>2006</v>
      </c>
      <c r="F1371" t="s">
        <v>2007</v>
      </c>
      <c r="G1371" t="s">
        <v>2008</v>
      </c>
      <c r="H1371" t="s">
        <v>2018</v>
      </c>
      <c r="I1371" t="s">
        <v>3</v>
      </c>
      <c r="J1371" t="s">
        <v>380</v>
      </c>
      <c r="K1371">
        <v>0</v>
      </c>
      <c r="L1371" t="s">
        <v>311</v>
      </c>
      <c r="M1371" t="s">
        <v>3</v>
      </c>
      <c r="N1371" t="s">
        <v>3</v>
      </c>
      <c r="O1371" t="s">
        <v>312</v>
      </c>
      <c r="P1371" t="s">
        <v>3</v>
      </c>
      <c r="Q1371" t="s">
        <v>3</v>
      </c>
      <c r="R1371" t="s">
        <v>3</v>
      </c>
      <c r="S1371" t="s">
        <v>3</v>
      </c>
      <c r="T1371" t="s">
        <v>3</v>
      </c>
      <c r="U1371" t="s">
        <v>3</v>
      </c>
      <c r="V1371" t="s">
        <v>2</v>
      </c>
      <c r="W1371" t="s">
        <v>3</v>
      </c>
      <c r="X1371" t="s">
        <v>3</v>
      </c>
      <c r="Y1371" t="s">
        <v>3</v>
      </c>
      <c r="Z1371" t="s">
        <v>3</v>
      </c>
      <c r="AA1371"/>
      <c r="AB1371" t="s">
        <v>1791</v>
      </c>
      <c r="AC1371" t="s">
        <v>1810</v>
      </c>
      <c r="AD1371" t="s">
        <v>3</v>
      </c>
    </row>
    <row r="1372" spans="1:30" ht="15" x14ac:dyDescent="0.25">
      <c r="A1372">
        <v>177</v>
      </c>
      <c r="B1372" t="s">
        <v>2020</v>
      </c>
      <c r="C1372">
        <v>177</v>
      </c>
      <c r="D1372" t="s">
        <v>1808</v>
      </c>
      <c r="E1372" t="s">
        <v>2006</v>
      </c>
      <c r="F1372" t="s">
        <v>2007</v>
      </c>
      <c r="G1372" t="s">
        <v>2008</v>
      </c>
      <c r="H1372" t="s">
        <v>2016</v>
      </c>
      <c r="I1372" t="s">
        <v>3</v>
      </c>
      <c r="J1372" t="s">
        <v>3</v>
      </c>
      <c r="K1372">
        <v>0</v>
      </c>
      <c r="L1372" t="s">
        <v>3</v>
      </c>
      <c r="M1372" t="s">
        <v>3</v>
      </c>
      <c r="N1372" t="s">
        <v>3</v>
      </c>
      <c r="O1372" t="s">
        <v>3</v>
      </c>
      <c r="P1372" t="s">
        <v>3</v>
      </c>
      <c r="Q1372" t="s">
        <v>3</v>
      </c>
      <c r="R1372" t="s">
        <v>3</v>
      </c>
      <c r="S1372" t="s">
        <v>3</v>
      </c>
      <c r="T1372" t="s">
        <v>3</v>
      </c>
      <c r="U1372" t="s">
        <v>3</v>
      </c>
      <c r="V1372" t="s">
        <v>2</v>
      </c>
      <c r="W1372" t="s">
        <v>3</v>
      </c>
      <c r="X1372" t="s">
        <v>3</v>
      </c>
      <c r="Y1372" t="s">
        <v>3</v>
      </c>
      <c r="Z1372" t="s">
        <v>3</v>
      </c>
      <c r="AA1372"/>
      <c r="AB1372" t="s">
        <v>1791</v>
      </c>
      <c r="AC1372" t="s">
        <v>1810</v>
      </c>
      <c r="AD1372" t="s">
        <v>3</v>
      </c>
    </row>
    <row r="1373" spans="1:30" ht="15" x14ac:dyDescent="0.25">
      <c r="A1373">
        <v>178</v>
      </c>
      <c r="B1373" t="s">
        <v>2021</v>
      </c>
      <c r="C1373">
        <v>178</v>
      </c>
      <c r="D1373" t="s">
        <v>1808</v>
      </c>
      <c r="E1373" t="s">
        <v>2006</v>
      </c>
      <c r="F1373" t="s">
        <v>2007</v>
      </c>
      <c r="G1373" t="s">
        <v>2008</v>
      </c>
      <c r="H1373" t="s">
        <v>2016</v>
      </c>
      <c r="I1373" t="s">
        <v>3</v>
      </c>
      <c r="J1373" t="s">
        <v>380</v>
      </c>
      <c r="K1373">
        <v>0</v>
      </c>
      <c r="L1373" t="s">
        <v>16</v>
      </c>
      <c r="M1373" t="s">
        <v>3</v>
      </c>
      <c r="N1373" t="s">
        <v>3</v>
      </c>
      <c r="O1373" t="s">
        <v>18</v>
      </c>
      <c r="P1373" t="s">
        <v>3</v>
      </c>
      <c r="Q1373" t="s">
        <v>3</v>
      </c>
      <c r="R1373" t="s">
        <v>3</v>
      </c>
      <c r="S1373" t="s">
        <v>3</v>
      </c>
      <c r="T1373" t="s">
        <v>3</v>
      </c>
      <c r="U1373" t="s">
        <v>3</v>
      </c>
      <c r="V1373" t="s">
        <v>2</v>
      </c>
      <c r="W1373" t="s">
        <v>3</v>
      </c>
      <c r="X1373" t="s">
        <v>3</v>
      </c>
      <c r="Y1373" t="s">
        <v>3</v>
      </c>
      <c r="Z1373" t="s">
        <v>3</v>
      </c>
      <c r="AA1373"/>
      <c r="AB1373" t="s">
        <v>1791</v>
      </c>
      <c r="AC1373" t="s">
        <v>1810</v>
      </c>
      <c r="AD1373" t="s">
        <v>3</v>
      </c>
    </row>
    <row r="1374" spans="1:30" ht="15" x14ac:dyDescent="0.25">
      <c r="A1374">
        <v>179</v>
      </c>
      <c r="B1374" t="s">
        <v>2022</v>
      </c>
      <c r="C1374">
        <v>179</v>
      </c>
      <c r="D1374" t="s">
        <v>1808</v>
      </c>
      <c r="E1374" t="s">
        <v>2006</v>
      </c>
      <c r="F1374" t="s">
        <v>2007</v>
      </c>
      <c r="G1374" t="s">
        <v>2008</v>
      </c>
      <c r="H1374" t="s">
        <v>3</v>
      </c>
      <c r="I1374" t="s">
        <v>3</v>
      </c>
      <c r="J1374" t="s">
        <v>1577</v>
      </c>
      <c r="K1374">
        <v>0</v>
      </c>
      <c r="L1374" t="s">
        <v>16</v>
      </c>
      <c r="M1374" t="s">
        <v>3</v>
      </c>
      <c r="N1374" t="s">
        <v>3</v>
      </c>
      <c r="O1374" t="s">
        <v>18</v>
      </c>
      <c r="P1374" t="s">
        <v>3</v>
      </c>
      <c r="Q1374" t="s">
        <v>3</v>
      </c>
      <c r="R1374" t="s">
        <v>3</v>
      </c>
      <c r="S1374" t="s">
        <v>3</v>
      </c>
      <c r="T1374" t="s">
        <v>3</v>
      </c>
      <c r="U1374" t="s">
        <v>3</v>
      </c>
      <c r="V1374" t="s">
        <v>13</v>
      </c>
      <c r="W1374" t="s">
        <v>13</v>
      </c>
      <c r="X1374" t="s">
        <v>3</v>
      </c>
      <c r="Y1374" t="s">
        <v>3</v>
      </c>
      <c r="Z1374" t="s">
        <v>3</v>
      </c>
      <c r="AA1374"/>
      <c r="AB1374" t="s">
        <v>1791</v>
      </c>
      <c r="AC1374" t="s">
        <v>1810</v>
      </c>
      <c r="AD1374" t="s">
        <v>3</v>
      </c>
    </row>
    <row r="1375" spans="1:30" ht="15" x14ac:dyDescent="0.25">
      <c r="A1375">
        <v>180</v>
      </c>
      <c r="B1375" t="s">
        <v>2023</v>
      </c>
      <c r="C1375">
        <v>180</v>
      </c>
      <c r="D1375" t="s">
        <v>1808</v>
      </c>
      <c r="E1375" t="s">
        <v>2006</v>
      </c>
      <c r="F1375" t="s">
        <v>2007</v>
      </c>
      <c r="G1375" t="s">
        <v>2008</v>
      </c>
      <c r="H1375" t="s">
        <v>3</v>
      </c>
      <c r="I1375" t="s">
        <v>3</v>
      </c>
      <c r="J1375" t="s">
        <v>3</v>
      </c>
      <c r="K1375">
        <v>0</v>
      </c>
      <c r="L1375" t="s">
        <v>3</v>
      </c>
      <c r="M1375" t="s">
        <v>3</v>
      </c>
      <c r="N1375" t="s">
        <v>3</v>
      </c>
      <c r="O1375" t="s">
        <v>3</v>
      </c>
      <c r="P1375" t="s">
        <v>3</v>
      </c>
      <c r="Q1375" t="s">
        <v>3</v>
      </c>
      <c r="R1375" t="s">
        <v>3</v>
      </c>
      <c r="S1375" t="s">
        <v>3</v>
      </c>
      <c r="T1375" t="s">
        <v>3</v>
      </c>
      <c r="U1375" t="s">
        <v>3</v>
      </c>
      <c r="V1375" t="s">
        <v>3</v>
      </c>
      <c r="W1375" t="s">
        <v>3</v>
      </c>
      <c r="X1375" t="s">
        <v>3</v>
      </c>
      <c r="Y1375" t="s">
        <v>3</v>
      </c>
      <c r="Z1375" t="s">
        <v>3</v>
      </c>
      <c r="AA1375"/>
      <c r="AB1375" t="s">
        <v>1791</v>
      </c>
      <c r="AC1375" t="s">
        <v>1810</v>
      </c>
      <c r="AD1375" t="s">
        <v>3</v>
      </c>
    </row>
    <row r="1376" spans="1:30" ht="15" x14ac:dyDescent="0.25">
      <c r="A1376">
        <v>181</v>
      </c>
      <c r="B1376" t="s">
        <v>2024</v>
      </c>
      <c r="C1376">
        <v>181</v>
      </c>
      <c r="D1376" t="s">
        <v>1808</v>
      </c>
      <c r="E1376" t="s">
        <v>2006</v>
      </c>
      <c r="F1376" t="s">
        <v>2007</v>
      </c>
      <c r="G1376" t="s">
        <v>2008</v>
      </c>
      <c r="H1376" t="s">
        <v>2016</v>
      </c>
      <c r="I1376" t="s">
        <v>28</v>
      </c>
      <c r="J1376" t="s">
        <v>1577</v>
      </c>
      <c r="K1376">
        <v>0</v>
      </c>
      <c r="L1376" t="s">
        <v>16</v>
      </c>
      <c r="M1376" t="s">
        <v>3</v>
      </c>
      <c r="N1376" t="s">
        <v>3</v>
      </c>
      <c r="O1376" t="s">
        <v>18</v>
      </c>
      <c r="P1376" t="s">
        <v>3</v>
      </c>
      <c r="Q1376" t="s">
        <v>3</v>
      </c>
      <c r="R1376" t="s">
        <v>3</v>
      </c>
      <c r="S1376" t="s">
        <v>3</v>
      </c>
      <c r="T1376" t="s">
        <v>3</v>
      </c>
      <c r="U1376" t="s">
        <v>3</v>
      </c>
      <c r="V1376" t="s">
        <v>8</v>
      </c>
      <c r="W1376" t="s">
        <v>3</v>
      </c>
      <c r="X1376" t="s">
        <v>3</v>
      </c>
      <c r="Y1376" t="s">
        <v>3</v>
      </c>
      <c r="Z1376" t="s">
        <v>3</v>
      </c>
      <c r="AA1376"/>
      <c r="AB1376" t="s">
        <v>1791</v>
      </c>
      <c r="AC1376" t="s">
        <v>1810</v>
      </c>
      <c r="AD1376" t="s">
        <v>3</v>
      </c>
    </row>
    <row r="1377" spans="1:30" ht="15" x14ac:dyDescent="0.25">
      <c r="A1377">
        <v>182</v>
      </c>
      <c r="B1377" t="s">
        <v>2025</v>
      </c>
      <c r="C1377">
        <v>182</v>
      </c>
      <c r="D1377" t="s">
        <v>1808</v>
      </c>
      <c r="E1377" t="s">
        <v>2006</v>
      </c>
      <c r="F1377" t="s">
        <v>2007</v>
      </c>
      <c r="G1377" t="s">
        <v>2008</v>
      </c>
      <c r="H1377" t="s">
        <v>3</v>
      </c>
      <c r="I1377" t="s">
        <v>3</v>
      </c>
      <c r="J1377" t="s">
        <v>3</v>
      </c>
      <c r="K1377">
        <v>0</v>
      </c>
      <c r="L1377" t="s">
        <v>3</v>
      </c>
      <c r="M1377" t="s">
        <v>3</v>
      </c>
      <c r="N1377" t="s">
        <v>3</v>
      </c>
      <c r="O1377" t="s">
        <v>3</v>
      </c>
      <c r="P1377" t="s">
        <v>3</v>
      </c>
      <c r="Q1377" t="s">
        <v>3</v>
      </c>
      <c r="R1377" t="s">
        <v>3</v>
      </c>
      <c r="S1377" t="s">
        <v>3</v>
      </c>
      <c r="T1377" t="s">
        <v>3</v>
      </c>
      <c r="U1377" t="s">
        <v>3</v>
      </c>
      <c r="V1377" t="s">
        <v>3</v>
      </c>
      <c r="W1377" t="s">
        <v>3</v>
      </c>
      <c r="X1377" t="s">
        <v>3</v>
      </c>
      <c r="Y1377" t="s">
        <v>3</v>
      </c>
      <c r="Z1377" t="s">
        <v>3</v>
      </c>
      <c r="AA1377"/>
      <c r="AB1377" t="s">
        <v>1791</v>
      </c>
      <c r="AC1377" t="s">
        <v>1810</v>
      </c>
      <c r="AD1377" t="s">
        <v>3</v>
      </c>
    </row>
    <row r="1378" spans="1:30" ht="15" x14ac:dyDescent="0.25">
      <c r="A1378">
        <v>183</v>
      </c>
      <c r="B1378" t="s">
        <v>2026</v>
      </c>
      <c r="C1378">
        <v>183</v>
      </c>
      <c r="D1378" t="s">
        <v>1808</v>
      </c>
      <c r="E1378" t="s">
        <v>2006</v>
      </c>
      <c r="F1378" t="s">
        <v>2007</v>
      </c>
      <c r="G1378" t="s">
        <v>2008</v>
      </c>
      <c r="H1378" t="s">
        <v>2016</v>
      </c>
      <c r="I1378" t="s">
        <v>28</v>
      </c>
      <c r="J1378" t="s">
        <v>1577</v>
      </c>
      <c r="K1378">
        <v>0</v>
      </c>
      <c r="L1378" t="s">
        <v>16</v>
      </c>
      <c r="M1378" t="s">
        <v>3</v>
      </c>
      <c r="N1378" t="s">
        <v>3</v>
      </c>
      <c r="O1378" t="s">
        <v>18</v>
      </c>
      <c r="P1378" t="s">
        <v>3</v>
      </c>
      <c r="Q1378" t="s">
        <v>3</v>
      </c>
      <c r="R1378" t="s">
        <v>3</v>
      </c>
      <c r="S1378" t="s">
        <v>3</v>
      </c>
      <c r="T1378" t="s">
        <v>3</v>
      </c>
      <c r="U1378" t="s">
        <v>3</v>
      </c>
      <c r="V1378" t="s">
        <v>2</v>
      </c>
      <c r="W1378" t="s">
        <v>3</v>
      </c>
      <c r="X1378" t="s">
        <v>3</v>
      </c>
      <c r="Y1378" t="s">
        <v>3</v>
      </c>
      <c r="Z1378" t="s">
        <v>3</v>
      </c>
      <c r="AA1378"/>
      <c r="AB1378" t="s">
        <v>1791</v>
      </c>
      <c r="AC1378" t="s">
        <v>1810</v>
      </c>
      <c r="AD1378" t="s">
        <v>3</v>
      </c>
    </row>
    <row r="1379" spans="1:30" ht="15" x14ac:dyDescent="0.25">
      <c r="A1379">
        <v>184</v>
      </c>
      <c r="B1379" t="s">
        <v>2027</v>
      </c>
      <c r="C1379">
        <v>184</v>
      </c>
      <c r="D1379" t="s">
        <v>1808</v>
      </c>
      <c r="E1379" t="s">
        <v>2006</v>
      </c>
      <c r="F1379" t="s">
        <v>2007</v>
      </c>
      <c r="G1379" t="s">
        <v>2008</v>
      </c>
      <c r="H1379" t="s">
        <v>2018</v>
      </c>
      <c r="I1379" t="s">
        <v>3</v>
      </c>
      <c r="J1379" t="s">
        <v>3</v>
      </c>
      <c r="K1379">
        <v>0</v>
      </c>
      <c r="L1379" t="s">
        <v>3</v>
      </c>
      <c r="M1379" t="s">
        <v>3</v>
      </c>
      <c r="N1379" t="s">
        <v>3</v>
      </c>
      <c r="O1379" t="s">
        <v>3</v>
      </c>
      <c r="P1379" t="s">
        <v>3</v>
      </c>
      <c r="Q1379" t="s">
        <v>3</v>
      </c>
      <c r="R1379" t="s">
        <v>3</v>
      </c>
      <c r="S1379" t="s">
        <v>3</v>
      </c>
      <c r="T1379" t="s">
        <v>3</v>
      </c>
      <c r="U1379" t="s">
        <v>3</v>
      </c>
      <c r="V1379" t="s">
        <v>2</v>
      </c>
      <c r="W1379" t="s">
        <v>3</v>
      </c>
      <c r="X1379" t="s">
        <v>3</v>
      </c>
      <c r="Y1379" t="s">
        <v>3</v>
      </c>
      <c r="Z1379" t="s">
        <v>3</v>
      </c>
      <c r="AA1379"/>
      <c r="AB1379" t="s">
        <v>1791</v>
      </c>
      <c r="AC1379" t="s">
        <v>1810</v>
      </c>
      <c r="AD1379" t="s">
        <v>3</v>
      </c>
    </row>
    <row r="1380" spans="1:30" ht="15" x14ac:dyDescent="0.25">
      <c r="A1380">
        <v>185</v>
      </c>
      <c r="B1380" t="s">
        <v>2028</v>
      </c>
      <c r="C1380">
        <v>185</v>
      </c>
      <c r="D1380" t="s">
        <v>1808</v>
      </c>
      <c r="E1380" t="s">
        <v>2006</v>
      </c>
      <c r="F1380" t="s">
        <v>2007</v>
      </c>
      <c r="G1380" t="s">
        <v>2008</v>
      </c>
      <c r="H1380" t="s">
        <v>2018</v>
      </c>
      <c r="I1380" t="s">
        <v>3</v>
      </c>
      <c r="J1380" t="s">
        <v>3</v>
      </c>
      <c r="K1380">
        <v>0</v>
      </c>
      <c r="L1380" t="s">
        <v>16</v>
      </c>
      <c r="M1380" t="s">
        <v>3</v>
      </c>
      <c r="N1380" t="s">
        <v>3</v>
      </c>
      <c r="O1380" t="s">
        <v>11</v>
      </c>
      <c r="P1380" t="s">
        <v>3</v>
      </c>
      <c r="Q1380" t="s">
        <v>3</v>
      </c>
      <c r="R1380" t="s">
        <v>3</v>
      </c>
      <c r="S1380" t="s">
        <v>3</v>
      </c>
      <c r="T1380" t="s">
        <v>3</v>
      </c>
      <c r="U1380" t="s">
        <v>3</v>
      </c>
      <c r="V1380" t="s">
        <v>2</v>
      </c>
      <c r="W1380" t="s">
        <v>3</v>
      </c>
      <c r="X1380" t="s">
        <v>3</v>
      </c>
      <c r="Y1380" t="s">
        <v>3</v>
      </c>
      <c r="Z1380" t="s">
        <v>3</v>
      </c>
      <c r="AA1380"/>
      <c r="AB1380" t="s">
        <v>1791</v>
      </c>
      <c r="AC1380" t="s">
        <v>1810</v>
      </c>
      <c r="AD1380" t="s">
        <v>3</v>
      </c>
    </row>
    <row r="1381" spans="1:30" ht="15" x14ac:dyDescent="0.25">
      <c r="A1381">
        <v>186</v>
      </c>
      <c r="B1381" t="s">
        <v>2029</v>
      </c>
      <c r="C1381">
        <v>186</v>
      </c>
      <c r="D1381" t="s">
        <v>1808</v>
      </c>
      <c r="E1381" t="s">
        <v>2006</v>
      </c>
      <c r="F1381" t="s">
        <v>2007</v>
      </c>
      <c r="G1381" t="s">
        <v>2008</v>
      </c>
      <c r="H1381" t="s">
        <v>2030</v>
      </c>
      <c r="I1381" t="s">
        <v>3</v>
      </c>
      <c r="J1381" t="s">
        <v>3</v>
      </c>
      <c r="K1381">
        <v>0</v>
      </c>
      <c r="L1381" t="s">
        <v>3</v>
      </c>
      <c r="M1381" t="s">
        <v>3</v>
      </c>
      <c r="N1381" t="s">
        <v>3</v>
      </c>
      <c r="O1381" t="s">
        <v>3</v>
      </c>
      <c r="P1381" t="s">
        <v>3</v>
      </c>
      <c r="Q1381" t="s">
        <v>3</v>
      </c>
      <c r="R1381" t="s">
        <v>3</v>
      </c>
      <c r="S1381" t="s">
        <v>3</v>
      </c>
      <c r="T1381" t="s">
        <v>3</v>
      </c>
      <c r="U1381" t="s">
        <v>3</v>
      </c>
      <c r="V1381" t="s">
        <v>2</v>
      </c>
      <c r="W1381" t="s">
        <v>3</v>
      </c>
      <c r="X1381" t="s">
        <v>3</v>
      </c>
      <c r="Y1381" t="s">
        <v>3</v>
      </c>
      <c r="Z1381" t="s">
        <v>3</v>
      </c>
      <c r="AA1381"/>
      <c r="AB1381" t="s">
        <v>1791</v>
      </c>
      <c r="AC1381" t="s">
        <v>1810</v>
      </c>
      <c r="AD1381" t="s">
        <v>3</v>
      </c>
    </row>
    <row r="1382" spans="1:30" ht="15" x14ac:dyDescent="0.25">
      <c r="A1382">
        <v>187</v>
      </c>
      <c r="B1382" t="s">
        <v>2031</v>
      </c>
      <c r="C1382">
        <v>187</v>
      </c>
      <c r="D1382" t="s">
        <v>1808</v>
      </c>
      <c r="E1382" t="s">
        <v>2006</v>
      </c>
      <c r="F1382" t="s">
        <v>2007</v>
      </c>
      <c r="G1382" t="s">
        <v>2008</v>
      </c>
      <c r="H1382" t="s">
        <v>2030</v>
      </c>
      <c r="I1382" t="s">
        <v>3</v>
      </c>
      <c r="J1382" t="s">
        <v>3</v>
      </c>
      <c r="K1382">
        <v>0</v>
      </c>
      <c r="L1382" t="s">
        <v>3</v>
      </c>
      <c r="M1382" t="s">
        <v>3</v>
      </c>
      <c r="N1382" t="s">
        <v>3</v>
      </c>
      <c r="O1382" t="s">
        <v>3</v>
      </c>
      <c r="P1382" t="s">
        <v>3</v>
      </c>
      <c r="Q1382" t="s">
        <v>3</v>
      </c>
      <c r="R1382" t="s">
        <v>3</v>
      </c>
      <c r="S1382" t="s">
        <v>3</v>
      </c>
      <c r="T1382" t="s">
        <v>3</v>
      </c>
      <c r="U1382" t="s">
        <v>3</v>
      </c>
      <c r="V1382" t="s">
        <v>2</v>
      </c>
      <c r="W1382" t="s">
        <v>3</v>
      </c>
      <c r="X1382" t="s">
        <v>3</v>
      </c>
      <c r="Y1382" t="s">
        <v>3</v>
      </c>
      <c r="Z1382" t="s">
        <v>3</v>
      </c>
      <c r="AA1382"/>
      <c r="AB1382" t="s">
        <v>1791</v>
      </c>
      <c r="AC1382" t="s">
        <v>1810</v>
      </c>
      <c r="AD1382" t="s">
        <v>3</v>
      </c>
    </row>
    <row r="1383" spans="1:30" ht="15" x14ac:dyDescent="0.25">
      <c r="A1383">
        <v>188</v>
      </c>
      <c r="B1383" t="s">
        <v>2032</v>
      </c>
      <c r="C1383">
        <v>188</v>
      </c>
      <c r="D1383" t="s">
        <v>1808</v>
      </c>
      <c r="E1383" t="s">
        <v>2006</v>
      </c>
      <c r="F1383" t="s">
        <v>2007</v>
      </c>
      <c r="G1383" t="s">
        <v>2008</v>
      </c>
      <c r="H1383" t="s">
        <v>2030</v>
      </c>
      <c r="I1383" t="s">
        <v>3</v>
      </c>
      <c r="J1383" t="s">
        <v>3</v>
      </c>
      <c r="K1383">
        <v>0</v>
      </c>
      <c r="L1383" t="s">
        <v>3</v>
      </c>
      <c r="M1383" t="s">
        <v>3</v>
      </c>
      <c r="N1383" t="s">
        <v>3</v>
      </c>
      <c r="O1383" t="s">
        <v>3</v>
      </c>
      <c r="P1383" t="s">
        <v>3</v>
      </c>
      <c r="Q1383" t="s">
        <v>3</v>
      </c>
      <c r="R1383" t="s">
        <v>3</v>
      </c>
      <c r="S1383" t="s">
        <v>3</v>
      </c>
      <c r="T1383" t="s">
        <v>3</v>
      </c>
      <c r="U1383" t="s">
        <v>3</v>
      </c>
      <c r="V1383" t="s">
        <v>2</v>
      </c>
      <c r="W1383" t="s">
        <v>3</v>
      </c>
      <c r="X1383" t="s">
        <v>3</v>
      </c>
      <c r="Y1383" t="s">
        <v>3</v>
      </c>
      <c r="Z1383" t="s">
        <v>3</v>
      </c>
      <c r="AA1383"/>
      <c r="AB1383" t="s">
        <v>1791</v>
      </c>
      <c r="AC1383" t="s">
        <v>1810</v>
      </c>
      <c r="AD1383" t="s">
        <v>3</v>
      </c>
    </row>
    <row r="1384" spans="1:30" ht="15" x14ac:dyDescent="0.25">
      <c r="A1384">
        <v>189</v>
      </c>
      <c r="B1384" t="s">
        <v>2033</v>
      </c>
      <c r="C1384">
        <v>189</v>
      </c>
      <c r="D1384" t="s">
        <v>1808</v>
      </c>
      <c r="E1384" t="s">
        <v>2006</v>
      </c>
      <c r="F1384" t="s">
        <v>2007</v>
      </c>
      <c r="G1384" t="s">
        <v>2034</v>
      </c>
      <c r="H1384" t="s">
        <v>2016</v>
      </c>
      <c r="I1384" t="s">
        <v>3</v>
      </c>
      <c r="J1384" t="s">
        <v>3</v>
      </c>
      <c r="K1384">
        <v>0</v>
      </c>
      <c r="L1384" t="s">
        <v>3</v>
      </c>
      <c r="M1384">
        <v>1</v>
      </c>
      <c r="N1384" t="s">
        <v>3</v>
      </c>
      <c r="O1384" t="s">
        <v>3</v>
      </c>
      <c r="P1384" t="s">
        <v>3</v>
      </c>
      <c r="Q1384" t="s">
        <v>3</v>
      </c>
      <c r="R1384" t="s">
        <v>3</v>
      </c>
      <c r="S1384" t="s">
        <v>3</v>
      </c>
      <c r="T1384" t="s">
        <v>3</v>
      </c>
      <c r="U1384" t="s">
        <v>3</v>
      </c>
      <c r="V1384" t="s">
        <v>2</v>
      </c>
      <c r="W1384" t="s">
        <v>3</v>
      </c>
      <c r="X1384" t="s">
        <v>3</v>
      </c>
      <c r="Y1384" t="s">
        <v>3</v>
      </c>
      <c r="Z1384" t="s">
        <v>3</v>
      </c>
      <c r="AA1384"/>
      <c r="AB1384" t="s">
        <v>1791</v>
      </c>
      <c r="AC1384" t="s">
        <v>1810</v>
      </c>
      <c r="AD1384" t="s">
        <v>3</v>
      </c>
    </row>
    <row r="1385" spans="1:30" ht="15" x14ac:dyDescent="0.25">
      <c r="A1385">
        <v>190</v>
      </c>
      <c r="B1385" t="s">
        <v>2035</v>
      </c>
      <c r="C1385">
        <v>190</v>
      </c>
      <c r="D1385" t="s">
        <v>1808</v>
      </c>
      <c r="E1385" t="s">
        <v>2006</v>
      </c>
      <c r="F1385" t="s">
        <v>2007</v>
      </c>
      <c r="G1385" t="s">
        <v>2034</v>
      </c>
      <c r="H1385" t="s">
        <v>1840</v>
      </c>
      <c r="I1385" t="s">
        <v>3</v>
      </c>
      <c r="J1385" t="s">
        <v>3</v>
      </c>
      <c r="K1385">
        <v>0</v>
      </c>
      <c r="L1385" t="s">
        <v>16</v>
      </c>
      <c r="M1385">
        <v>1</v>
      </c>
      <c r="N1385" t="s">
        <v>3</v>
      </c>
      <c r="O1385" t="s">
        <v>11</v>
      </c>
      <c r="P1385" t="s">
        <v>3</v>
      </c>
      <c r="Q1385" t="s">
        <v>3</v>
      </c>
      <c r="R1385" t="s">
        <v>3</v>
      </c>
      <c r="S1385" t="s">
        <v>3</v>
      </c>
      <c r="T1385" t="s">
        <v>359</v>
      </c>
      <c r="U1385" t="s">
        <v>3</v>
      </c>
      <c r="V1385" t="s">
        <v>13</v>
      </c>
      <c r="W1385" t="s">
        <v>13</v>
      </c>
      <c r="X1385" t="s">
        <v>3</v>
      </c>
      <c r="Y1385" t="s">
        <v>3</v>
      </c>
      <c r="Z1385" t="s">
        <v>3</v>
      </c>
      <c r="AA1385"/>
      <c r="AB1385" t="s">
        <v>1791</v>
      </c>
      <c r="AC1385" t="s">
        <v>1810</v>
      </c>
      <c r="AD1385" t="s">
        <v>3</v>
      </c>
    </row>
    <row r="1386" spans="1:30" ht="15" x14ac:dyDescent="0.25">
      <c r="A1386">
        <v>191</v>
      </c>
      <c r="B1386" t="s">
        <v>2036</v>
      </c>
      <c r="C1386">
        <v>191</v>
      </c>
      <c r="D1386" t="s">
        <v>1808</v>
      </c>
      <c r="E1386" t="s">
        <v>2006</v>
      </c>
      <c r="F1386" t="s">
        <v>2007</v>
      </c>
      <c r="G1386" t="s">
        <v>2034</v>
      </c>
      <c r="H1386" t="s">
        <v>2037</v>
      </c>
      <c r="I1386" t="s">
        <v>3</v>
      </c>
      <c r="J1386" t="s">
        <v>3</v>
      </c>
      <c r="K1386">
        <v>0</v>
      </c>
      <c r="L1386" t="s">
        <v>3</v>
      </c>
      <c r="M1386">
        <v>1</v>
      </c>
      <c r="N1386" t="s">
        <v>3</v>
      </c>
      <c r="O1386" t="s">
        <v>3</v>
      </c>
      <c r="P1386" t="s">
        <v>1795</v>
      </c>
      <c r="Q1386" t="s">
        <v>3</v>
      </c>
      <c r="R1386" t="s">
        <v>3</v>
      </c>
      <c r="S1386" t="s">
        <v>3</v>
      </c>
      <c r="T1386" t="s">
        <v>3</v>
      </c>
      <c r="U1386" t="s">
        <v>3</v>
      </c>
      <c r="V1386" t="s">
        <v>2</v>
      </c>
      <c r="W1386" t="s">
        <v>3</v>
      </c>
      <c r="X1386" t="s">
        <v>3</v>
      </c>
      <c r="Y1386" t="s">
        <v>3</v>
      </c>
      <c r="Z1386" t="s">
        <v>3</v>
      </c>
      <c r="AA1386"/>
      <c r="AB1386" t="s">
        <v>1791</v>
      </c>
      <c r="AC1386" t="s">
        <v>1810</v>
      </c>
      <c r="AD1386" t="s">
        <v>3</v>
      </c>
    </row>
    <row r="1387" spans="1:30" ht="15" x14ac:dyDescent="0.25">
      <c r="A1387">
        <v>192</v>
      </c>
      <c r="B1387" t="s">
        <v>2038</v>
      </c>
      <c r="C1387">
        <v>192</v>
      </c>
      <c r="D1387" t="s">
        <v>1808</v>
      </c>
      <c r="E1387" t="s">
        <v>2006</v>
      </c>
      <c r="F1387" t="s">
        <v>2007</v>
      </c>
      <c r="G1387" t="s">
        <v>2034</v>
      </c>
      <c r="H1387" t="s">
        <v>2016</v>
      </c>
      <c r="I1387" t="s">
        <v>3</v>
      </c>
      <c r="J1387" t="s">
        <v>3</v>
      </c>
      <c r="K1387">
        <v>0</v>
      </c>
      <c r="L1387" t="s">
        <v>16</v>
      </c>
      <c r="M1387">
        <v>1</v>
      </c>
      <c r="N1387" t="s">
        <v>3</v>
      </c>
      <c r="O1387" t="s">
        <v>3</v>
      </c>
      <c r="P1387" t="s">
        <v>3</v>
      </c>
      <c r="Q1387" t="s">
        <v>3</v>
      </c>
      <c r="R1387" t="s">
        <v>3</v>
      </c>
      <c r="S1387" t="s">
        <v>3</v>
      </c>
      <c r="T1387" t="s">
        <v>3</v>
      </c>
      <c r="U1387" t="s">
        <v>3</v>
      </c>
      <c r="V1387" t="s">
        <v>2</v>
      </c>
      <c r="W1387" t="s">
        <v>3</v>
      </c>
      <c r="X1387" t="s">
        <v>3</v>
      </c>
      <c r="Y1387" t="s">
        <v>3</v>
      </c>
      <c r="Z1387" t="s">
        <v>3</v>
      </c>
      <c r="AA1387"/>
      <c r="AB1387" t="s">
        <v>1791</v>
      </c>
      <c r="AC1387" t="s">
        <v>1810</v>
      </c>
      <c r="AD1387" t="s">
        <v>3</v>
      </c>
    </row>
    <row r="1388" spans="1:30" ht="15" x14ac:dyDescent="0.25">
      <c r="A1388">
        <v>193</v>
      </c>
      <c r="B1388" t="s">
        <v>2039</v>
      </c>
      <c r="C1388">
        <v>193</v>
      </c>
      <c r="D1388" t="s">
        <v>1808</v>
      </c>
      <c r="E1388" t="s">
        <v>2006</v>
      </c>
      <c r="F1388" t="s">
        <v>2007</v>
      </c>
      <c r="G1388" t="s">
        <v>2034</v>
      </c>
      <c r="H1388" t="s">
        <v>3</v>
      </c>
      <c r="I1388" t="s">
        <v>3</v>
      </c>
      <c r="J1388" t="s">
        <v>3</v>
      </c>
      <c r="K1388">
        <v>0</v>
      </c>
      <c r="L1388" t="s">
        <v>3</v>
      </c>
      <c r="M1388" t="s">
        <v>3</v>
      </c>
      <c r="N1388" t="s">
        <v>3</v>
      </c>
      <c r="O1388" t="s">
        <v>3</v>
      </c>
      <c r="P1388" t="s">
        <v>3</v>
      </c>
      <c r="Q1388" t="s">
        <v>3</v>
      </c>
      <c r="R1388" t="s">
        <v>3</v>
      </c>
      <c r="S1388" t="s">
        <v>3</v>
      </c>
      <c r="T1388" t="s">
        <v>1086</v>
      </c>
      <c r="U1388" t="s">
        <v>3</v>
      </c>
      <c r="V1388" t="s">
        <v>3</v>
      </c>
      <c r="W1388" t="s">
        <v>10</v>
      </c>
      <c r="X1388" t="s">
        <v>3</v>
      </c>
      <c r="Y1388" t="s">
        <v>3</v>
      </c>
      <c r="Z1388" t="s">
        <v>3</v>
      </c>
      <c r="AA1388"/>
      <c r="AB1388" t="s">
        <v>1791</v>
      </c>
      <c r="AC1388" t="s">
        <v>1810</v>
      </c>
      <c r="AD1388" t="s">
        <v>3</v>
      </c>
    </row>
    <row r="1389" spans="1:30" ht="15" x14ac:dyDescent="0.25">
      <c r="A1389">
        <v>194</v>
      </c>
      <c r="B1389" t="s">
        <v>2040</v>
      </c>
      <c r="C1389">
        <v>194</v>
      </c>
      <c r="D1389" t="s">
        <v>1808</v>
      </c>
      <c r="E1389" t="s">
        <v>2006</v>
      </c>
      <c r="F1389" t="s">
        <v>2007</v>
      </c>
      <c r="G1389" t="s">
        <v>2034</v>
      </c>
      <c r="H1389" t="s">
        <v>3</v>
      </c>
      <c r="I1389" t="s">
        <v>3</v>
      </c>
      <c r="J1389" t="s">
        <v>3</v>
      </c>
      <c r="K1389">
        <v>0</v>
      </c>
      <c r="L1389" t="s">
        <v>3</v>
      </c>
      <c r="M1389" t="s">
        <v>3</v>
      </c>
      <c r="N1389" t="s">
        <v>3</v>
      </c>
      <c r="O1389" t="s">
        <v>3</v>
      </c>
      <c r="P1389" t="s">
        <v>3</v>
      </c>
      <c r="Q1389" t="s">
        <v>3</v>
      </c>
      <c r="R1389" t="s">
        <v>3</v>
      </c>
      <c r="S1389" t="s">
        <v>3</v>
      </c>
      <c r="T1389" t="s">
        <v>1086</v>
      </c>
      <c r="U1389" t="s">
        <v>3</v>
      </c>
      <c r="V1389" t="s">
        <v>3</v>
      </c>
      <c r="W1389" t="s">
        <v>13</v>
      </c>
      <c r="X1389" t="s">
        <v>3</v>
      </c>
      <c r="Y1389" t="s">
        <v>3</v>
      </c>
      <c r="Z1389" t="s">
        <v>3</v>
      </c>
      <c r="AA1389"/>
      <c r="AB1389" t="s">
        <v>1791</v>
      </c>
      <c r="AC1389" t="s">
        <v>1810</v>
      </c>
      <c r="AD1389" t="s">
        <v>3</v>
      </c>
    </row>
    <row r="1390" spans="1:30" ht="15" x14ac:dyDescent="0.25">
      <c r="A1390">
        <v>195</v>
      </c>
      <c r="B1390" t="s">
        <v>2041</v>
      </c>
      <c r="C1390">
        <v>195</v>
      </c>
      <c r="D1390" t="s">
        <v>1808</v>
      </c>
      <c r="E1390" t="s">
        <v>2006</v>
      </c>
      <c r="F1390" t="s">
        <v>2007</v>
      </c>
      <c r="G1390" t="s">
        <v>2042</v>
      </c>
      <c r="H1390" t="s">
        <v>1840</v>
      </c>
      <c r="I1390" t="s">
        <v>3</v>
      </c>
      <c r="J1390" t="s">
        <v>3</v>
      </c>
      <c r="K1390">
        <v>0</v>
      </c>
      <c r="L1390" t="s">
        <v>3</v>
      </c>
      <c r="M1390" t="s">
        <v>3</v>
      </c>
      <c r="N1390" t="s">
        <v>3</v>
      </c>
      <c r="O1390" t="s">
        <v>3</v>
      </c>
      <c r="P1390" t="s">
        <v>3</v>
      </c>
      <c r="Q1390" t="s">
        <v>3</v>
      </c>
      <c r="R1390" t="s">
        <v>3</v>
      </c>
      <c r="S1390" t="s">
        <v>3</v>
      </c>
      <c r="T1390" t="s">
        <v>3</v>
      </c>
      <c r="U1390" t="s">
        <v>3</v>
      </c>
      <c r="V1390" t="s">
        <v>3</v>
      </c>
      <c r="W1390" t="s">
        <v>3</v>
      </c>
      <c r="X1390" t="s">
        <v>3</v>
      </c>
      <c r="Y1390" t="s">
        <v>3</v>
      </c>
      <c r="Z1390" t="s">
        <v>3</v>
      </c>
      <c r="AA1390"/>
      <c r="AB1390" t="s">
        <v>1791</v>
      </c>
      <c r="AC1390" t="s">
        <v>1810</v>
      </c>
      <c r="AD1390" t="s">
        <v>3</v>
      </c>
    </row>
    <row r="1391" spans="1:30" ht="15" x14ac:dyDescent="0.25">
      <c r="A1391">
        <v>196</v>
      </c>
      <c r="B1391" t="s">
        <v>2043</v>
      </c>
      <c r="C1391">
        <v>196</v>
      </c>
      <c r="D1391" t="s">
        <v>1808</v>
      </c>
      <c r="E1391" t="s">
        <v>2006</v>
      </c>
      <c r="F1391" t="s">
        <v>2007</v>
      </c>
      <c r="G1391" t="s">
        <v>2042</v>
      </c>
      <c r="H1391" t="s">
        <v>2044</v>
      </c>
      <c r="I1391" t="s">
        <v>3</v>
      </c>
      <c r="J1391" t="s">
        <v>3</v>
      </c>
      <c r="K1391">
        <v>0</v>
      </c>
      <c r="L1391" t="s">
        <v>3</v>
      </c>
      <c r="M1391" t="s">
        <v>3</v>
      </c>
      <c r="N1391" t="s">
        <v>3</v>
      </c>
      <c r="O1391" t="s">
        <v>3</v>
      </c>
      <c r="P1391" t="s">
        <v>3</v>
      </c>
      <c r="Q1391" t="s">
        <v>3</v>
      </c>
      <c r="R1391" t="s">
        <v>3</v>
      </c>
      <c r="S1391" t="s">
        <v>3</v>
      </c>
      <c r="T1391" t="s">
        <v>3</v>
      </c>
      <c r="U1391" t="s">
        <v>3</v>
      </c>
      <c r="V1391" t="s">
        <v>3</v>
      </c>
      <c r="W1391" t="s">
        <v>3</v>
      </c>
      <c r="X1391" t="s">
        <v>3</v>
      </c>
      <c r="Y1391" t="s">
        <v>3</v>
      </c>
      <c r="Z1391" t="s">
        <v>3</v>
      </c>
      <c r="AA1391"/>
      <c r="AB1391" t="s">
        <v>1791</v>
      </c>
      <c r="AC1391" t="s">
        <v>1810</v>
      </c>
      <c r="AD1391" t="s">
        <v>3</v>
      </c>
    </row>
    <row r="1392" spans="1:30" ht="15" x14ac:dyDescent="0.25">
      <c r="A1392">
        <v>197</v>
      </c>
      <c r="B1392" t="s">
        <v>2045</v>
      </c>
      <c r="C1392">
        <v>197</v>
      </c>
      <c r="D1392" t="s">
        <v>1808</v>
      </c>
      <c r="E1392" t="s">
        <v>2006</v>
      </c>
      <c r="F1392" t="s">
        <v>2007</v>
      </c>
      <c r="G1392" t="s">
        <v>2042</v>
      </c>
      <c r="H1392" t="s">
        <v>2046</v>
      </c>
      <c r="I1392" t="s">
        <v>3</v>
      </c>
      <c r="J1392" t="s">
        <v>3</v>
      </c>
      <c r="K1392">
        <v>0</v>
      </c>
      <c r="L1392" t="s">
        <v>3</v>
      </c>
      <c r="M1392">
        <v>1</v>
      </c>
      <c r="N1392" t="s">
        <v>3</v>
      </c>
      <c r="O1392" t="s">
        <v>3</v>
      </c>
      <c r="P1392" t="s">
        <v>3</v>
      </c>
      <c r="Q1392" t="s">
        <v>3</v>
      </c>
      <c r="R1392" t="s">
        <v>3</v>
      </c>
      <c r="S1392" t="s">
        <v>3</v>
      </c>
      <c r="T1392" t="s">
        <v>3</v>
      </c>
      <c r="U1392" t="s">
        <v>3</v>
      </c>
      <c r="V1392" t="s">
        <v>3</v>
      </c>
      <c r="W1392" t="s">
        <v>3</v>
      </c>
      <c r="X1392" t="s">
        <v>3</v>
      </c>
      <c r="Y1392" t="s">
        <v>3</v>
      </c>
      <c r="Z1392" t="s">
        <v>3</v>
      </c>
      <c r="AA1392"/>
      <c r="AB1392" t="s">
        <v>1791</v>
      </c>
      <c r="AC1392" t="s">
        <v>1810</v>
      </c>
      <c r="AD1392" t="s">
        <v>3</v>
      </c>
    </row>
    <row r="1393" spans="1:30" ht="15" x14ac:dyDescent="0.25">
      <c r="A1393">
        <v>198</v>
      </c>
      <c r="B1393" t="s">
        <v>2047</v>
      </c>
      <c r="C1393">
        <v>198</v>
      </c>
      <c r="D1393" t="s">
        <v>1808</v>
      </c>
      <c r="E1393" t="s">
        <v>2006</v>
      </c>
      <c r="F1393" t="s">
        <v>2007</v>
      </c>
      <c r="G1393" t="s">
        <v>2042</v>
      </c>
      <c r="H1393" t="s">
        <v>2048</v>
      </c>
      <c r="I1393" t="s">
        <v>3</v>
      </c>
      <c r="J1393" t="s">
        <v>3</v>
      </c>
      <c r="K1393">
        <v>0</v>
      </c>
      <c r="L1393" t="s">
        <v>3</v>
      </c>
      <c r="M1393" t="s">
        <v>3</v>
      </c>
      <c r="N1393" t="s">
        <v>3</v>
      </c>
      <c r="O1393" t="s">
        <v>3</v>
      </c>
      <c r="P1393" t="s">
        <v>1795</v>
      </c>
      <c r="Q1393" t="s">
        <v>3</v>
      </c>
      <c r="R1393" t="s">
        <v>3</v>
      </c>
      <c r="S1393" t="s">
        <v>3</v>
      </c>
      <c r="T1393" t="s">
        <v>3</v>
      </c>
      <c r="U1393" t="s">
        <v>3</v>
      </c>
      <c r="V1393" t="s">
        <v>2</v>
      </c>
      <c r="W1393" t="s">
        <v>3</v>
      </c>
      <c r="X1393" t="s">
        <v>3</v>
      </c>
      <c r="Y1393" t="s">
        <v>3</v>
      </c>
      <c r="Z1393" t="s">
        <v>3</v>
      </c>
      <c r="AA1393"/>
      <c r="AB1393" t="s">
        <v>1791</v>
      </c>
      <c r="AC1393" t="s">
        <v>1810</v>
      </c>
      <c r="AD1393" t="s">
        <v>3</v>
      </c>
    </row>
    <row r="1394" spans="1:30" ht="15" x14ac:dyDescent="0.25">
      <c r="A1394">
        <v>199</v>
      </c>
      <c r="B1394" t="s">
        <v>2049</v>
      </c>
      <c r="C1394">
        <v>199</v>
      </c>
      <c r="D1394" t="s">
        <v>1808</v>
      </c>
      <c r="E1394" t="s">
        <v>2006</v>
      </c>
      <c r="F1394" t="s">
        <v>2007</v>
      </c>
      <c r="G1394" t="s">
        <v>2042</v>
      </c>
      <c r="H1394" t="s">
        <v>3</v>
      </c>
      <c r="I1394" t="s">
        <v>3</v>
      </c>
      <c r="J1394" t="s">
        <v>3</v>
      </c>
      <c r="K1394">
        <v>0</v>
      </c>
      <c r="L1394" t="s">
        <v>3</v>
      </c>
      <c r="M1394" t="s">
        <v>3</v>
      </c>
      <c r="N1394" t="s">
        <v>3</v>
      </c>
      <c r="O1394" t="s">
        <v>3</v>
      </c>
      <c r="P1394" t="s">
        <v>3</v>
      </c>
      <c r="Q1394" t="s">
        <v>3</v>
      </c>
      <c r="R1394" t="s">
        <v>3</v>
      </c>
      <c r="S1394" t="s">
        <v>3</v>
      </c>
      <c r="T1394" t="s">
        <v>3</v>
      </c>
      <c r="U1394" t="s">
        <v>3</v>
      </c>
      <c r="V1394" t="s">
        <v>3</v>
      </c>
      <c r="W1394" t="s">
        <v>3</v>
      </c>
      <c r="X1394" t="s">
        <v>3</v>
      </c>
      <c r="Y1394" t="s">
        <v>3</v>
      </c>
      <c r="Z1394" t="s">
        <v>3</v>
      </c>
      <c r="AA1394"/>
      <c r="AB1394" t="s">
        <v>1791</v>
      </c>
      <c r="AC1394" t="s">
        <v>1810</v>
      </c>
      <c r="AD1394" t="s">
        <v>3</v>
      </c>
    </row>
    <row r="1395" spans="1:30" ht="15" x14ac:dyDescent="0.25">
      <c r="A1395">
        <v>200</v>
      </c>
      <c r="B1395" t="s">
        <v>2050</v>
      </c>
      <c r="C1395">
        <v>200</v>
      </c>
      <c r="D1395" t="s">
        <v>1808</v>
      </c>
      <c r="E1395" t="s">
        <v>2006</v>
      </c>
      <c r="F1395" t="s">
        <v>2007</v>
      </c>
      <c r="G1395" t="s">
        <v>2042</v>
      </c>
      <c r="H1395" t="s">
        <v>3</v>
      </c>
      <c r="I1395" t="s">
        <v>3</v>
      </c>
      <c r="J1395" t="s">
        <v>3</v>
      </c>
      <c r="K1395">
        <v>0</v>
      </c>
      <c r="L1395" t="s">
        <v>3</v>
      </c>
      <c r="M1395" t="s">
        <v>3</v>
      </c>
      <c r="N1395" t="s">
        <v>3</v>
      </c>
      <c r="O1395" t="s">
        <v>3</v>
      </c>
      <c r="P1395" t="s">
        <v>3</v>
      </c>
      <c r="Q1395" t="s">
        <v>3</v>
      </c>
      <c r="R1395" t="s">
        <v>3</v>
      </c>
      <c r="S1395" t="s">
        <v>3</v>
      </c>
      <c r="T1395" t="s">
        <v>3</v>
      </c>
      <c r="U1395" t="s">
        <v>3</v>
      </c>
      <c r="V1395" t="s">
        <v>3</v>
      </c>
      <c r="W1395" t="s">
        <v>3</v>
      </c>
      <c r="X1395" t="s">
        <v>3</v>
      </c>
      <c r="Y1395" t="s">
        <v>3</v>
      </c>
      <c r="Z1395" t="s">
        <v>3</v>
      </c>
      <c r="AA1395"/>
      <c r="AB1395" t="s">
        <v>1791</v>
      </c>
      <c r="AC1395" t="s">
        <v>1810</v>
      </c>
      <c r="AD1395" t="s">
        <v>3</v>
      </c>
    </row>
    <row r="1396" spans="1:30" ht="15" x14ac:dyDescent="0.25">
      <c r="A1396">
        <v>201</v>
      </c>
      <c r="B1396" t="s">
        <v>2051</v>
      </c>
      <c r="C1396">
        <v>201</v>
      </c>
      <c r="D1396" t="s">
        <v>1808</v>
      </c>
      <c r="E1396" t="s">
        <v>2006</v>
      </c>
      <c r="F1396" t="s">
        <v>2007</v>
      </c>
      <c r="G1396" t="s">
        <v>2042</v>
      </c>
      <c r="H1396" t="s">
        <v>3</v>
      </c>
      <c r="I1396" t="s">
        <v>3</v>
      </c>
      <c r="J1396" t="s">
        <v>3</v>
      </c>
      <c r="K1396">
        <v>0</v>
      </c>
      <c r="L1396" t="s">
        <v>3</v>
      </c>
      <c r="M1396" t="s">
        <v>3</v>
      </c>
      <c r="N1396" t="s">
        <v>3</v>
      </c>
      <c r="O1396" t="s">
        <v>3</v>
      </c>
      <c r="P1396" t="s">
        <v>3</v>
      </c>
      <c r="Q1396" t="s">
        <v>3</v>
      </c>
      <c r="R1396" t="s">
        <v>3</v>
      </c>
      <c r="S1396" t="s">
        <v>3</v>
      </c>
      <c r="T1396" t="s">
        <v>3</v>
      </c>
      <c r="U1396" t="s">
        <v>3</v>
      </c>
      <c r="V1396" t="s">
        <v>3</v>
      </c>
      <c r="W1396" t="s">
        <v>3</v>
      </c>
      <c r="X1396" t="s">
        <v>3</v>
      </c>
      <c r="Y1396" t="s">
        <v>3</v>
      </c>
      <c r="Z1396" t="s">
        <v>3</v>
      </c>
      <c r="AA1396"/>
      <c r="AB1396" t="s">
        <v>1791</v>
      </c>
      <c r="AC1396" t="s">
        <v>1810</v>
      </c>
      <c r="AD1396" t="s">
        <v>3</v>
      </c>
    </row>
    <row r="1397" spans="1:30" ht="15" x14ac:dyDescent="0.25">
      <c r="A1397">
        <v>202</v>
      </c>
      <c r="B1397" t="s">
        <v>2052</v>
      </c>
      <c r="C1397">
        <v>202</v>
      </c>
      <c r="D1397" t="s">
        <v>1808</v>
      </c>
      <c r="E1397" t="s">
        <v>2006</v>
      </c>
      <c r="F1397" t="s">
        <v>2007</v>
      </c>
      <c r="G1397" t="s">
        <v>2042</v>
      </c>
      <c r="H1397" t="s">
        <v>2016</v>
      </c>
      <c r="I1397" t="s">
        <v>3</v>
      </c>
      <c r="J1397" t="s">
        <v>3</v>
      </c>
      <c r="K1397">
        <v>0</v>
      </c>
      <c r="L1397" t="s">
        <v>3</v>
      </c>
      <c r="M1397" t="s">
        <v>3</v>
      </c>
      <c r="N1397" t="s">
        <v>3</v>
      </c>
      <c r="O1397" t="s">
        <v>3</v>
      </c>
      <c r="P1397" t="s">
        <v>3</v>
      </c>
      <c r="Q1397" t="s">
        <v>3</v>
      </c>
      <c r="R1397" t="s">
        <v>3</v>
      </c>
      <c r="S1397" t="s">
        <v>3</v>
      </c>
      <c r="T1397" t="s">
        <v>3</v>
      </c>
      <c r="U1397" t="s">
        <v>3</v>
      </c>
      <c r="V1397" t="s">
        <v>3</v>
      </c>
      <c r="W1397" t="s">
        <v>3</v>
      </c>
      <c r="X1397" t="s">
        <v>3</v>
      </c>
      <c r="Y1397" t="s">
        <v>3</v>
      </c>
      <c r="Z1397" t="s">
        <v>3</v>
      </c>
      <c r="AA1397"/>
      <c r="AB1397" t="s">
        <v>1791</v>
      </c>
      <c r="AC1397" t="s">
        <v>1810</v>
      </c>
      <c r="AD1397" t="s">
        <v>3</v>
      </c>
    </row>
    <row r="1398" spans="1:30" ht="15" x14ac:dyDescent="0.25">
      <c r="A1398">
        <v>203</v>
      </c>
      <c r="B1398" t="s">
        <v>2052</v>
      </c>
      <c r="C1398">
        <v>203</v>
      </c>
      <c r="D1398" t="s">
        <v>1808</v>
      </c>
      <c r="E1398" t="s">
        <v>2006</v>
      </c>
      <c r="F1398" t="s">
        <v>2007</v>
      </c>
      <c r="G1398" t="s">
        <v>2042</v>
      </c>
      <c r="H1398" t="s">
        <v>2016</v>
      </c>
      <c r="I1398" t="s">
        <v>3</v>
      </c>
      <c r="J1398" t="s">
        <v>3</v>
      </c>
      <c r="K1398">
        <v>0</v>
      </c>
      <c r="L1398" t="s">
        <v>3</v>
      </c>
      <c r="M1398" t="s">
        <v>3</v>
      </c>
      <c r="N1398" t="s">
        <v>3</v>
      </c>
      <c r="O1398" t="s">
        <v>3</v>
      </c>
      <c r="P1398" t="s">
        <v>3</v>
      </c>
      <c r="Q1398" t="s">
        <v>3</v>
      </c>
      <c r="R1398" t="s">
        <v>3</v>
      </c>
      <c r="S1398" t="s">
        <v>3</v>
      </c>
      <c r="T1398" t="s">
        <v>3</v>
      </c>
      <c r="U1398" t="s">
        <v>3</v>
      </c>
      <c r="V1398" t="s">
        <v>3</v>
      </c>
      <c r="W1398" t="s">
        <v>3</v>
      </c>
      <c r="X1398" t="s">
        <v>3</v>
      </c>
      <c r="Y1398" t="s">
        <v>3</v>
      </c>
      <c r="Z1398" t="s">
        <v>3</v>
      </c>
      <c r="AA1398"/>
      <c r="AB1398" t="s">
        <v>1791</v>
      </c>
      <c r="AC1398" t="s">
        <v>1810</v>
      </c>
      <c r="AD1398" t="s">
        <v>3</v>
      </c>
    </row>
    <row r="1399" spans="1:30" ht="15" x14ac:dyDescent="0.25">
      <c r="A1399">
        <v>204</v>
      </c>
      <c r="B1399" t="s">
        <v>2053</v>
      </c>
      <c r="C1399">
        <v>204</v>
      </c>
      <c r="D1399" t="s">
        <v>1808</v>
      </c>
      <c r="E1399" t="s">
        <v>2006</v>
      </c>
      <c r="F1399" t="s">
        <v>2007</v>
      </c>
      <c r="G1399" t="s">
        <v>2042</v>
      </c>
      <c r="H1399" t="s">
        <v>2016</v>
      </c>
      <c r="I1399" t="s">
        <v>3</v>
      </c>
      <c r="J1399" t="s">
        <v>3</v>
      </c>
      <c r="K1399">
        <v>0</v>
      </c>
      <c r="L1399" t="s">
        <v>3</v>
      </c>
      <c r="M1399">
        <v>1</v>
      </c>
      <c r="N1399" t="s">
        <v>3</v>
      </c>
      <c r="O1399" t="s">
        <v>3</v>
      </c>
      <c r="P1399" t="s">
        <v>3</v>
      </c>
      <c r="Q1399" t="s">
        <v>3</v>
      </c>
      <c r="R1399" t="s">
        <v>3</v>
      </c>
      <c r="S1399" t="s">
        <v>3</v>
      </c>
      <c r="T1399" t="s">
        <v>3</v>
      </c>
      <c r="U1399" t="s">
        <v>3</v>
      </c>
      <c r="V1399" t="s">
        <v>3</v>
      </c>
      <c r="W1399" t="s">
        <v>3</v>
      </c>
      <c r="X1399" t="s">
        <v>3</v>
      </c>
      <c r="Y1399" t="s">
        <v>3</v>
      </c>
      <c r="Z1399" t="s">
        <v>3</v>
      </c>
      <c r="AA1399"/>
      <c r="AB1399" t="s">
        <v>1791</v>
      </c>
      <c r="AC1399" t="s">
        <v>1810</v>
      </c>
      <c r="AD1399" t="s">
        <v>3</v>
      </c>
    </row>
    <row r="1400" spans="1:30" ht="15" x14ac:dyDescent="0.25">
      <c r="A1400">
        <v>205</v>
      </c>
      <c r="B1400" t="s">
        <v>2054</v>
      </c>
      <c r="C1400">
        <v>205</v>
      </c>
      <c r="D1400" t="s">
        <v>1808</v>
      </c>
      <c r="E1400" t="s">
        <v>2006</v>
      </c>
      <c r="F1400" t="s">
        <v>2055</v>
      </c>
      <c r="G1400" t="s">
        <v>2056</v>
      </c>
      <c r="H1400" t="s">
        <v>3</v>
      </c>
      <c r="I1400" t="s">
        <v>3</v>
      </c>
      <c r="J1400" t="s">
        <v>3</v>
      </c>
      <c r="K1400" t="s">
        <v>3</v>
      </c>
      <c r="L1400" t="s">
        <v>3</v>
      </c>
      <c r="M1400" t="s">
        <v>3</v>
      </c>
      <c r="N1400" t="s">
        <v>3</v>
      </c>
      <c r="O1400" t="s">
        <v>3</v>
      </c>
      <c r="P1400" t="s">
        <v>3</v>
      </c>
      <c r="Q1400" t="s">
        <v>3</v>
      </c>
      <c r="R1400" t="s">
        <v>3</v>
      </c>
      <c r="S1400" t="s">
        <v>3</v>
      </c>
      <c r="T1400" t="s">
        <v>3</v>
      </c>
      <c r="U1400" t="s">
        <v>3</v>
      </c>
      <c r="V1400" t="s">
        <v>3</v>
      </c>
      <c r="W1400" t="s">
        <v>3</v>
      </c>
      <c r="X1400" t="s">
        <v>3</v>
      </c>
      <c r="Y1400" t="s">
        <v>3</v>
      </c>
      <c r="Z1400" t="s">
        <v>3</v>
      </c>
      <c r="AA1400"/>
      <c r="AB1400" t="s">
        <v>1791</v>
      </c>
      <c r="AC1400" t="s">
        <v>1810</v>
      </c>
      <c r="AD1400" t="s">
        <v>3</v>
      </c>
    </row>
    <row r="1401" spans="1:30" ht="15" x14ac:dyDescent="0.25">
      <c r="A1401">
        <v>206</v>
      </c>
      <c r="B1401" t="s">
        <v>2057</v>
      </c>
      <c r="C1401">
        <v>206</v>
      </c>
      <c r="D1401" t="s">
        <v>1808</v>
      </c>
      <c r="E1401" t="s">
        <v>2006</v>
      </c>
      <c r="F1401" t="s">
        <v>2055</v>
      </c>
      <c r="G1401" t="s">
        <v>2056</v>
      </c>
      <c r="H1401" t="s">
        <v>3</v>
      </c>
      <c r="I1401" t="s">
        <v>3</v>
      </c>
      <c r="J1401" t="s">
        <v>3</v>
      </c>
      <c r="K1401">
        <v>0</v>
      </c>
      <c r="L1401" t="s">
        <v>3</v>
      </c>
      <c r="M1401" t="s">
        <v>3</v>
      </c>
      <c r="N1401" t="s">
        <v>3</v>
      </c>
      <c r="O1401" t="s">
        <v>3</v>
      </c>
      <c r="P1401" t="s">
        <v>3</v>
      </c>
      <c r="Q1401" t="s">
        <v>3</v>
      </c>
      <c r="R1401" t="s">
        <v>3</v>
      </c>
      <c r="S1401" t="s">
        <v>3</v>
      </c>
      <c r="T1401" t="s">
        <v>3</v>
      </c>
      <c r="U1401" t="s">
        <v>3</v>
      </c>
      <c r="V1401" t="s">
        <v>3</v>
      </c>
      <c r="W1401" t="s">
        <v>3</v>
      </c>
      <c r="X1401" t="s">
        <v>3</v>
      </c>
      <c r="Y1401" t="s">
        <v>3</v>
      </c>
      <c r="Z1401" t="s">
        <v>3</v>
      </c>
      <c r="AA1401"/>
      <c r="AB1401" t="s">
        <v>1791</v>
      </c>
      <c r="AC1401" t="s">
        <v>1810</v>
      </c>
      <c r="AD1401" t="s">
        <v>3</v>
      </c>
    </row>
    <row r="1402" spans="1:30" ht="15" x14ac:dyDescent="0.25">
      <c r="A1402">
        <v>207</v>
      </c>
      <c r="B1402" t="s">
        <v>2058</v>
      </c>
      <c r="C1402">
        <v>207</v>
      </c>
      <c r="D1402" t="s">
        <v>1808</v>
      </c>
      <c r="E1402" t="s">
        <v>2006</v>
      </c>
      <c r="F1402" t="s">
        <v>2055</v>
      </c>
      <c r="G1402" t="s">
        <v>2056</v>
      </c>
      <c r="H1402" t="s">
        <v>3</v>
      </c>
      <c r="I1402" t="s">
        <v>3</v>
      </c>
      <c r="J1402" t="s">
        <v>3</v>
      </c>
      <c r="K1402">
        <v>0</v>
      </c>
      <c r="L1402" t="s">
        <v>3</v>
      </c>
      <c r="M1402" t="s">
        <v>3</v>
      </c>
      <c r="N1402" t="s">
        <v>3</v>
      </c>
      <c r="O1402" t="s">
        <v>3</v>
      </c>
      <c r="P1402" t="s">
        <v>3</v>
      </c>
      <c r="Q1402" t="s">
        <v>3</v>
      </c>
      <c r="R1402" t="s">
        <v>3</v>
      </c>
      <c r="S1402" t="s">
        <v>3</v>
      </c>
      <c r="T1402" t="s">
        <v>3</v>
      </c>
      <c r="U1402" t="s">
        <v>3</v>
      </c>
      <c r="V1402" t="s">
        <v>3</v>
      </c>
      <c r="W1402" t="s">
        <v>3</v>
      </c>
      <c r="X1402" t="s">
        <v>3</v>
      </c>
      <c r="Y1402" t="s">
        <v>3</v>
      </c>
      <c r="Z1402" t="s">
        <v>3</v>
      </c>
      <c r="AA1402"/>
      <c r="AB1402" t="s">
        <v>1791</v>
      </c>
      <c r="AC1402" t="s">
        <v>1810</v>
      </c>
      <c r="AD1402" t="s">
        <v>3</v>
      </c>
    </row>
    <row r="1403" spans="1:30" ht="15" x14ac:dyDescent="0.25">
      <c r="A1403">
        <v>208</v>
      </c>
      <c r="B1403" t="s">
        <v>2059</v>
      </c>
      <c r="C1403">
        <v>208</v>
      </c>
      <c r="D1403" t="s">
        <v>1808</v>
      </c>
      <c r="E1403" t="s">
        <v>2006</v>
      </c>
      <c r="F1403" t="s">
        <v>2055</v>
      </c>
      <c r="G1403" t="s">
        <v>2056</v>
      </c>
      <c r="H1403" t="s">
        <v>3</v>
      </c>
      <c r="I1403" t="s">
        <v>3</v>
      </c>
      <c r="J1403" t="s">
        <v>3</v>
      </c>
      <c r="K1403">
        <v>0</v>
      </c>
      <c r="L1403" t="s">
        <v>3</v>
      </c>
      <c r="M1403" t="s">
        <v>3</v>
      </c>
      <c r="N1403" t="s">
        <v>3</v>
      </c>
      <c r="O1403" t="s">
        <v>3</v>
      </c>
      <c r="P1403" t="s">
        <v>3</v>
      </c>
      <c r="Q1403" t="s">
        <v>3</v>
      </c>
      <c r="R1403" t="s">
        <v>3</v>
      </c>
      <c r="S1403" t="s">
        <v>3</v>
      </c>
      <c r="T1403" t="s">
        <v>3</v>
      </c>
      <c r="U1403" t="s">
        <v>3</v>
      </c>
      <c r="V1403" t="s">
        <v>3</v>
      </c>
      <c r="W1403" t="s">
        <v>3</v>
      </c>
      <c r="X1403" t="s">
        <v>3</v>
      </c>
      <c r="Y1403" t="s">
        <v>3</v>
      </c>
      <c r="Z1403" t="s">
        <v>3</v>
      </c>
      <c r="AA1403"/>
      <c r="AB1403" t="s">
        <v>1791</v>
      </c>
      <c r="AC1403" t="s">
        <v>1810</v>
      </c>
      <c r="AD1403" t="s">
        <v>3</v>
      </c>
    </row>
    <row r="1404" spans="1:30" ht="15" x14ac:dyDescent="0.25">
      <c r="A1404">
        <v>209</v>
      </c>
      <c r="B1404" t="s">
        <v>2060</v>
      </c>
      <c r="C1404">
        <v>209</v>
      </c>
      <c r="D1404" t="s">
        <v>1808</v>
      </c>
      <c r="E1404" t="s">
        <v>2006</v>
      </c>
      <c r="F1404" t="s">
        <v>2055</v>
      </c>
      <c r="G1404" t="s">
        <v>2056</v>
      </c>
      <c r="H1404" t="s">
        <v>2061</v>
      </c>
      <c r="I1404" t="s">
        <v>3</v>
      </c>
      <c r="J1404" t="s">
        <v>3</v>
      </c>
      <c r="K1404">
        <v>0</v>
      </c>
      <c r="L1404" t="s">
        <v>3</v>
      </c>
      <c r="M1404" t="s">
        <v>3</v>
      </c>
      <c r="N1404" t="s">
        <v>3</v>
      </c>
      <c r="O1404" t="s">
        <v>3</v>
      </c>
      <c r="P1404" t="s">
        <v>1795</v>
      </c>
      <c r="Q1404" t="s">
        <v>3</v>
      </c>
      <c r="R1404" t="s">
        <v>3</v>
      </c>
      <c r="S1404" t="s">
        <v>3</v>
      </c>
      <c r="T1404" t="s">
        <v>3</v>
      </c>
      <c r="U1404" t="s">
        <v>3</v>
      </c>
      <c r="V1404" t="s">
        <v>2</v>
      </c>
      <c r="W1404" t="s">
        <v>3</v>
      </c>
      <c r="X1404" t="s">
        <v>3</v>
      </c>
      <c r="Y1404" t="s">
        <v>3</v>
      </c>
      <c r="Z1404" t="s">
        <v>10</v>
      </c>
      <c r="AA1404"/>
      <c r="AB1404" t="s">
        <v>1791</v>
      </c>
      <c r="AC1404" t="s">
        <v>1810</v>
      </c>
      <c r="AD1404" t="s">
        <v>3</v>
      </c>
    </row>
    <row r="1405" spans="1:30" ht="15" x14ac:dyDescent="0.25">
      <c r="A1405">
        <v>210</v>
      </c>
      <c r="B1405" t="s">
        <v>2062</v>
      </c>
      <c r="C1405">
        <v>210</v>
      </c>
      <c r="D1405" t="s">
        <v>1808</v>
      </c>
      <c r="E1405" t="s">
        <v>2006</v>
      </c>
      <c r="F1405" t="s">
        <v>2055</v>
      </c>
      <c r="G1405" t="s">
        <v>2056</v>
      </c>
      <c r="H1405" t="s">
        <v>3</v>
      </c>
      <c r="I1405" t="s">
        <v>3</v>
      </c>
      <c r="J1405" t="s">
        <v>3</v>
      </c>
      <c r="K1405" t="s">
        <v>3</v>
      </c>
      <c r="L1405" t="s">
        <v>3</v>
      </c>
      <c r="M1405" t="s">
        <v>3</v>
      </c>
      <c r="N1405" t="s">
        <v>3</v>
      </c>
      <c r="O1405" t="s">
        <v>3</v>
      </c>
      <c r="P1405" t="s">
        <v>3</v>
      </c>
      <c r="Q1405" t="s">
        <v>3</v>
      </c>
      <c r="R1405" t="s">
        <v>3</v>
      </c>
      <c r="S1405" t="s">
        <v>3</v>
      </c>
      <c r="T1405" t="s">
        <v>3</v>
      </c>
      <c r="U1405" t="s">
        <v>3</v>
      </c>
      <c r="V1405" t="s">
        <v>3</v>
      </c>
      <c r="W1405" t="s">
        <v>3</v>
      </c>
      <c r="X1405" t="s">
        <v>3</v>
      </c>
      <c r="Y1405" t="s">
        <v>3</v>
      </c>
      <c r="Z1405" t="s">
        <v>3</v>
      </c>
      <c r="AA1405"/>
      <c r="AB1405" t="s">
        <v>1791</v>
      </c>
      <c r="AC1405" t="s">
        <v>1810</v>
      </c>
      <c r="AD1405" t="s">
        <v>3</v>
      </c>
    </row>
    <row r="1406" spans="1:30" ht="15" x14ac:dyDescent="0.25">
      <c r="A1406">
        <v>211</v>
      </c>
      <c r="B1406" t="s">
        <v>2063</v>
      </c>
      <c r="C1406">
        <v>211</v>
      </c>
      <c r="D1406" t="s">
        <v>1808</v>
      </c>
      <c r="E1406" t="s">
        <v>2006</v>
      </c>
      <c r="F1406" t="s">
        <v>2055</v>
      </c>
      <c r="G1406" t="s">
        <v>2056</v>
      </c>
      <c r="H1406" t="s">
        <v>3</v>
      </c>
      <c r="I1406" t="s">
        <v>3</v>
      </c>
      <c r="J1406" t="s">
        <v>3</v>
      </c>
      <c r="K1406">
        <v>0</v>
      </c>
      <c r="L1406" t="s">
        <v>3</v>
      </c>
      <c r="M1406" t="s">
        <v>3</v>
      </c>
      <c r="N1406" t="s">
        <v>3</v>
      </c>
      <c r="O1406" t="s">
        <v>3</v>
      </c>
      <c r="P1406" t="s">
        <v>3</v>
      </c>
      <c r="Q1406" t="s">
        <v>3</v>
      </c>
      <c r="R1406" t="s">
        <v>3</v>
      </c>
      <c r="S1406" t="s">
        <v>3</v>
      </c>
      <c r="T1406" t="s">
        <v>3</v>
      </c>
      <c r="U1406" t="s">
        <v>3</v>
      </c>
      <c r="V1406" t="s">
        <v>3</v>
      </c>
      <c r="W1406" t="s">
        <v>3</v>
      </c>
      <c r="X1406" t="s">
        <v>3</v>
      </c>
      <c r="Y1406" t="s">
        <v>3</v>
      </c>
      <c r="Z1406" t="s">
        <v>3</v>
      </c>
      <c r="AA1406"/>
      <c r="AB1406" t="s">
        <v>1791</v>
      </c>
      <c r="AC1406" t="s">
        <v>1810</v>
      </c>
      <c r="AD1406" t="s">
        <v>3</v>
      </c>
    </row>
    <row r="1407" spans="1:30" ht="15" x14ac:dyDescent="0.25">
      <c r="A1407">
        <v>212</v>
      </c>
      <c r="B1407" t="s">
        <v>2064</v>
      </c>
      <c r="C1407">
        <v>212</v>
      </c>
      <c r="D1407" t="s">
        <v>1808</v>
      </c>
      <c r="E1407" t="s">
        <v>2006</v>
      </c>
      <c r="F1407" t="s">
        <v>2055</v>
      </c>
      <c r="G1407" t="s">
        <v>2056</v>
      </c>
      <c r="H1407" t="s">
        <v>3</v>
      </c>
      <c r="I1407" t="s">
        <v>3</v>
      </c>
      <c r="J1407" t="s">
        <v>3</v>
      </c>
      <c r="K1407">
        <v>0</v>
      </c>
      <c r="L1407" t="s">
        <v>3</v>
      </c>
      <c r="M1407" t="s">
        <v>3</v>
      </c>
      <c r="N1407" t="s">
        <v>3</v>
      </c>
      <c r="O1407" t="s">
        <v>3</v>
      </c>
      <c r="P1407" t="s">
        <v>3</v>
      </c>
      <c r="Q1407" t="s">
        <v>3</v>
      </c>
      <c r="R1407" t="s">
        <v>3</v>
      </c>
      <c r="S1407" t="s">
        <v>3</v>
      </c>
      <c r="T1407" t="s">
        <v>3</v>
      </c>
      <c r="U1407" t="s">
        <v>3</v>
      </c>
      <c r="V1407" t="s">
        <v>3</v>
      </c>
      <c r="W1407" t="s">
        <v>3</v>
      </c>
      <c r="X1407" t="s">
        <v>3</v>
      </c>
      <c r="Y1407" t="s">
        <v>3</v>
      </c>
      <c r="Z1407" t="s">
        <v>3</v>
      </c>
      <c r="AA1407"/>
      <c r="AB1407" t="s">
        <v>1791</v>
      </c>
      <c r="AC1407" t="s">
        <v>1810</v>
      </c>
      <c r="AD1407" t="s">
        <v>3</v>
      </c>
    </row>
    <row r="1408" spans="1:30" ht="15" x14ac:dyDescent="0.25">
      <c r="A1408">
        <v>213</v>
      </c>
      <c r="B1408" t="s">
        <v>2065</v>
      </c>
      <c r="C1408">
        <v>213</v>
      </c>
      <c r="D1408" t="s">
        <v>1808</v>
      </c>
      <c r="E1408" t="s">
        <v>2006</v>
      </c>
      <c r="F1408" t="s">
        <v>2055</v>
      </c>
      <c r="G1408" t="s">
        <v>2056</v>
      </c>
      <c r="H1408" t="s">
        <v>3</v>
      </c>
      <c r="I1408" t="s">
        <v>3</v>
      </c>
      <c r="J1408" t="s">
        <v>3</v>
      </c>
      <c r="K1408">
        <v>0</v>
      </c>
      <c r="L1408" t="s">
        <v>3</v>
      </c>
      <c r="M1408" t="s">
        <v>3</v>
      </c>
      <c r="N1408" t="s">
        <v>3</v>
      </c>
      <c r="O1408" t="s">
        <v>3</v>
      </c>
      <c r="P1408" t="s">
        <v>1795</v>
      </c>
      <c r="Q1408" t="s">
        <v>3</v>
      </c>
      <c r="R1408" t="s">
        <v>3</v>
      </c>
      <c r="S1408" t="s">
        <v>3</v>
      </c>
      <c r="T1408" t="s">
        <v>3</v>
      </c>
      <c r="U1408" t="s">
        <v>3</v>
      </c>
      <c r="V1408" t="s">
        <v>2</v>
      </c>
      <c r="W1408" t="s">
        <v>3</v>
      </c>
      <c r="X1408" t="s">
        <v>3</v>
      </c>
      <c r="Y1408" t="s">
        <v>3</v>
      </c>
      <c r="Z1408" t="s">
        <v>3</v>
      </c>
      <c r="AA1408"/>
      <c r="AB1408" t="s">
        <v>1791</v>
      </c>
      <c r="AC1408" t="s">
        <v>1810</v>
      </c>
      <c r="AD1408" t="s">
        <v>3</v>
      </c>
    </row>
    <row r="1409" spans="1:30" ht="15" x14ac:dyDescent="0.25">
      <c r="A1409">
        <v>214</v>
      </c>
      <c r="B1409" t="s">
        <v>2066</v>
      </c>
      <c r="C1409">
        <v>214</v>
      </c>
      <c r="D1409" t="s">
        <v>1808</v>
      </c>
      <c r="E1409" t="s">
        <v>2006</v>
      </c>
      <c r="F1409" t="s">
        <v>2055</v>
      </c>
      <c r="G1409" t="s">
        <v>2056</v>
      </c>
      <c r="H1409" t="s">
        <v>2061</v>
      </c>
      <c r="I1409" t="s">
        <v>3</v>
      </c>
      <c r="J1409" t="s">
        <v>3</v>
      </c>
      <c r="K1409">
        <v>0</v>
      </c>
      <c r="L1409" t="s">
        <v>311</v>
      </c>
      <c r="M1409" t="s">
        <v>3</v>
      </c>
      <c r="N1409" t="s">
        <v>3</v>
      </c>
      <c r="O1409" t="s">
        <v>3</v>
      </c>
      <c r="P1409" t="s">
        <v>1795</v>
      </c>
      <c r="Q1409" t="s">
        <v>3</v>
      </c>
      <c r="R1409" t="s">
        <v>3</v>
      </c>
      <c r="S1409" t="s">
        <v>3</v>
      </c>
      <c r="T1409" t="s">
        <v>3</v>
      </c>
      <c r="U1409" t="s">
        <v>3</v>
      </c>
      <c r="V1409" t="s">
        <v>2</v>
      </c>
      <c r="W1409" t="s">
        <v>3</v>
      </c>
      <c r="X1409" t="s">
        <v>3</v>
      </c>
      <c r="Y1409" t="s">
        <v>3</v>
      </c>
      <c r="Z1409" t="s">
        <v>10</v>
      </c>
      <c r="AA1409"/>
      <c r="AB1409" t="s">
        <v>1791</v>
      </c>
      <c r="AC1409" t="s">
        <v>1810</v>
      </c>
      <c r="AD1409" t="s">
        <v>3</v>
      </c>
    </row>
    <row r="1410" spans="1:30" ht="15" x14ac:dyDescent="0.25">
      <c r="A1410">
        <v>215</v>
      </c>
      <c r="B1410" t="s">
        <v>2067</v>
      </c>
      <c r="C1410">
        <v>215</v>
      </c>
      <c r="D1410" t="s">
        <v>1808</v>
      </c>
      <c r="E1410" t="s">
        <v>2006</v>
      </c>
      <c r="F1410" t="s">
        <v>2055</v>
      </c>
      <c r="G1410" t="s">
        <v>2056</v>
      </c>
      <c r="H1410" t="s">
        <v>2037</v>
      </c>
      <c r="I1410" t="s">
        <v>3</v>
      </c>
      <c r="J1410" t="s">
        <v>3</v>
      </c>
      <c r="K1410">
        <v>0</v>
      </c>
      <c r="L1410" t="s">
        <v>3</v>
      </c>
      <c r="M1410" t="s">
        <v>3</v>
      </c>
      <c r="N1410" t="s">
        <v>3</v>
      </c>
      <c r="O1410" t="s">
        <v>3</v>
      </c>
      <c r="P1410" t="s">
        <v>3</v>
      </c>
      <c r="Q1410" t="s">
        <v>3</v>
      </c>
      <c r="R1410" t="s">
        <v>3</v>
      </c>
      <c r="S1410" t="s">
        <v>3</v>
      </c>
      <c r="T1410" t="s">
        <v>3</v>
      </c>
      <c r="U1410" t="s">
        <v>3</v>
      </c>
      <c r="V1410" t="s">
        <v>3</v>
      </c>
      <c r="W1410" t="s">
        <v>3</v>
      </c>
      <c r="X1410" t="s">
        <v>3</v>
      </c>
      <c r="Y1410" t="s">
        <v>3</v>
      </c>
      <c r="Z1410" t="s">
        <v>3</v>
      </c>
      <c r="AA1410"/>
      <c r="AB1410" t="s">
        <v>1791</v>
      </c>
      <c r="AC1410" t="s">
        <v>1810</v>
      </c>
      <c r="AD1410" t="s">
        <v>3</v>
      </c>
    </row>
    <row r="1411" spans="1:30" ht="15" x14ac:dyDescent="0.25">
      <c r="A1411">
        <v>216</v>
      </c>
      <c r="B1411" t="s">
        <v>2068</v>
      </c>
      <c r="C1411">
        <v>216</v>
      </c>
      <c r="D1411" t="s">
        <v>1808</v>
      </c>
      <c r="E1411" t="s">
        <v>2006</v>
      </c>
      <c r="F1411" t="s">
        <v>2055</v>
      </c>
      <c r="G1411" t="s">
        <v>2056</v>
      </c>
      <c r="H1411" t="s">
        <v>3</v>
      </c>
      <c r="I1411" t="s">
        <v>3</v>
      </c>
      <c r="J1411" t="s">
        <v>3</v>
      </c>
      <c r="K1411">
        <v>0</v>
      </c>
      <c r="L1411" t="s">
        <v>3</v>
      </c>
      <c r="M1411" t="s">
        <v>3</v>
      </c>
      <c r="N1411" t="s">
        <v>3</v>
      </c>
      <c r="O1411" t="s">
        <v>3</v>
      </c>
      <c r="P1411" t="s">
        <v>3</v>
      </c>
      <c r="Q1411" t="s">
        <v>3</v>
      </c>
      <c r="R1411" t="s">
        <v>3</v>
      </c>
      <c r="S1411" t="s">
        <v>3</v>
      </c>
      <c r="T1411" t="s">
        <v>3</v>
      </c>
      <c r="U1411" t="s">
        <v>3</v>
      </c>
      <c r="V1411" t="s">
        <v>3</v>
      </c>
      <c r="W1411" t="s">
        <v>3</v>
      </c>
      <c r="X1411" t="s">
        <v>3</v>
      </c>
      <c r="Y1411" t="s">
        <v>3</v>
      </c>
      <c r="Z1411" t="s">
        <v>3</v>
      </c>
      <c r="AA1411"/>
      <c r="AB1411" t="s">
        <v>1791</v>
      </c>
      <c r="AC1411" t="s">
        <v>1810</v>
      </c>
      <c r="AD1411" t="s">
        <v>3</v>
      </c>
    </row>
    <row r="1412" spans="1:30" ht="15" x14ac:dyDescent="0.25">
      <c r="A1412">
        <v>217</v>
      </c>
      <c r="B1412" t="s">
        <v>2069</v>
      </c>
      <c r="C1412">
        <v>217</v>
      </c>
      <c r="D1412" t="s">
        <v>1808</v>
      </c>
      <c r="E1412" t="s">
        <v>2006</v>
      </c>
      <c r="F1412" t="s">
        <v>2055</v>
      </c>
      <c r="G1412" t="s">
        <v>2056</v>
      </c>
      <c r="H1412" t="s">
        <v>3</v>
      </c>
      <c r="I1412" t="s">
        <v>3</v>
      </c>
      <c r="J1412" t="s">
        <v>3</v>
      </c>
      <c r="K1412" t="s">
        <v>3</v>
      </c>
      <c r="L1412" t="s">
        <v>3</v>
      </c>
      <c r="M1412" t="s">
        <v>3</v>
      </c>
      <c r="N1412" t="s">
        <v>3</v>
      </c>
      <c r="O1412" t="s">
        <v>3</v>
      </c>
      <c r="P1412" t="s">
        <v>3</v>
      </c>
      <c r="Q1412" t="s">
        <v>3</v>
      </c>
      <c r="R1412" t="s">
        <v>3</v>
      </c>
      <c r="S1412" t="s">
        <v>3</v>
      </c>
      <c r="T1412" t="s">
        <v>3</v>
      </c>
      <c r="U1412" t="s">
        <v>3</v>
      </c>
      <c r="V1412" t="s">
        <v>3</v>
      </c>
      <c r="W1412" t="s">
        <v>3</v>
      </c>
      <c r="X1412" t="s">
        <v>3</v>
      </c>
      <c r="Y1412" t="s">
        <v>3</v>
      </c>
      <c r="Z1412" t="s">
        <v>3</v>
      </c>
      <c r="AA1412"/>
      <c r="AB1412" t="s">
        <v>1791</v>
      </c>
      <c r="AC1412" t="s">
        <v>1810</v>
      </c>
      <c r="AD1412" t="s">
        <v>3</v>
      </c>
    </row>
    <row r="1413" spans="1:30" ht="15" x14ac:dyDescent="0.25">
      <c r="A1413">
        <v>218</v>
      </c>
      <c r="B1413" t="s">
        <v>2070</v>
      </c>
      <c r="C1413">
        <v>218</v>
      </c>
      <c r="D1413" t="s">
        <v>1808</v>
      </c>
      <c r="E1413" t="s">
        <v>2006</v>
      </c>
      <c r="F1413" t="s">
        <v>2055</v>
      </c>
      <c r="G1413" t="s">
        <v>2056</v>
      </c>
      <c r="H1413" t="s">
        <v>3</v>
      </c>
      <c r="I1413" t="s">
        <v>3</v>
      </c>
      <c r="J1413" t="s">
        <v>3</v>
      </c>
      <c r="K1413">
        <v>0</v>
      </c>
      <c r="L1413" t="s">
        <v>3</v>
      </c>
      <c r="M1413" t="s">
        <v>3</v>
      </c>
      <c r="N1413" t="s">
        <v>3</v>
      </c>
      <c r="O1413" t="s">
        <v>3</v>
      </c>
      <c r="P1413" t="s">
        <v>3</v>
      </c>
      <c r="Q1413" t="s">
        <v>3</v>
      </c>
      <c r="R1413" t="s">
        <v>3</v>
      </c>
      <c r="S1413" t="s">
        <v>3</v>
      </c>
      <c r="T1413" t="s">
        <v>3</v>
      </c>
      <c r="U1413" t="s">
        <v>3</v>
      </c>
      <c r="V1413" t="s">
        <v>3</v>
      </c>
      <c r="W1413" t="s">
        <v>3</v>
      </c>
      <c r="X1413" t="s">
        <v>3</v>
      </c>
      <c r="Y1413" t="s">
        <v>3</v>
      </c>
      <c r="Z1413" t="s">
        <v>3</v>
      </c>
      <c r="AA1413"/>
      <c r="AB1413" t="s">
        <v>1791</v>
      </c>
      <c r="AC1413" t="s">
        <v>1810</v>
      </c>
      <c r="AD1413" t="s">
        <v>3</v>
      </c>
    </row>
    <row r="1414" spans="1:30" ht="15" x14ac:dyDescent="0.25">
      <c r="A1414">
        <v>219</v>
      </c>
      <c r="B1414" t="s">
        <v>2071</v>
      </c>
      <c r="C1414">
        <v>219</v>
      </c>
      <c r="D1414" t="s">
        <v>1808</v>
      </c>
      <c r="E1414" t="s">
        <v>2006</v>
      </c>
      <c r="F1414" t="s">
        <v>2055</v>
      </c>
      <c r="G1414" t="s">
        <v>2056</v>
      </c>
      <c r="H1414" t="s">
        <v>3</v>
      </c>
      <c r="I1414" t="s">
        <v>3</v>
      </c>
      <c r="J1414" t="s">
        <v>3</v>
      </c>
      <c r="K1414" t="s">
        <v>3</v>
      </c>
      <c r="L1414" t="s">
        <v>3</v>
      </c>
      <c r="M1414" t="s">
        <v>3</v>
      </c>
      <c r="N1414" t="s">
        <v>3</v>
      </c>
      <c r="O1414" t="s">
        <v>3</v>
      </c>
      <c r="P1414" t="s">
        <v>3</v>
      </c>
      <c r="Q1414" t="s">
        <v>3</v>
      </c>
      <c r="R1414" t="s">
        <v>3</v>
      </c>
      <c r="S1414" t="s">
        <v>3</v>
      </c>
      <c r="T1414" t="s">
        <v>3</v>
      </c>
      <c r="U1414" t="s">
        <v>3</v>
      </c>
      <c r="V1414" t="s">
        <v>3</v>
      </c>
      <c r="W1414" t="s">
        <v>3</v>
      </c>
      <c r="X1414" t="s">
        <v>3</v>
      </c>
      <c r="Y1414" t="s">
        <v>3</v>
      </c>
      <c r="Z1414" t="s">
        <v>3</v>
      </c>
      <c r="AA1414"/>
      <c r="AB1414" t="s">
        <v>1791</v>
      </c>
      <c r="AC1414" t="s">
        <v>1810</v>
      </c>
      <c r="AD1414" t="s">
        <v>3</v>
      </c>
    </row>
    <row r="1415" spans="1:30" ht="15" x14ac:dyDescent="0.25">
      <c r="A1415">
        <v>220</v>
      </c>
      <c r="B1415" t="s">
        <v>2072</v>
      </c>
      <c r="C1415">
        <v>220</v>
      </c>
      <c r="D1415" t="s">
        <v>1808</v>
      </c>
      <c r="E1415" t="s">
        <v>2006</v>
      </c>
      <c r="F1415" t="s">
        <v>2055</v>
      </c>
      <c r="G1415" t="s">
        <v>2056</v>
      </c>
      <c r="H1415" t="s">
        <v>3</v>
      </c>
      <c r="I1415" t="s">
        <v>3</v>
      </c>
      <c r="J1415" t="s">
        <v>3</v>
      </c>
      <c r="K1415">
        <v>0</v>
      </c>
      <c r="L1415" t="s">
        <v>3</v>
      </c>
      <c r="M1415" t="s">
        <v>3</v>
      </c>
      <c r="N1415" t="s">
        <v>3</v>
      </c>
      <c r="O1415" t="s">
        <v>3</v>
      </c>
      <c r="P1415" t="s">
        <v>3</v>
      </c>
      <c r="Q1415" t="s">
        <v>3</v>
      </c>
      <c r="R1415" t="s">
        <v>3</v>
      </c>
      <c r="S1415" t="s">
        <v>3</v>
      </c>
      <c r="T1415" t="s">
        <v>3</v>
      </c>
      <c r="U1415" t="s">
        <v>3</v>
      </c>
      <c r="V1415" t="s">
        <v>3</v>
      </c>
      <c r="W1415" t="s">
        <v>3</v>
      </c>
      <c r="X1415" t="s">
        <v>3</v>
      </c>
      <c r="Y1415" t="s">
        <v>3</v>
      </c>
      <c r="Z1415" t="s">
        <v>3</v>
      </c>
      <c r="AA1415"/>
      <c r="AB1415" t="s">
        <v>1791</v>
      </c>
      <c r="AC1415" t="s">
        <v>1810</v>
      </c>
      <c r="AD1415" t="s">
        <v>3</v>
      </c>
    </row>
    <row r="1416" spans="1:30" ht="15" x14ac:dyDescent="0.25">
      <c r="A1416">
        <v>221</v>
      </c>
      <c r="B1416" t="s">
        <v>2073</v>
      </c>
      <c r="C1416">
        <v>221</v>
      </c>
      <c r="D1416" t="s">
        <v>1808</v>
      </c>
      <c r="E1416" t="s">
        <v>2006</v>
      </c>
      <c r="F1416" t="s">
        <v>2055</v>
      </c>
      <c r="G1416" t="s">
        <v>2056</v>
      </c>
      <c r="H1416" t="s">
        <v>3</v>
      </c>
      <c r="I1416" t="s">
        <v>3</v>
      </c>
      <c r="J1416" t="s">
        <v>3</v>
      </c>
      <c r="K1416" t="s">
        <v>3</v>
      </c>
      <c r="L1416" t="s">
        <v>3</v>
      </c>
      <c r="M1416" t="s">
        <v>3</v>
      </c>
      <c r="N1416" t="s">
        <v>3</v>
      </c>
      <c r="O1416" t="s">
        <v>3</v>
      </c>
      <c r="P1416" t="s">
        <v>3</v>
      </c>
      <c r="Q1416" t="s">
        <v>3</v>
      </c>
      <c r="R1416" t="s">
        <v>3</v>
      </c>
      <c r="S1416" t="s">
        <v>3</v>
      </c>
      <c r="T1416" t="s">
        <v>3</v>
      </c>
      <c r="U1416" t="s">
        <v>3</v>
      </c>
      <c r="V1416" t="s">
        <v>3</v>
      </c>
      <c r="W1416" t="s">
        <v>3</v>
      </c>
      <c r="X1416" t="s">
        <v>3</v>
      </c>
      <c r="Y1416" t="s">
        <v>3</v>
      </c>
      <c r="Z1416" t="s">
        <v>3</v>
      </c>
      <c r="AA1416"/>
      <c r="AB1416" t="s">
        <v>1791</v>
      </c>
      <c r="AC1416" t="s">
        <v>1810</v>
      </c>
      <c r="AD1416" t="s">
        <v>3</v>
      </c>
    </row>
    <row r="1417" spans="1:30" ht="15" x14ac:dyDescent="0.25">
      <c r="A1417">
        <v>222</v>
      </c>
      <c r="B1417" t="s">
        <v>2074</v>
      </c>
      <c r="C1417">
        <v>222</v>
      </c>
      <c r="D1417" t="s">
        <v>1808</v>
      </c>
      <c r="E1417" t="s">
        <v>2006</v>
      </c>
      <c r="F1417" t="s">
        <v>2055</v>
      </c>
      <c r="G1417" t="s">
        <v>2056</v>
      </c>
      <c r="H1417" t="s">
        <v>3</v>
      </c>
      <c r="I1417" t="s">
        <v>3</v>
      </c>
      <c r="J1417" t="s">
        <v>3</v>
      </c>
      <c r="K1417">
        <v>0</v>
      </c>
      <c r="L1417" t="s">
        <v>3</v>
      </c>
      <c r="M1417" t="s">
        <v>3</v>
      </c>
      <c r="N1417" t="s">
        <v>3</v>
      </c>
      <c r="O1417" t="s">
        <v>3</v>
      </c>
      <c r="P1417" t="s">
        <v>3</v>
      </c>
      <c r="Q1417" t="s">
        <v>3</v>
      </c>
      <c r="R1417" t="s">
        <v>3</v>
      </c>
      <c r="S1417" t="s">
        <v>3</v>
      </c>
      <c r="T1417" t="s">
        <v>1086</v>
      </c>
      <c r="U1417" t="s">
        <v>3</v>
      </c>
      <c r="V1417" t="s">
        <v>3</v>
      </c>
      <c r="W1417" t="s">
        <v>13</v>
      </c>
      <c r="X1417" t="s">
        <v>3</v>
      </c>
      <c r="Y1417" t="s">
        <v>3</v>
      </c>
      <c r="Z1417" t="s">
        <v>3</v>
      </c>
      <c r="AA1417"/>
      <c r="AB1417" t="s">
        <v>1791</v>
      </c>
      <c r="AC1417" t="s">
        <v>1810</v>
      </c>
      <c r="AD1417" t="s">
        <v>3</v>
      </c>
    </row>
    <row r="1418" spans="1:30" ht="15" x14ac:dyDescent="0.25">
      <c r="A1418">
        <v>223</v>
      </c>
      <c r="B1418" t="s">
        <v>2075</v>
      </c>
      <c r="C1418">
        <v>223</v>
      </c>
      <c r="D1418" t="s">
        <v>1808</v>
      </c>
      <c r="E1418" t="s">
        <v>2006</v>
      </c>
      <c r="F1418" t="s">
        <v>2055</v>
      </c>
      <c r="G1418" t="s">
        <v>2056</v>
      </c>
      <c r="H1418" t="s">
        <v>3</v>
      </c>
      <c r="I1418" t="s">
        <v>3</v>
      </c>
      <c r="J1418" t="s">
        <v>3</v>
      </c>
      <c r="K1418">
        <v>0</v>
      </c>
      <c r="L1418" t="s">
        <v>3</v>
      </c>
      <c r="M1418">
        <v>1</v>
      </c>
      <c r="N1418" t="s">
        <v>3</v>
      </c>
      <c r="O1418" t="s">
        <v>3</v>
      </c>
      <c r="P1418" t="s">
        <v>1795</v>
      </c>
      <c r="Q1418" t="s">
        <v>3</v>
      </c>
      <c r="R1418" t="s">
        <v>3</v>
      </c>
      <c r="S1418" t="s">
        <v>3</v>
      </c>
      <c r="T1418" t="s">
        <v>3</v>
      </c>
      <c r="U1418" t="s">
        <v>3</v>
      </c>
      <c r="V1418" t="s">
        <v>2</v>
      </c>
      <c r="W1418" t="s">
        <v>3</v>
      </c>
      <c r="X1418" t="s">
        <v>3</v>
      </c>
      <c r="Y1418" t="s">
        <v>3</v>
      </c>
      <c r="Z1418" t="s">
        <v>3</v>
      </c>
      <c r="AA1418"/>
      <c r="AB1418" t="s">
        <v>1791</v>
      </c>
      <c r="AC1418" t="s">
        <v>1810</v>
      </c>
      <c r="AD1418" t="s">
        <v>3</v>
      </c>
    </row>
    <row r="1419" spans="1:30" ht="15" x14ac:dyDescent="0.25">
      <c r="A1419">
        <v>224</v>
      </c>
      <c r="B1419" t="s">
        <v>2075</v>
      </c>
      <c r="C1419">
        <v>224</v>
      </c>
      <c r="D1419" t="s">
        <v>1808</v>
      </c>
      <c r="E1419" t="s">
        <v>2006</v>
      </c>
      <c r="F1419" t="s">
        <v>2055</v>
      </c>
      <c r="G1419" t="s">
        <v>2056</v>
      </c>
      <c r="H1419" t="s">
        <v>3</v>
      </c>
      <c r="I1419" t="s">
        <v>3</v>
      </c>
      <c r="J1419" t="s">
        <v>3</v>
      </c>
      <c r="K1419">
        <v>0</v>
      </c>
      <c r="L1419" t="s">
        <v>3</v>
      </c>
      <c r="M1419">
        <v>1</v>
      </c>
      <c r="N1419" t="s">
        <v>3</v>
      </c>
      <c r="O1419" t="s">
        <v>3</v>
      </c>
      <c r="P1419" t="s">
        <v>1795</v>
      </c>
      <c r="Q1419" t="s">
        <v>3</v>
      </c>
      <c r="R1419" t="s">
        <v>3</v>
      </c>
      <c r="S1419" t="s">
        <v>3</v>
      </c>
      <c r="T1419" t="s">
        <v>3</v>
      </c>
      <c r="U1419" t="s">
        <v>3</v>
      </c>
      <c r="V1419" t="s">
        <v>2</v>
      </c>
      <c r="W1419" t="s">
        <v>3</v>
      </c>
      <c r="X1419" t="s">
        <v>3</v>
      </c>
      <c r="Y1419" t="s">
        <v>3</v>
      </c>
      <c r="Z1419" t="s">
        <v>3</v>
      </c>
      <c r="AA1419"/>
      <c r="AB1419" t="s">
        <v>1791</v>
      </c>
      <c r="AC1419" t="s">
        <v>1810</v>
      </c>
      <c r="AD1419" t="s">
        <v>3</v>
      </c>
    </row>
    <row r="1420" spans="1:30" ht="15" x14ac:dyDescent="0.25">
      <c r="A1420">
        <v>225</v>
      </c>
      <c r="B1420" t="s">
        <v>2076</v>
      </c>
      <c r="C1420">
        <v>225</v>
      </c>
      <c r="D1420" t="s">
        <v>1808</v>
      </c>
      <c r="E1420" t="s">
        <v>2006</v>
      </c>
      <c r="F1420" t="s">
        <v>2055</v>
      </c>
      <c r="G1420" t="s">
        <v>2056</v>
      </c>
      <c r="H1420" t="s">
        <v>3</v>
      </c>
      <c r="I1420" t="s">
        <v>3</v>
      </c>
      <c r="J1420" t="s">
        <v>3</v>
      </c>
      <c r="K1420">
        <v>0</v>
      </c>
      <c r="L1420" t="s">
        <v>3</v>
      </c>
      <c r="M1420" t="s">
        <v>3</v>
      </c>
      <c r="N1420" t="s">
        <v>3</v>
      </c>
      <c r="O1420" t="s">
        <v>3</v>
      </c>
      <c r="P1420" t="s">
        <v>3</v>
      </c>
      <c r="Q1420" t="s">
        <v>3</v>
      </c>
      <c r="R1420" t="s">
        <v>3</v>
      </c>
      <c r="S1420" t="s">
        <v>3</v>
      </c>
      <c r="T1420" t="s">
        <v>3</v>
      </c>
      <c r="U1420" t="s">
        <v>3</v>
      </c>
      <c r="V1420" t="s">
        <v>3</v>
      </c>
      <c r="W1420" t="s">
        <v>3</v>
      </c>
      <c r="X1420" t="s">
        <v>3</v>
      </c>
      <c r="Y1420" t="s">
        <v>3</v>
      </c>
      <c r="Z1420" t="s">
        <v>3</v>
      </c>
      <c r="AA1420"/>
      <c r="AB1420" t="s">
        <v>1791</v>
      </c>
      <c r="AC1420" t="s">
        <v>1810</v>
      </c>
      <c r="AD1420" t="s">
        <v>3</v>
      </c>
    </row>
    <row r="1421" spans="1:30" ht="15" x14ac:dyDescent="0.25">
      <c r="A1421">
        <v>226</v>
      </c>
      <c r="B1421" t="s">
        <v>2077</v>
      </c>
      <c r="C1421">
        <v>226</v>
      </c>
      <c r="D1421" t="s">
        <v>1808</v>
      </c>
      <c r="E1421" t="s">
        <v>2006</v>
      </c>
      <c r="F1421" t="s">
        <v>2055</v>
      </c>
      <c r="G1421" t="s">
        <v>2056</v>
      </c>
      <c r="H1421" t="s">
        <v>3</v>
      </c>
      <c r="I1421" t="s">
        <v>3</v>
      </c>
      <c r="J1421" t="s">
        <v>3</v>
      </c>
      <c r="K1421">
        <v>0</v>
      </c>
      <c r="L1421" t="s">
        <v>311</v>
      </c>
      <c r="M1421">
        <v>1</v>
      </c>
      <c r="N1421" t="s">
        <v>3</v>
      </c>
      <c r="O1421" t="s">
        <v>3</v>
      </c>
      <c r="P1421" t="s">
        <v>1795</v>
      </c>
      <c r="Q1421" t="s">
        <v>3</v>
      </c>
      <c r="R1421" t="s">
        <v>3</v>
      </c>
      <c r="S1421" t="s">
        <v>3</v>
      </c>
      <c r="T1421" t="s">
        <v>3</v>
      </c>
      <c r="U1421" t="s">
        <v>3</v>
      </c>
      <c r="V1421" t="s">
        <v>2</v>
      </c>
      <c r="W1421" t="s">
        <v>3</v>
      </c>
      <c r="X1421" t="s">
        <v>3</v>
      </c>
      <c r="Y1421" t="s">
        <v>3</v>
      </c>
      <c r="Z1421" t="s">
        <v>3</v>
      </c>
      <c r="AA1421"/>
      <c r="AB1421" t="s">
        <v>1791</v>
      </c>
      <c r="AC1421" t="s">
        <v>1810</v>
      </c>
      <c r="AD1421" t="s">
        <v>3</v>
      </c>
    </row>
    <row r="1422" spans="1:30" ht="15" x14ac:dyDescent="0.25">
      <c r="A1422">
        <v>227</v>
      </c>
      <c r="B1422" t="s">
        <v>2078</v>
      </c>
      <c r="C1422">
        <v>227</v>
      </c>
      <c r="D1422" t="s">
        <v>1808</v>
      </c>
      <c r="E1422" t="s">
        <v>2006</v>
      </c>
      <c r="F1422" t="s">
        <v>2055</v>
      </c>
      <c r="G1422" t="s">
        <v>2056</v>
      </c>
      <c r="H1422" t="s">
        <v>3</v>
      </c>
      <c r="I1422" t="s">
        <v>3</v>
      </c>
      <c r="J1422" t="s">
        <v>3</v>
      </c>
      <c r="K1422">
        <v>0</v>
      </c>
      <c r="L1422" t="s">
        <v>3</v>
      </c>
      <c r="M1422">
        <v>1</v>
      </c>
      <c r="N1422" t="s">
        <v>3</v>
      </c>
      <c r="O1422" t="s">
        <v>3</v>
      </c>
      <c r="P1422" t="s">
        <v>3</v>
      </c>
      <c r="Q1422" t="s">
        <v>3</v>
      </c>
      <c r="R1422" t="s">
        <v>3</v>
      </c>
      <c r="S1422" t="s">
        <v>3</v>
      </c>
      <c r="T1422" t="s">
        <v>3</v>
      </c>
      <c r="U1422" t="s">
        <v>3</v>
      </c>
      <c r="V1422" t="s">
        <v>3</v>
      </c>
      <c r="W1422" t="s">
        <v>3</v>
      </c>
      <c r="X1422" t="s">
        <v>3</v>
      </c>
      <c r="Y1422" t="s">
        <v>3</v>
      </c>
      <c r="Z1422" t="s">
        <v>3</v>
      </c>
      <c r="AA1422"/>
      <c r="AB1422" t="s">
        <v>1791</v>
      </c>
      <c r="AC1422" t="s">
        <v>1810</v>
      </c>
      <c r="AD1422" t="s">
        <v>3</v>
      </c>
    </row>
    <row r="1423" spans="1:30" ht="15" x14ac:dyDescent="0.25">
      <c r="A1423">
        <v>228</v>
      </c>
      <c r="B1423" t="s">
        <v>2079</v>
      </c>
      <c r="C1423">
        <v>228</v>
      </c>
      <c r="D1423" t="s">
        <v>1808</v>
      </c>
      <c r="E1423" t="s">
        <v>2006</v>
      </c>
      <c r="F1423" t="s">
        <v>2055</v>
      </c>
      <c r="G1423" t="s">
        <v>2056</v>
      </c>
      <c r="H1423" t="s">
        <v>3</v>
      </c>
      <c r="I1423" t="s">
        <v>3</v>
      </c>
      <c r="J1423" t="s">
        <v>3</v>
      </c>
      <c r="K1423">
        <v>0</v>
      </c>
      <c r="L1423" t="s">
        <v>3</v>
      </c>
      <c r="M1423" t="s">
        <v>3</v>
      </c>
      <c r="N1423" t="s">
        <v>3</v>
      </c>
      <c r="O1423" t="s">
        <v>3</v>
      </c>
      <c r="P1423" t="s">
        <v>3</v>
      </c>
      <c r="Q1423" t="s">
        <v>3</v>
      </c>
      <c r="R1423" t="s">
        <v>3</v>
      </c>
      <c r="S1423" t="s">
        <v>3</v>
      </c>
      <c r="T1423" t="s">
        <v>3</v>
      </c>
      <c r="U1423" t="s">
        <v>3</v>
      </c>
      <c r="V1423" t="s">
        <v>3</v>
      </c>
      <c r="W1423" t="s">
        <v>3</v>
      </c>
      <c r="X1423" t="s">
        <v>3</v>
      </c>
      <c r="Y1423" t="s">
        <v>3</v>
      </c>
      <c r="Z1423" t="s">
        <v>3</v>
      </c>
      <c r="AA1423"/>
      <c r="AB1423" t="s">
        <v>1791</v>
      </c>
      <c r="AC1423" t="s">
        <v>1810</v>
      </c>
      <c r="AD1423" t="s">
        <v>3</v>
      </c>
    </row>
    <row r="1424" spans="1:30" ht="15" x14ac:dyDescent="0.25">
      <c r="A1424">
        <v>229</v>
      </c>
      <c r="B1424" t="s">
        <v>2080</v>
      </c>
      <c r="C1424">
        <v>229</v>
      </c>
      <c r="D1424" t="s">
        <v>1808</v>
      </c>
      <c r="E1424" t="s">
        <v>2006</v>
      </c>
      <c r="F1424" t="s">
        <v>2055</v>
      </c>
      <c r="G1424" t="s">
        <v>2056</v>
      </c>
      <c r="H1424" t="s">
        <v>3</v>
      </c>
      <c r="I1424" t="s">
        <v>3</v>
      </c>
      <c r="J1424" t="s">
        <v>3</v>
      </c>
      <c r="K1424">
        <v>0</v>
      </c>
      <c r="L1424" t="s">
        <v>3</v>
      </c>
      <c r="M1424" t="s">
        <v>3</v>
      </c>
      <c r="N1424" t="s">
        <v>3</v>
      </c>
      <c r="O1424" t="s">
        <v>3</v>
      </c>
      <c r="P1424" t="s">
        <v>3</v>
      </c>
      <c r="Q1424" t="s">
        <v>3</v>
      </c>
      <c r="R1424" t="s">
        <v>3</v>
      </c>
      <c r="S1424" t="s">
        <v>3</v>
      </c>
      <c r="T1424" t="s">
        <v>3</v>
      </c>
      <c r="U1424" t="s">
        <v>3</v>
      </c>
      <c r="V1424" t="s">
        <v>3</v>
      </c>
      <c r="W1424" t="s">
        <v>3</v>
      </c>
      <c r="X1424" t="s">
        <v>3</v>
      </c>
      <c r="Y1424" t="s">
        <v>3</v>
      </c>
      <c r="Z1424" t="s">
        <v>3</v>
      </c>
      <c r="AA1424"/>
      <c r="AB1424" t="s">
        <v>1791</v>
      </c>
      <c r="AC1424" t="s">
        <v>1810</v>
      </c>
      <c r="AD1424" t="s">
        <v>3</v>
      </c>
    </row>
    <row r="1425" spans="1:30" ht="15" x14ac:dyDescent="0.25">
      <c r="A1425">
        <v>230</v>
      </c>
      <c r="B1425" t="s">
        <v>2081</v>
      </c>
      <c r="C1425">
        <v>230</v>
      </c>
      <c r="D1425" t="s">
        <v>1808</v>
      </c>
      <c r="E1425" t="s">
        <v>2006</v>
      </c>
      <c r="F1425" t="s">
        <v>2055</v>
      </c>
      <c r="G1425" t="s">
        <v>2082</v>
      </c>
      <c r="H1425" t="s">
        <v>2083</v>
      </c>
      <c r="I1425" t="s">
        <v>3</v>
      </c>
      <c r="J1425" t="s">
        <v>1577</v>
      </c>
      <c r="K1425">
        <v>0</v>
      </c>
      <c r="L1425" t="s">
        <v>311</v>
      </c>
      <c r="M1425" t="s">
        <v>3</v>
      </c>
      <c r="N1425" t="s">
        <v>3</v>
      </c>
      <c r="O1425" t="s">
        <v>314</v>
      </c>
      <c r="P1425" t="s">
        <v>1795</v>
      </c>
      <c r="Q1425" t="s">
        <v>3</v>
      </c>
      <c r="R1425" t="s">
        <v>3</v>
      </c>
      <c r="S1425" t="s">
        <v>3</v>
      </c>
      <c r="T1425" t="s">
        <v>3</v>
      </c>
      <c r="U1425" t="s">
        <v>3</v>
      </c>
      <c r="V1425" t="s">
        <v>10</v>
      </c>
      <c r="W1425" t="s">
        <v>3</v>
      </c>
      <c r="X1425" t="s">
        <v>3</v>
      </c>
      <c r="Y1425" t="s">
        <v>3</v>
      </c>
      <c r="Z1425" t="s">
        <v>10</v>
      </c>
      <c r="AA1425"/>
      <c r="AB1425" t="s">
        <v>1791</v>
      </c>
      <c r="AC1425" t="s">
        <v>1810</v>
      </c>
      <c r="AD1425" t="s">
        <v>3</v>
      </c>
    </row>
    <row r="1426" spans="1:30" ht="15" x14ac:dyDescent="0.25">
      <c r="A1426">
        <v>231</v>
      </c>
      <c r="B1426" t="s">
        <v>2084</v>
      </c>
      <c r="C1426">
        <v>231</v>
      </c>
      <c r="D1426" t="s">
        <v>1808</v>
      </c>
      <c r="E1426" t="s">
        <v>2006</v>
      </c>
      <c r="F1426" t="s">
        <v>2055</v>
      </c>
      <c r="G1426" t="s">
        <v>2082</v>
      </c>
      <c r="H1426" t="s">
        <v>3</v>
      </c>
      <c r="I1426" t="s">
        <v>3</v>
      </c>
      <c r="J1426" t="s">
        <v>3</v>
      </c>
      <c r="K1426">
        <v>0</v>
      </c>
      <c r="L1426" t="s">
        <v>3</v>
      </c>
      <c r="M1426" t="s">
        <v>3</v>
      </c>
      <c r="N1426" t="s">
        <v>3</v>
      </c>
      <c r="O1426" t="s">
        <v>3</v>
      </c>
      <c r="P1426" t="s">
        <v>3</v>
      </c>
      <c r="Q1426" t="s">
        <v>3</v>
      </c>
      <c r="R1426" t="s">
        <v>3</v>
      </c>
      <c r="S1426" t="s">
        <v>3</v>
      </c>
      <c r="T1426" t="s">
        <v>3</v>
      </c>
      <c r="U1426" t="s">
        <v>3</v>
      </c>
      <c r="V1426" t="s">
        <v>3</v>
      </c>
      <c r="W1426" t="s">
        <v>3</v>
      </c>
      <c r="X1426" t="s">
        <v>3</v>
      </c>
      <c r="Y1426" t="s">
        <v>3</v>
      </c>
      <c r="Z1426" t="s">
        <v>3</v>
      </c>
      <c r="AA1426"/>
      <c r="AB1426" t="s">
        <v>1791</v>
      </c>
      <c r="AC1426" t="s">
        <v>1810</v>
      </c>
      <c r="AD1426" t="s">
        <v>3</v>
      </c>
    </row>
    <row r="1427" spans="1:30" ht="15" x14ac:dyDescent="0.25">
      <c r="A1427">
        <v>232</v>
      </c>
      <c r="B1427" t="s">
        <v>2085</v>
      </c>
      <c r="C1427">
        <v>232</v>
      </c>
      <c r="D1427" t="s">
        <v>1808</v>
      </c>
      <c r="E1427" t="s">
        <v>2006</v>
      </c>
      <c r="F1427" t="s">
        <v>2055</v>
      </c>
      <c r="G1427" t="s">
        <v>2082</v>
      </c>
      <c r="H1427" t="s">
        <v>3</v>
      </c>
      <c r="I1427" t="s">
        <v>3</v>
      </c>
      <c r="J1427" t="s">
        <v>3</v>
      </c>
      <c r="K1427">
        <v>0</v>
      </c>
      <c r="L1427" t="s">
        <v>3</v>
      </c>
      <c r="M1427" t="s">
        <v>3</v>
      </c>
      <c r="N1427" t="s">
        <v>3</v>
      </c>
      <c r="O1427" t="s">
        <v>3</v>
      </c>
      <c r="P1427" t="s">
        <v>3</v>
      </c>
      <c r="Q1427" t="s">
        <v>3</v>
      </c>
      <c r="R1427" t="s">
        <v>3</v>
      </c>
      <c r="S1427" t="s">
        <v>3</v>
      </c>
      <c r="T1427" t="s">
        <v>3</v>
      </c>
      <c r="U1427" t="s">
        <v>3</v>
      </c>
      <c r="V1427" t="s">
        <v>3</v>
      </c>
      <c r="W1427" t="s">
        <v>13</v>
      </c>
      <c r="X1427" t="s">
        <v>3</v>
      </c>
      <c r="Y1427" t="s">
        <v>3</v>
      </c>
      <c r="Z1427" t="s">
        <v>3</v>
      </c>
      <c r="AA1427"/>
      <c r="AB1427" t="s">
        <v>1791</v>
      </c>
      <c r="AC1427" t="s">
        <v>1810</v>
      </c>
      <c r="AD1427" t="s">
        <v>3</v>
      </c>
    </row>
    <row r="1428" spans="1:30" ht="15" x14ac:dyDescent="0.25">
      <c r="A1428">
        <v>233</v>
      </c>
      <c r="B1428" t="s">
        <v>2086</v>
      </c>
      <c r="C1428">
        <v>233</v>
      </c>
      <c r="D1428" t="s">
        <v>1808</v>
      </c>
      <c r="E1428" t="s">
        <v>2006</v>
      </c>
      <c r="F1428" t="s">
        <v>2055</v>
      </c>
      <c r="G1428" t="s">
        <v>2082</v>
      </c>
      <c r="H1428" t="s">
        <v>3</v>
      </c>
      <c r="I1428" t="s">
        <v>3</v>
      </c>
      <c r="J1428" t="s">
        <v>3</v>
      </c>
      <c r="K1428">
        <v>0</v>
      </c>
      <c r="L1428" t="s">
        <v>3</v>
      </c>
      <c r="M1428" t="s">
        <v>3</v>
      </c>
      <c r="N1428" t="s">
        <v>3</v>
      </c>
      <c r="O1428" t="s">
        <v>3</v>
      </c>
      <c r="P1428" t="s">
        <v>3</v>
      </c>
      <c r="Q1428" t="s">
        <v>3</v>
      </c>
      <c r="R1428" t="s">
        <v>3</v>
      </c>
      <c r="S1428" t="s">
        <v>3</v>
      </c>
      <c r="T1428" t="s">
        <v>3</v>
      </c>
      <c r="U1428" t="s">
        <v>3</v>
      </c>
      <c r="V1428" t="s">
        <v>3</v>
      </c>
      <c r="W1428" t="s">
        <v>3</v>
      </c>
      <c r="X1428" t="s">
        <v>3</v>
      </c>
      <c r="Y1428" t="s">
        <v>3</v>
      </c>
      <c r="Z1428" t="s">
        <v>3</v>
      </c>
      <c r="AA1428"/>
      <c r="AB1428" t="s">
        <v>1791</v>
      </c>
      <c r="AC1428" t="s">
        <v>1810</v>
      </c>
      <c r="AD1428" t="s">
        <v>3</v>
      </c>
    </row>
    <row r="1429" spans="1:30" ht="15" x14ac:dyDescent="0.25">
      <c r="A1429">
        <v>234</v>
      </c>
      <c r="B1429" t="s">
        <v>2087</v>
      </c>
      <c r="C1429">
        <v>234</v>
      </c>
      <c r="D1429" t="s">
        <v>1808</v>
      </c>
      <c r="E1429" t="s">
        <v>2006</v>
      </c>
      <c r="F1429" t="s">
        <v>2055</v>
      </c>
      <c r="G1429" t="s">
        <v>2082</v>
      </c>
      <c r="H1429" t="s">
        <v>3</v>
      </c>
      <c r="I1429" t="s">
        <v>3</v>
      </c>
      <c r="J1429" t="s">
        <v>380</v>
      </c>
      <c r="K1429">
        <v>0</v>
      </c>
      <c r="L1429" t="s">
        <v>311</v>
      </c>
      <c r="M1429" t="s">
        <v>3</v>
      </c>
      <c r="N1429" t="s">
        <v>3</v>
      </c>
      <c r="O1429" t="s">
        <v>3</v>
      </c>
      <c r="P1429" t="s">
        <v>3</v>
      </c>
      <c r="Q1429" t="s">
        <v>3</v>
      </c>
      <c r="R1429" t="s">
        <v>3</v>
      </c>
      <c r="S1429" t="s">
        <v>3</v>
      </c>
      <c r="T1429" t="s">
        <v>3</v>
      </c>
      <c r="U1429" t="s">
        <v>3</v>
      </c>
      <c r="V1429" t="s">
        <v>3</v>
      </c>
      <c r="W1429" t="s">
        <v>3</v>
      </c>
      <c r="X1429" t="s">
        <v>3</v>
      </c>
      <c r="Y1429" t="s">
        <v>3</v>
      </c>
      <c r="Z1429" t="s">
        <v>3</v>
      </c>
      <c r="AA1429"/>
      <c r="AB1429" t="s">
        <v>1791</v>
      </c>
      <c r="AC1429" t="s">
        <v>1810</v>
      </c>
      <c r="AD1429" t="s">
        <v>3</v>
      </c>
    </row>
    <row r="1430" spans="1:30" ht="15" x14ac:dyDescent="0.25">
      <c r="A1430">
        <v>235</v>
      </c>
      <c r="B1430" t="s">
        <v>2088</v>
      </c>
      <c r="C1430">
        <v>235</v>
      </c>
      <c r="D1430" t="s">
        <v>1808</v>
      </c>
      <c r="E1430" t="s">
        <v>2006</v>
      </c>
      <c r="F1430" t="s">
        <v>2055</v>
      </c>
      <c r="G1430" t="s">
        <v>2082</v>
      </c>
      <c r="H1430" t="s">
        <v>3</v>
      </c>
      <c r="I1430" t="s">
        <v>3</v>
      </c>
      <c r="J1430" t="s">
        <v>3</v>
      </c>
      <c r="K1430">
        <v>0</v>
      </c>
      <c r="L1430" t="s">
        <v>3</v>
      </c>
      <c r="M1430" t="s">
        <v>3</v>
      </c>
      <c r="N1430" t="s">
        <v>3</v>
      </c>
      <c r="O1430" t="s">
        <v>3</v>
      </c>
      <c r="P1430" t="s">
        <v>3</v>
      </c>
      <c r="Q1430" t="s">
        <v>3</v>
      </c>
      <c r="R1430" t="s">
        <v>3</v>
      </c>
      <c r="S1430" t="s">
        <v>3</v>
      </c>
      <c r="T1430" t="s">
        <v>3</v>
      </c>
      <c r="U1430" t="s">
        <v>3</v>
      </c>
      <c r="V1430" t="s">
        <v>3</v>
      </c>
      <c r="W1430" t="s">
        <v>3</v>
      </c>
      <c r="X1430" t="s">
        <v>3</v>
      </c>
      <c r="Y1430" t="s">
        <v>3</v>
      </c>
      <c r="Z1430" t="s">
        <v>3</v>
      </c>
      <c r="AA1430"/>
      <c r="AB1430" t="s">
        <v>1791</v>
      </c>
      <c r="AC1430" t="s">
        <v>1810</v>
      </c>
      <c r="AD1430" t="s">
        <v>3</v>
      </c>
    </row>
    <row r="1431" spans="1:30" ht="15" x14ac:dyDescent="0.25">
      <c r="A1431">
        <v>236</v>
      </c>
      <c r="B1431" t="s">
        <v>2089</v>
      </c>
      <c r="C1431">
        <v>236</v>
      </c>
      <c r="D1431" t="s">
        <v>1808</v>
      </c>
      <c r="E1431" t="s">
        <v>2006</v>
      </c>
      <c r="F1431" t="s">
        <v>2055</v>
      </c>
      <c r="G1431" t="s">
        <v>2082</v>
      </c>
      <c r="H1431" t="s">
        <v>3</v>
      </c>
      <c r="I1431" t="s">
        <v>3</v>
      </c>
      <c r="J1431" t="s">
        <v>3</v>
      </c>
      <c r="K1431">
        <v>0</v>
      </c>
      <c r="L1431" t="s">
        <v>3</v>
      </c>
      <c r="M1431" t="s">
        <v>3</v>
      </c>
      <c r="N1431" t="s">
        <v>3</v>
      </c>
      <c r="O1431" t="s">
        <v>3</v>
      </c>
      <c r="P1431" t="s">
        <v>3</v>
      </c>
      <c r="Q1431" t="s">
        <v>3</v>
      </c>
      <c r="R1431" t="s">
        <v>3</v>
      </c>
      <c r="S1431" t="s">
        <v>3</v>
      </c>
      <c r="T1431" t="s">
        <v>3</v>
      </c>
      <c r="U1431" t="s">
        <v>3</v>
      </c>
      <c r="V1431" t="s">
        <v>3</v>
      </c>
      <c r="W1431" t="s">
        <v>3</v>
      </c>
      <c r="X1431" t="s">
        <v>3</v>
      </c>
      <c r="Y1431" t="s">
        <v>3</v>
      </c>
      <c r="Z1431" t="s">
        <v>3</v>
      </c>
      <c r="AA1431"/>
      <c r="AB1431" t="s">
        <v>1791</v>
      </c>
      <c r="AC1431" t="s">
        <v>1810</v>
      </c>
      <c r="AD1431" t="s">
        <v>3</v>
      </c>
    </row>
    <row r="1432" spans="1:30" ht="15" x14ac:dyDescent="0.25">
      <c r="A1432">
        <v>237</v>
      </c>
      <c r="B1432" t="s">
        <v>2090</v>
      </c>
      <c r="C1432">
        <v>237</v>
      </c>
      <c r="D1432" t="s">
        <v>1808</v>
      </c>
      <c r="E1432" t="s">
        <v>2006</v>
      </c>
      <c r="F1432" t="s">
        <v>2055</v>
      </c>
      <c r="G1432" t="s">
        <v>2082</v>
      </c>
      <c r="H1432" t="s">
        <v>3</v>
      </c>
      <c r="I1432" t="s">
        <v>3</v>
      </c>
      <c r="J1432" t="s">
        <v>3</v>
      </c>
      <c r="K1432">
        <v>0</v>
      </c>
      <c r="L1432" t="s">
        <v>3</v>
      </c>
      <c r="M1432" t="s">
        <v>3</v>
      </c>
      <c r="N1432" t="s">
        <v>3</v>
      </c>
      <c r="O1432" t="s">
        <v>3</v>
      </c>
      <c r="P1432" t="s">
        <v>3</v>
      </c>
      <c r="Q1432" t="s">
        <v>3</v>
      </c>
      <c r="R1432" t="s">
        <v>3</v>
      </c>
      <c r="S1432" t="s">
        <v>3</v>
      </c>
      <c r="T1432" t="s">
        <v>3</v>
      </c>
      <c r="U1432" t="s">
        <v>3</v>
      </c>
      <c r="V1432" t="s">
        <v>3</v>
      </c>
      <c r="W1432" t="s">
        <v>3</v>
      </c>
      <c r="X1432" t="s">
        <v>3</v>
      </c>
      <c r="Y1432" t="s">
        <v>3</v>
      </c>
      <c r="Z1432" t="s">
        <v>3</v>
      </c>
      <c r="AA1432"/>
      <c r="AB1432" t="s">
        <v>1791</v>
      </c>
      <c r="AC1432" t="s">
        <v>1810</v>
      </c>
      <c r="AD1432" t="s">
        <v>3</v>
      </c>
    </row>
    <row r="1433" spans="1:30" ht="15" x14ac:dyDescent="0.25">
      <c r="A1433">
        <v>238</v>
      </c>
      <c r="B1433" t="s">
        <v>2091</v>
      </c>
      <c r="C1433">
        <v>238</v>
      </c>
      <c r="D1433" t="s">
        <v>1808</v>
      </c>
      <c r="E1433" t="s">
        <v>2006</v>
      </c>
      <c r="F1433" t="s">
        <v>2055</v>
      </c>
      <c r="G1433" t="s">
        <v>2082</v>
      </c>
      <c r="H1433" t="s">
        <v>3</v>
      </c>
      <c r="I1433" t="s">
        <v>3</v>
      </c>
      <c r="J1433" t="s">
        <v>1577</v>
      </c>
      <c r="K1433">
        <v>0</v>
      </c>
      <c r="L1433" t="s">
        <v>16</v>
      </c>
      <c r="M1433" t="s">
        <v>3</v>
      </c>
      <c r="N1433" t="s">
        <v>3</v>
      </c>
      <c r="O1433" t="s">
        <v>312</v>
      </c>
      <c r="P1433" t="s">
        <v>3</v>
      </c>
      <c r="Q1433" t="s">
        <v>3</v>
      </c>
      <c r="R1433" t="s">
        <v>3</v>
      </c>
      <c r="S1433" t="s">
        <v>3</v>
      </c>
      <c r="T1433" t="s">
        <v>3</v>
      </c>
      <c r="U1433" t="s">
        <v>3</v>
      </c>
      <c r="V1433" t="s">
        <v>3</v>
      </c>
      <c r="W1433" t="s">
        <v>3</v>
      </c>
      <c r="X1433" t="s">
        <v>3</v>
      </c>
      <c r="Y1433" t="s">
        <v>3</v>
      </c>
      <c r="Z1433" t="s">
        <v>3</v>
      </c>
      <c r="AA1433"/>
      <c r="AB1433" t="s">
        <v>1791</v>
      </c>
      <c r="AC1433" t="s">
        <v>1810</v>
      </c>
      <c r="AD1433" t="s">
        <v>3</v>
      </c>
    </row>
    <row r="1434" spans="1:30" ht="15" x14ac:dyDescent="0.25">
      <c r="A1434">
        <v>239</v>
      </c>
      <c r="B1434" t="s">
        <v>2092</v>
      </c>
      <c r="C1434">
        <v>239</v>
      </c>
      <c r="D1434" t="s">
        <v>1808</v>
      </c>
      <c r="E1434" t="s">
        <v>2006</v>
      </c>
      <c r="F1434" t="s">
        <v>2055</v>
      </c>
      <c r="G1434" t="s">
        <v>2082</v>
      </c>
      <c r="H1434" t="s">
        <v>3</v>
      </c>
      <c r="I1434" t="s">
        <v>3</v>
      </c>
      <c r="J1434" t="s">
        <v>3</v>
      </c>
      <c r="K1434">
        <v>0</v>
      </c>
      <c r="L1434" t="s">
        <v>3</v>
      </c>
      <c r="M1434" t="s">
        <v>3</v>
      </c>
      <c r="N1434" t="s">
        <v>3</v>
      </c>
      <c r="O1434" t="s">
        <v>3</v>
      </c>
      <c r="P1434" t="s">
        <v>3</v>
      </c>
      <c r="Q1434" t="s">
        <v>3</v>
      </c>
      <c r="R1434" t="s">
        <v>3</v>
      </c>
      <c r="S1434" t="s">
        <v>3</v>
      </c>
      <c r="T1434" t="s">
        <v>3</v>
      </c>
      <c r="U1434" t="s">
        <v>3</v>
      </c>
      <c r="V1434" t="s">
        <v>3</v>
      </c>
      <c r="W1434" t="s">
        <v>3</v>
      </c>
      <c r="X1434" t="s">
        <v>3</v>
      </c>
      <c r="Y1434" t="s">
        <v>3</v>
      </c>
      <c r="Z1434" t="s">
        <v>3</v>
      </c>
      <c r="AA1434"/>
      <c r="AB1434" t="s">
        <v>1791</v>
      </c>
      <c r="AC1434" t="s">
        <v>1810</v>
      </c>
      <c r="AD1434" t="s">
        <v>3</v>
      </c>
    </row>
    <row r="1435" spans="1:30" ht="15" x14ac:dyDescent="0.25">
      <c r="A1435">
        <v>240</v>
      </c>
      <c r="B1435" t="s">
        <v>2093</v>
      </c>
      <c r="C1435">
        <v>240</v>
      </c>
      <c r="D1435" t="s">
        <v>1808</v>
      </c>
      <c r="E1435" t="s">
        <v>2006</v>
      </c>
      <c r="F1435" t="s">
        <v>2055</v>
      </c>
      <c r="G1435" t="s">
        <v>2082</v>
      </c>
      <c r="H1435" t="s">
        <v>3</v>
      </c>
      <c r="I1435" t="s">
        <v>3</v>
      </c>
      <c r="J1435" t="s">
        <v>3</v>
      </c>
      <c r="K1435">
        <v>0</v>
      </c>
      <c r="L1435" t="s">
        <v>3</v>
      </c>
      <c r="M1435" t="s">
        <v>3</v>
      </c>
      <c r="N1435" t="s">
        <v>3</v>
      </c>
      <c r="O1435" t="s">
        <v>3</v>
      </c>
      <c r="P1435" t="s">
        <v>3</v>
      </c>
      <c r="Q1435" t="s">
        <v>3</v>
      </c>
      <c r="R1435" t="s">
        <v>3</v>
      </c>
      <c r="S1435" t="s">
        <v>3</v>
      </c>
      <c r="T1435" t="s">
        <v>3</v>
      </c>
      <c r="U1435" t="s">
        <v>3</v>
      </c>
      <c r="V1435" t="s">
        <v>3</v>
      </c>
      <c r="W1435" t="s">
        <v>9</v>
      </c>
      <c r="X1435" t="s">
        <v>3</v>
      </c>
      <c r="Y1435" t="s">
        <v>3</v>
      </c>
      <c r="Z1435" t="s">
        <v>3</v>
      </c>
      <c r="AA1435"/>
      <c r="AB1435" t="s">
        <v>1791</v>
      </c>
      <c r="AC1435" t="s">
        <v>1810</v>
      </c>
      <c r="AD1435" t="s">
        <v>3</v>
      </c>
    </row>
    <row r="1436" spans="1:30" ht="15" x14ac:dyDescent="0.25">
      <c r="A1436">
        <v>241</v>
      </c>
      <c r="B1436" t="s">
        <v>2094</v>
      </c>
      <c r="C1436">
        <v>241</v>
      </c>
      <c r="D1436" t="s">
        <v>1808</v>
      </c>
      <c r="E1436" t="s">
        <v>2006</v>
      </c>
      <c r="F1436" t="s">
        <v>2055</v>
      </c>
      <c r="G1436" t="s">
        <v>2082</v>
      </c>
      <c r="H1436" t="s">
        <v>3</v>
      </c>
      <c r="I1436" t="s">
        <v>3</v>
      </c>
      <c r="J1436" t="s">
        <v>3</v>
      </c>
      <c r="K1436">
        <v>0</v>
      </c>
      <c r="L1436" t="s">
        <v>3</v>
      </c>
      <c r="M1436" t="s">
        <v>3</v>
      </c>
      <c r="N1436" t="s">
        <v>3</v>
      </c>
      <c r="O1436" t="s">
        <v>3</v>
      </c>
      <c r="P1436" t="s">
        <v>3</v>
      </c>
      <c r="Q1436" t="s">
        <v>3</v>
      </c>
      <c r="R1436" t="s">
        <v>3</v>
      </c>
      <c r="S1436" t="s">
        <v>3</v>
      </c>
      <c r="T1436" t="s">
        <v>3</v>
      </c>
      <c r="U1436" t="s">
        <v>3</v>
      </c>
      <c r="V1436" t="s">
        <v>3</v>
      </c>
      <c r="W1436" t="s">
        <v>3</v>
      </c>
      <c r="X1436" t="s">
        <v>3</v>
      </c>
      <c r="Y1436" t="s">
        <v>3</v>
      </c>
      <c r="Z1436" t="s">
        <v>3</v>
      </c>
      <c r="AA1436"/>
      <c r="AB1436" t="s">
        <v>1791</v>
      </c>
      <c r="AC1436" t="s">
        <v>1810</v>
      </c>
      <c r="AD1436" t="s">
        <v>3</v>
      </c>
    </row>
    <row r="1437" spans="1:30" ht="15" x14ac:dyDescent="0.25">
      <c r="A1437">
        <v>242</v>
      </c>
      <c r="B1437" t="s">
        <v>2095</v>
      </c>
      <c r="C1437">
        <v>242</v>
      </c>
      <c r="D1437" t="s">
        <v>1808</v>
      </c>
      <c r="E1437" t="s">
        <v>2006</v>
      </c>
      <c r="F1437" t="s">
        <v>2055</v>
      </c>
      <c r="G1437" t="s">
        <v>2082</v>
      </c>
      <c r="H1437" t="s">
        <v>3</v>
      </c>
      <c r="I1437" t="s">
        <v>3</v>
      </c>
      <c r="J1437" t="s">
        <v>3</v>
      </c>
      <c r="K1437">
        <v>0</v>
      </c>
      <c r="L1437" t="s">
        <v>3</v>
      </c>
      <c r="M1437" t="s">
        <v>3</v>
      </c>
      <c r="N1437" t="s">
        <v>3</v>
      </c>
      <c r="O1437" t="s">
        <v>3</v>
      </c>
      <c r="P1437" t="s">
        <v>3</v>
      </c>
      <c r="Q1437" t="s">
        <v>3</v>
      </c>
      <c r="R1437" t="s">
        <v>3</v>
      </c>
      <c r="S1437" t="s">
        <v>3</v>
      </c>
      <c r="T1437" t="s">
        <v>3</v>
      </c>
      <c r="U1437" t="s">
        <v>3</v>
      </c>
      <c r="V1437" t="s">
        <v>3</v>
      </c>
      <c r="W1437" t="s">
        <v>3</v>
      </c>
      <c r="X1437" t="s">
        <v>3</v>
      </c>
      <c r="Y1437" t="s">
        <v>3</v>
      </c>
      <c r="Z1437" t="s">
        <v>3</v>
      </c>
      <c r="AA1437"/>
      <c r="AB1437" t="s">
        <v>1791</v>
      </c>
      <c r="AC1437" t="s">
        <v>1810</v>
      </c>
      <c r="AD1437" t="s">
        <v>3</v>
      </c>
    </row>
    <row r="1438" spans="1:30" ht="15" x14ac:dyDescent="0.25">
      <c r="A1438">
        <v>243</v>
      </c>
      <c r="B1438" t="s">
        <v>2096</v>
      </c>
      <c r="C1438">
        <v>243</v>
      </c>
      <c r="D1438" t="s">
        <v>1808</v>
      </c>
      <c r="E1438" t="s">
        <v>2006</v>
      </c>
      <c r="F1438" t="s">
        <v>2055</v>
      </c>
      <c r="G1438" t="s">
        <v>2082</v>
      </c>
      <c r="H1438" t="s">
        <v>3</v>
      </c>
      <c r="I1438" t="s">
        <v>3</v>
      </c>
      <c r="J1438" t="s">
        <v>3</v>
      </c>
      <c r="K1438">
        <v>0</v>
      </c>
      <c r="L1438" t="s">
        <v>3</v>
      </c>
      <c r="M1438" t="s">
        <v>3</v>
      </c>
      <c r="N1438" t="s">
        <v>3</v>
      </c>
      <c r="O1438" t="s">
        <v>3</v>
      </c>
      <c r="P1438" t="s">
        <v>3</v>
      </c>
      <c r="Q1438" t="s">
        <v>3</v>
      </c>
      <c r="R1438" t="s">
        <v>3</v>
      </c>
      <c r="S1438" t="s">
        <v>3</v>
      </c>
      <c r="T1438" t="s">
        <v>3</v>
      </c>
      <c r="U1438" t="s">
        <v>3</v>
      </c>
      <c r="V1438" t="s">
        <v>3</v>
      </c>
      <c r="W1438" t="s">
        <v>3</v>
      </c>
      <c r="X1438" t="s">
        <v>3</v>
      </c>
      <c r="Y1438" t="s">
        <v>3</v>
      </c>
      <c r="Z1438" t="s">
        <v>3</v>
      </c>
      <c r="AA1438"/>
      <c r="AB1438" t="s">
        <v>1791</v>
      </c>
      <c r="AC1438" t="s">
        <v>1810</v>
      </c>
      <c r="AD1438" t="s">
        <v>3</v>
      </c>
    </row>
    <row r="1439" spans="1:30" ht="15" x14ac:dyDescent="0.25">
      <c r="A1439">
        <v>244</v>
      </c>
      <c r="B1439" t="s">
        <v>2097</v>
      </c>
      <c r="C1439">
        <v>244</v>
      </c>
      <c r="D1439" t="s">
        <v>1808</v>
      </c>
      <c r="E1439" t="s">
        <v>2006</v>
      </c>
      <c r="F1439" t="s">
        <v>2055</v>
      </c>
      <c r="G1439" t="s">
        <v>2082</v>
      </c>
      <c r="H1439" t="s">
        <v>3</v>
      </c>
      <c r="I1439" t="s">
        <v>3</v>
      </c>
      <c r="J1439" t="s">
        <v>3</v>
      </c>
      <c r="K1439">
        <v>0</v>
      </c>
      <c r="L1439" t="s">
        <v>3</v>
      </c>
      <c r="M1439" t="s">
        <v>3</v>
      </c>
      <c r="N1439" t="s">
        <v>3</v>
      </c>
      <c r="O1439" t="s">
        <v>3</v>
      </c>
      <c r="P1439" t="s">
        <v>3</v>
      </c>
      <c r="Q1439" t="s">
        <v>3</v>
      </c>
      <c r="R1439" t="s">
        <v>3</v>
      </c>
      <c r="S1439" t="s">
        <v>3</v>
      </c>
      <c r="T1439" t="s">
        <v>3</v>
      </c>
      <c r="U1439" t="s">
        <v>3</v>
      </c>
      <c r="V1439" t="s">
        <v>3</v>
      </c>
      <c r="W1439" t="s">
        <v>3</v>
      </c>
      <c r="X1439" t="s">
        <v>3</v>
      </c>
      <c r="Y1439" t="s">
        <v>3</v>
      </c>
      <c r="Z1439" t="s">
        <v>3</v>
      </c>
      <c r="AA1439"/>
      <c r="AB1439" t="s">
        <v>1791</v>
      </c>
      <c r="AC1439" t="s">
        <v>1810</v>
      </c>
      <c r="AD1439" t="s">
        <v>3</v>
      </c>
    </row>
    <row r="1440" spans="1:30" ht="15" x14ac:dyDescent="0.25">
      <c r="A1440">
        <v>245</v>
      </c>
      <c r="B1440" t="s">
        <v>2098</v>
      </c>
      <c r="C1440">
        <v>245</v>
      </c>
      <c r="D1440" t="s">
        <v>1808</v>
      </c>
      <c r="E1440" t="s">
        <v>2006</v>
      </c>
      <c r="F1440" t="s">
        <v>2055</v>
      </c>
      <c r="G1440" t="s">
        <v>2082</v>
      </c>
      <c r="H1440" t="s">
        <v>3</v>
      </c>
      <c r="I1440" t="s">
        <v>3</v>
      </c>
      <c r="J1440" t="s">
        <v>3</v>
      </c>
      <c r="K1440">
        <v>0</v>
      </c>
      <c r="L1440" t="s">
        <v>3</v>
      </c>
      <c r="M1440" t="s">
        <v>3</v>
      </c>
      <c r="N1440" t="s">
        <v>3</v>
      </c>
      <c r="O1440" t="s">
        <v>3</v>
      </c>
      <c r="P1440" t="s">
        <v>3</v>
      </c>
      <c r="Q1440" t="s">
        <v>3</v>
      </c>
      <c r="R1440" t="s">
        <v>3</v>
      </c>
      <c r="S1440" t="s">
        <v>3</v>
      </c>
      <c r="T1440" t="s">
        <v>3</v>
      </c>
      <c r="U1440" t="s">
        <v>3</v>
      </c>
      <c r="V1440" t="s">
        <v>3</v>
      </c>
      <c r="W1440" t="s">
        <v>3</v>
      </c>
      <c r="X1440" t="s">
        <v>3</v>
      </c>
      <c r="Y1440" t="s">
        <v>3</v>
      </c>
      <c r="Z1440" t="s">
        <v>3</v>
      </c>
      <c r="AA1440"/>
      <c r="AB1440" t="s">
        <v>1791</v>
      </c>
      <c r="AC1440" t="s">
        <v>1810</v>
      </c>
      <c r="AD1440" t="s">
        <v>3</v>
      </c>
    </row>
    <row r="1441" spans="1:30" ht="15" x14ac:dyDescent="0.25">
      <c r="A1441">
        <v>246</v>
      </c>
      <c r="B1441" t="s">
        <v>2099</v>
      </c>
      <c r="C1441">
        <v>246</v>
      </c>
      <c r="D1441" t="s">
        <v>1808</v>
      </c>
      <c r="E1441" t="s">
        <v>2006</v>
      </c>
      <c r="F1441" t="s">
        <v>2055</v>
      </c>
      <c r="G1441" t="s">
        <v>2100</v>
      </c>
      <c r="H1441" t="s">
        <v>3</v>
      </c>
      <c r="I1441" t="s">
        <v>3</v>
      </c>
      <c r="J1441" t="s">
        <v>3</v>
      </c>
      <c r="K1441">
        <v>0</v>
      </c>
      <c r="L1441" t="s">
        <v>3</v>
      </c>
      <c r="M1441" t="s">
        <v>3</v>
      </c>
      <c r="N1441" t="s">
        <v>3</v>
      </c>
      <c r="O1441" t="s">
        <v>3</v>
      </c>
      <c r="P1441" t="s">
        <v>3</v>
      </c>
      <c r="Q1441" t="s">
        <v>3</v>
      </c>
      <c r="R1441" t="s">
        <v>3</v>
      </c>
      <c r="S1441" t="s">
        <v>3</v>
      </c>
      <c r="T1441" t="s">
        <v>3</v>
      </c>
      <c r="U1441" t="s">
        <v>3</v>
      </c>
      <c r="V1441" t="s">
        <v>3</v>
      </c>
      <c r="W1441" t="s">
        <v>3</v>
      </c>
      <c r="X1441" t="s">
        <v>3</v>
      </c>
      <c r="Y1441" t="s">
        <v>3</v>
      </c>
      <c r="Z1441" t="s">
        <v>3</v>
      </c>
      <c r="AA1441"/>
      <c r="AB1441" t="s">
        <v>1791</v>
      </c>
      <c r="AC1441" t="s">
        <v>1810</v>
      </c>
      <c r="AD1441" t="s">
        <v>3</v>
      </c>
    </row>
    <row r="1442" spans="1:30" ht="15" x14ac:dyDescent="0.25">
      <c r="A1442">
        <v>247</v>
      </c>
      <c r="B1442" t="s">
        <v>2101</v>
      </c>
      <c r="C1442">
        <v>247</v>
      </c>
      <c r="D1442" t="s">
        <v>1808</v>
      </c>
      <c r="E1442" t="s">
        <v>2006</v>
      </c>
      <c r="F1442" t="s">
        <v>2055</v>
      </c>
      <c r="G1442" t="s">
        <v>2100</v>
      </c>
      <c r="H1442" t="s">
        <v>3</v>
      </c>
      <c r="I1442" t="s">
        <v>3</v>
      </c>
      <c r="J1442" t="s">
        <v>3</v>
      </c>
      <c r="K1442">
        <v>0</v>
      </c>
      <c r="L1442" t="s">
        <v>3</v>
      </c>
      <c r="M1442" t="s">
        <v>3</v>
      </c>
      <c r="N1442" t="s">
        <v>3</v>
      </c>
      <c r="O1442" t="s">
        <v>3</v>
      </c>
      <c r="P1442" t="s">
        <v>3</v>
      </c>
      <c r="Q1442" t="s">
        <v>3</v>
      </c>
      <c r="R1442" t="s">
        <v>3</v>
      </c>
      <c r="S1442" t="s">
        <v>3</v>
      </c>
      <c r="T1442" t="s">
        <v>3</v>
      </c>
      <c r="U1442" t="s">
        <v>3</v>
      </c>
      <c r="V1442" t="s">
        <v>3</v>
      </c>
      <c r="W1442" t="s">
        <v>3</v>
      </c>
      <c r="X1442" t="s">
        <v>3</v>
      </c>
      <c r="Y1442" t="s">
        <v>3</v>
      </c>
      <c r="Z1442" t="s">
        <v>3</v>
      </c>
      <c r="AA1442"/>
      <c r="AB1442" t="s">
        <v>1791</v>
      </c>
      <c r="AC1442" t="s">
        <v>1810</v>
      </c>
      <c r="AD1442" t="s">
        <v>3</v>
      </c>
    </row>
    <row r="1443" spans="1:30" ht="15" x14ac:dyDescent="0.25">
      <c r="A1443">
        <v>248</v>
      </c>
      <c r="B1443" t="s">
        <v>2102</v>
      </c>
      <c r="C1443">
        <v>248</v>
      </c>
      <c r="D1443" t="s">
        <v>1808</v>
      </c>
      <c r="E1443" t="s">
        <v>2006</v>
      </c>
      <c r="F1443" t="s">
        <v>2055</v>
      </c>
      <c r="G1443" t="s">
        <v>2100</v>
      </c>
      <c r="H1443" t="s">
        <v>3</v>
      </c>
      <c r="I1443" t="s">
        <v>3</v>
      </c>
      <c r="J1443" t="s">
        <v>3</v>
      </c>
      <c r="K1443">
        <v>0</v>
      </c>
      <c r="L1443" t="s">
        <v>3</v>
      </c>
      <c r="M1443" t="s">
        <v>3</v>
      </c>
      <c r="N1443" t="s">
        <v>3</v>
      </c>
      <c r="O1443" t="s">
        <v>3</v>
      </c>
      <c r="P1443" t="s">
        <v>3</v>
      </c>
      <c r="Q1443" t="s">
        <v>3</v>
      </c>
      <c r="R1443" t="s">
        <v>3</v>
      </c>
      <c r="S1443" t="s">
        <v>3</v>
      </c>
      <c r="T1443" t="s">
        <v>3</v>
      </c>
      <c r="U1443" t="s">
        <v>3</v>
      </c>
      <c r="V1443" t="s">
        <v>3</v>
      </c>
      <c r="W1443" t="s">
        <v>3</v>
      </c>
      <c r="X1443" t="s">
        <v>3</v>
      </c>
      <c r="Y1443" t="s">
        <v>3</v>
      </c>
      <c r="Z1443" t="s">
        <v>3</v>
      </c>
      <c r="AA1443"/>
      <c r="AB1443" t="s">
        <v>1791</v>
      </c>
      <c r="AC1443" t="s">
        <v>1810</v>
      </c>
      <c r="AD1443" t="s">
        <v>3</v>
      </c>
    </row>
    <row r="1444" spans="1:30" ht="15" x14ac:dyDescent="0.25">
      <c r="A1444">
        <v>249</v>
      </c>
      <c r="B1444" t="s">
        <v>2103</v>
      </c>
      <c r="C1444">
        <v>249</v>
      </c>
      <c r="D1444" t="s">
        <v>1808</v>
      </c>
      <c r="E1444" t="s">
        <v>2006</v>
      </c>
      <c r="F1444" t="s">
        <v>2055</v>
      </c>
      <c r="G1444" t="s">
        <v>2100</v>
      </c>
      <c r="H1444" t="s">
        <v>3</v>
      </c>
      <c r="I1444" t="s">
        <v>3</v>
      </c>
      <c r="J1444" t="s">
        <v>3</v>
      </c>
      <c r="K1444">
        <v>0</v>
      </c>
      <c r="L1444" t="s">
        <v>3</v>
      </c>
      <c r="M1444" t="s">
        <v>3</v>
      </c>
      <c r="N1444" t="s">
        <v>3</v>
      </c>
      <c r="O1444" t="s">
        <v>3</v>
      </c>
      <c r="P1444" t="s">
        <v>3</v>
      </c>
      <c r="Q1444" t="s">
        <v>3</v>
      </c>
      <c r="R1444" t="s">
        <v>3</v>
      </c>
      <c r="S1444" t="s">
        <v>3</v>
      </c>
      <c r="T1444" t="s">
        <v>3</v>
      </c>
      <c r="U1444" t="s">
        <v>3</v>
      </c>
      <c r="V1444" t="s">
        <v>3</v>
      </c>
      <c r="W1444" t="s">
        <v>3</v>
      </c>
      <c r="X1444" t="s">
        <v>3</v>
      </c>
      <c r="Y1444" t="s">
        <v>3</v>
      </c>
      <c r="Z1444" t="s">
        <v>3</v>
      </c>
      <c r="AA1444"/>
      <c r="AB1444" t="s">
        <v>1791</v>
      </c>
      <c r="AC1444" t="s">
        <v>1810</v>
      </c>
      <c r="AD1444" t="s">
        <v>3</v>
      </c>
    </row>
    <row r="1445" spans="1:30" ht="15" x14ac:dyDescent="0.25">
      <c r="A1445">
        <v>250</v>
      </c>
      <c r="B1445" t="s">
        <v>2104</v>
      </c>
      <c r="C1445">
        <v>250</v>
      </c>
      <c r="D1445" t="s">
        <v>1808</v>
      </c>
      <c r="E1445" t="s">
        <v>2006</v>
      </c>
      <c r="F1445" t="s">
        <v>2055</v>
      </c>
      <c r="G1445" t="s">
        <v>2100</v>
      </c>
      <c r="H1445" t="s">
        <v>3</v>
      </c>
      <c r="I1445" t="s">
        <v>3</v>
      </c>
      <c r="J1445" t="s">
        <v>3</v>
      </c>
      <c r="K1445">
        <v>0</v>
      </c>
      <c r="L1445" t="s">
        <v>3</v>
      </c>
      <c r="M1445" t="s">
        <v>3</v>
      </c>
      <c r="N1445" t="s">
        <v>3</v>
      </c>
      <c r="O1445" t="s">
        <v>3</v>
      </c>
      <c r="P1445" t="s">
        <v>3</v>
      </c>
      <c r="Q1445" t="s">
        <v>3</v>
      </c>
      <c r="R1445" t="s">
        <v>3</v>
      </c>
      <c r="S1445" t="s">
        <v>3</v>
      </c>
      <c r="T1445" t="s">
        <v>3</v>
      </c>
      <c r="U1445" t="s">
        <v>3</v>
      </c>
      <c r="V1445" t="s">
        <v>3</v>
      </c>
      <c r="W1445" t="s">
        <v>3</v>
      </c>
      <c r="X1445" t="s">
        <v>3</v>
      </c>
      <c r="Y1445" t="s">
        <v>3</v>
      </c>
      <c r="Z1445" t="s">
        <v>3</v>
      </c>
      <c r="AA1445"/>
      <c r="AB1445" t="s">
        <v>1791</v>
      </c>
      <c r="AC1445" t="s">
        <v>1810</v>
      </c>
      <c r="AD1445" t="s">
        <v>3</v>
      </c>
    </row>
    <row r="1446" spans="1:30" ht="15" x14ac:dyDescent="0.25">
      <c r="A1446">
        <v>251</v>
      </c>
      <c r="B1446" t="s">
        <v>2105</v>
      </c>
      <c r="C1446">
        <v>251</v>
      </c>
      <c r="D1446" t="s">
        <v>1808</v>
      </c>
      <c r="E1446" t="s">
        <v>2006</v>
      </c>
      <c r="F1446" t="s">
        <v>2055</v>
      </c>
      <c r="G1446" t="s">
        <v>2100</v>
      </c>
      <c r="H1446">
        <v>0</v>
      </c>
      <c r="I1446">
        <v>0</v>
      </c>
      <c r="J1446">
        <v>0</v>
      </c>
      <c r="K1446">
        <v>0</v>
      </c>
      <c r="L1446">
        <v>0</v>
      </c>
      <c r="M1446" t="s">
        <v>3</v>
      </c>
      <c r="N1446" t="s">
        <v>3</v>
      </c>
      <c r="O1446">
        <v>0</v>
      </c>
      <c r="P1446" t="s">
        <v>3</v>
      </c>
      <c r="Q1446" t="s">
        <v>3</v>
      </c>
      <c r="R1446" t="s">
        <v>3</v>
      </c>
      <c r="S1446" t="s">
        <v>3</v>
      </c>
      <c r="T1446">
        <v>0</v>
      </c>
      <c r="U1446">
        <v>0</v>
      </c>
      <c r="V1446" t="s">
        <v>3</v>
      </c>
      <c r="W1446" t="s">
        <v>3</v>
      </c>
      <c r="X1446" t="s">
        <v>3</v>
      </c>
      <c r="Y1446">
        <v>0</v>
      </c>
      <c r="Z1446">
        <v>0</v>
      </c>
      <c r="AA1446"/>
      <c r="AB1446" t="s">
        <v>1791</v>
      </c>
      <c r="AC1446" t="s">
        <v>1810</v>
      </c>
      <c r="AD1446" t="s">
        <v>3</v>
      </c>
    </row>
    <row r="1447" spans="1:30" ht="15" x14ac:dyDescent="0.25">
      <c r="A1447">
        <v>252</v>
      </c>
      <c r="B1447" t="s">
        <v>2105</v>
      </c>
      <c r="C1447">
        <v>252</v>
      </c>
      <c r="D1447" t="s">
        <v>1808</v>
      </c>
      <c r="E1447" t="s">
        <v>2006</v>
      </c>
      <c r="F1447" t="s">
        <v>2055</v>
      </c>
      <c r="G1447" t="s">
        <v>2100</v>
      </c>
      <c r="H1447">
        <v>0</v>
      </c>
      <c r="I1447">
        <v>0</v>
      </c>
      <c r="J1447">
        <v>0</v>
      </c>
      <c r="K1447">
        <v>0</v>
      </c>
      <c r="L1447">
        <v>0</v>
      </c>
      <c r="M1447" t="s">
        <v>3</v>
      </c>
      <c r="N1447" t="s">
        <v>3</v>
      </c>
      <c r="O1447">
        <v>0</v>
      </c>
      <c r="P1447" t="s">
        <v>3</v>
      </c>
      <c r="Q1447" t="s">
        <v>3</v>
      </c>
      <c r="R1447" t="s">
        <v>3</v>
      </c>
      <c r="S1447" t="s">
        <v>3</v>
      </c>
      <c r="T1447">
        <v>0</v>
      </c>
      <c r="U1447">
        <v>0</v>
      </c>
      <c r="V1447" t="s">
        <v>3</v>
      </c>
      <c r="W1447" t="s">
        <v>3</v>
      </c>
      <c r="X1447" t="s">
        <v>3</v>
      </c>
      <c r="Y1447">
        <v>0</v>
      </c>
      <c r="Z1447">
        <v>0</v>
      </c>
      <c r="AA1447"/>
      <c r="AB1447" t="s">
        <v>1791</v>
      </c>
      <c r="AC1447" t="s">
        <v>1810</v>
      </c>
      <c r="AD1447" t="s">
        <v>3</v>
      </c>
    </row>
    <row r="1448" spans="1:30" ht="15" x14ac:dyDescent="0.25">
      <c r="A1448">
        <v>253</v>
      </c>
      <c r="B1448" t="s">
        <v>2106</v>
      </c>
      <c r="C1448">
        <v>253</v>
      </c>
      <c r="D1448" t="s">
        <v>1808</v>
      </c>
      <c r="E1448" t="s">
        <v>2006</v>
      </c>
      <c r="F1448" t="s">
        <v>2055</v>
      </c>
      <c r="G1448" t="s">
        <v>2100</v>
      </c>
      <c r="H1448" t="s">
        <v>3</v>
      </c>
      <c r="I1448" t="s">
        <v>3</v>
      </c>
      <c r="J1448" t="s">
        <v>3</v>
      </c>
      <c r="K1448">
        <v>0</v>
      </c>
      <c r="L1448" t="s">
        <v>3</v>
      </c>
      <c r="M1448" t="s">
        <v>3</v>
      </c>
      <c r="N1448" t="s">
        <v>3</v>
      </c>
      <c r="O1448" t="s">
        <v>3</v>
      </c>
      <c r="P1448" t="s">
        <v>3</v>
      </c>
      <c r="Q1448" t="s">
        <v>3</v>
      </c>
      <c r="R1448" t="s">
        <v>3</v>
      </c>
      <c r="S1448" t="s">
        <v>3</v>
      </c>
      <c r="T1448" t="s">
        <v>3</v>
      </c>
      <c r="U1448" t="s">
        <v>3</v>
      </c>
      <c r="V1448" t="s">
        <v>3</v>
      </c>
      <c r="W1448" t="s">
        <v>3</v>
      </c>
      <c r="X1448" t="s">
        <v>3</v>
      </c>
      <c r="Y1448" t="s">
        <v>3</v>
      </c>
      <c r="Z1448" t="s">
        <v>3</v>
      </c>
      <c r="AA1448"/>
      <c r="AB1448" t="s">
        <v>1791</v>
      </c>
      <c r="AC1448" t="s">
        <v>1810</v>
      </c>
      <c r="AD1448" t="s">
        <v>3</v>
      </c>
    </row>
    <row r="1449" spans="1:30" ht="15" x14ac:dyDescent="0.25">
      <c r="A1449">
        <v>254</v>
      </c>
      <c r="B1449" t="s">
        <v>2107</v>
      </c>
      <c r="C1449">
        <v>254</v>
      </c>
      <c r="D1449" t="s">
        <v>1808</v>
      </c>
      <c r="E1449" t="s">
        <v>2006</v>
      </c>
      <c r="F1449" t="s">
        <v>2055</v>
      </c>
      <c r="G1449" t="s">
        <v>2100</v>
      </c>
      <c r="H1449" t="s">
        <v>3</v>
      </c>
      <c r="I1449" t="s">
        <v>3</v>
      </c>
      <c r="J1449" t="s">
        <v>3</v>
      </c>
      <c r="K1449">
        <v>0</v>
      </c>
      <c r="L1449" t="s">
        <v>3</v>
      </c>
      <c r="M1449">
        <v>1</v>
      </c>
      <c r="N1449" t="s">
        <v>3</v>
      </c>
      <c r="O1449" t="s">
        <v>3</v>
      </c>
      <c r="P1449" t="s">
        <v>3</v>
      </c>
      <c r="Q1449" t="s">
        <v>3</v>
      </c>
      <c r="R1449" t="s">
        <v>3</v>
      </c>
      <c r="S1449" t="s">
        <v>3</v>
      </c>
      <c r="T1449" t="s">
        <v>3</v>
      </c>
      <c r="U1449" t="s">
        <v>3</v>
      </c>
      <c r="V1449" t="s">
        <v>3</v>
      </c>
      <c r="W1449" t="s">
        <v>3</v>
      </c>
      <c r="X1449" t="s">
        <v>3</v>
      </c>
      <c r="Y1449" t="s">
        <v>3</v>
      </c>
      <c r="Z1449" t="s">
        <v>3</v>
      </c>
      <c r="AA1449"/>
      <c r="AB1449" t="s">
        <v>1791</v>
      </c>
      <c r="AC1449" t="s">
        <v>1810</v>
      </c>
      <c r="AD1449" t="s">
        <v>3</v>
      </c>
    </row>
    <row r="1450" spans="1:30" ht="15" x14ac:dyDescent="0.25">
      <c r="A1450">
        <v>255</v>
      </c>
      <c r="B1450" t="s">
        <v>2108</v>
      </c>
      <c r="C1450">
        <v>255</v>
      </c>
      <c r="D1450" t="s">
        <v>1808</v>
      </c>
      <c r="E1450" t="s">
        <v>2006</v>
      </c>
      <c r="F1450" t="s">
        <v>2055</v>
      </c>
      <c r="G1450" t="s">
        <v>2100</v>
      </c>
      <c r="H1450" t="s">
        <v>3</v>
      </c>
      <c r="I1450" t="s">
        <v>3</v>
      </c>
      <c r="J1450" t="s">
        <v>3</v>
      </c>
      <c r="K1450">
        <v>0</v>
      </c>
      <c r="L1450" t="s">
        <v>3</v>
      </c>
      <c r="M1450">
        <v>1</v>
      </c>
      <c r="N1450" t="s">
        <v>3</v>
      </c>
      <c r="O1450" t="s">
        <v>3</v>
      </c>
      <c r="P1450" t="s">
        <v>3</v>
      </c>
      <c r="Q1450" t="s">
        <v>3</v>
      </c>
      <c r="R1450" t="s">
        <v>3</v>
      </c>
      <c r="S1450" t="s">
        <v>3</v>
      </c>
      <c r="T1450" t="s">
        <v>3</v>
      </c>
      <c r="U1450" t="s">
        <v>3</v>
      </c>
      <c r="V1450" t="s">
        <v>3</v>
      </c>
      <c r="W1450" t="s">
        <v>3</v>
      </c>
      <c r="X1450" t="s">
        <v>3</v>
      </c>
      <c r="Y1450" t="s">
        <v>3</v>
      </c>
      <c r="Z1450" t="s">
        <v>3</v>
      </c>
      <c r="AA1450"/>
      <c r="AB1450" t="s">
        <v>1791</v>
      </c>
      <c r="AC1450" t="s">
        <v>1810</v>
      </c>
      <c r="AD1450" t="s">
        <v>3</v>
      </c>
    </row>
    <row r="1451" spans="1:30" ht="15" x14ac:dyDescent="0.25">
      <c r="A1451">
        <v>256</v>
      </c>
      <c r="B1451" t="s">
        <v>2109</v>
      </c>
      <c r="C1451">
        <v>256</v>
      </c>
      <c r="D1451" t="s">
        <v>1808</v>
      </c>
      <c r="E1451" t="s">
        <v>2006</v>
      </c>
      <c r="F1451" t="s">
        <v>2055</v>
      </c>
      <c r="G1451" t="s">
        <v>2100</v>
      </c>
      <c r="H1451" t="s">
        <v>3</v>
      </c>
      <c r="I1451" t="s">
        <v>3</v>
      </c>
      <c r="J1451" t="s">
        <v>3</v>
      </c>
      <c r="K1451">
        <v>0</v>
      </c>
      <c r="L1451" t="s">
        <v>3</v>
      </c>
      <c r="M1451" t="s">
        <v>3</v>
      </c>
      <c r="N1451" t="s">
        <v>3</v>
      </c>
      <c r="O1451" t="s">
        <v>3</v>
      </c>
      <c r="P1451" t="s">
        <v>1795</v>
      </c>
      <c r="Q1451" t="s">
        <v>3</v>
      </c>
      <c r="R1451" t="s">
        <v>3</v>
      </c>
      <c r="S1451" t="s">
        <v>3</v>
      </c>
      <c r="T1451" t="s">
        <v>3</v>
      </c>
      <c r="U1451" t="s">
        <v>3</v>
      </c>
      <c r="V1451" t="s">
        <v>2</v>
      </c>
      <c r="W1451" t="s">
        <v>3</v>
      </c>
      <c r="X1451" t="s">
        <v>3</v>
      </c>
      <c r="Y1451" t="s">
        <v>3</v>
      </c>
      <c r="Z1451" t="s">
        <v>3</v>
      </c>
      <c r="AA1451"/>
      <c r="AB1451" t="s">
        <v>1791</v>
      </c>
      <c r="AC1451" t="s">
        <v>1810</v>
      </c>
      <c r="AD1451" t="s">
        <v>3</v>
      </c>
    </row>
    <row r="1452" spans="1:30" ht="15" x14ac:dyDescent="0.25">
      <c r="A1452">
        <v>257</v>
      </c>
      <c r="B1452" t="s">
        <v>2110</v>
      </c>
      <c r="C1452">
        <v>257</v>
      </c>
      <c r="D1452" t="s">
        <v>1808</v>
      </c>
      <c r="E1452" t="s">
        <v>2006</v>
      </c>
      <c r="F1452" t="s">
        <v>2055</v>
      </c>
      <c r="G1452" t="s">
        <v>2100</v>
      </c>
      <c r="H1452" t="s">
        <v>3</v>
      </c>
      <c r="I1452" t="s">
        <v>3</v>
      </c>
      <c r="J1452" t="s">
        <v>3</v>
      </c>
      <c r="K1452">
        <v>0</v>
      </c>
      <c r="L1452" t="s">
        <v>3</v>
      </c>
      <c r="M1452">
        <v>1</v>
      </c>
      <c r="N1452" t="s">
        <v>3</v>
      </c>
      <c r="O1452" t="s">
        <v>3</v>
      </c>
      <c r="P1452" t="s">
        <v>3</v>
      </c>
      <c r="Q1452" t="s">
        <v>3</v>
      </c>
      <c r="R1452" t="s">
        <v>3</v>
      </c>
      <c r="S1452" t="s">
        <v>3</v>
      </c>
      <c r="T1452" t="s">
        <v>359</v>
      </c>
      <c r="U1452" t="s">
        <v>3</v>
      </c>
      <c r="V1452" t="s">
        <v>3</v>
      </c>
      <c r="W1452" t="s">
        <v>10</v>
      </c>
      <c r="X1452" t="s">
        <v>3</v>
      </c>
      <c r="Y1452" t="s">
        <v>3</v>
      </c>
      <c r="Z1452" t="s">
        <v>3</v>
      </c>
      <c r="AA1452"/>
      <c r="AB1452" t="s">
        <v>1791</v>
      </c>
      <c r="AC1452" t="s">
        <v>1810</v>
      </c>
      <c r="AD1452" t="s">
        <v>3</v>
      </c>
    </row>
    <row r="1453" spans="1:30" ht="15" x14ac:dyDescent="0.25">
      <c r="A1453">
        <v>258</v>
      </c>
      <c r="B1453" t="s">
        <v>2111</v>
      </c>
      <c r="C1453">
        <v>258</v>
      </c>
      <c r="D1453" t="s">
        <v>1808</v>
      </c>
      <c r="E1453" t="s">
        <v>2006</v>
      </c>
      <c r="F1453" t="s">
        <v>2055</v>
      </c>
      <c r="G1453" t="s">
        <v>2100</v>
      </c>
      <c r="H1453" t="s">
        <v>3</v>
      </c>
      <c r="I1453" t="s">
        <v>3</v>
      </c>
      <c r="J1453" t="s">
        <v>3</v>
      </c>
      <c r="K1453">
        <v>0</v>
      </c>
      <c r="L1453" t="s">
        <v>3</v>
      </c>
      <c r="M1453">
        <v>1</v>
      </c>
      <c r="N1453" t="s">
        <v>3</v>
      </c>
      <c r="O1453" t="s">
        <v>3</v>
      </c>
      <c r="P1453" t="s">
        <v>3</v>
      </c>
      <c r="Q1453" t="s">
        <v>3</v>
      </c>
      <c r="R1453" t="s">
        <v>3</v>
      </c>
      <c r="S1453" t="s">
        <v>3</v>
      </c>
      <c r="T1453" t="s">
        <v>3</v>
      </c>
      <c r="U1453" t="s">
        <v>3</v>
      </c>
      <c r="V1453" t="s">
        <v>3</v>
      </c>
      <c r="W1453" t="s">
        <v>13</v>
      </c>
      <c r="X1453" t="s">
        <v>3</v>
      </c>
      <c r="Y1453" t="s">
        <v>3</v>
      </c>
      <c r="Z1453" t="s">
        <v>3</v>
      </c>
      <c r="AA1453"/>
      <c r="AB1453" t="s">
        <v>1791</v>
      </c>
      <c r="AC1453" t="s">
        <v>1810</v>
      </c>
      <c r="AD1453" t="s">
        <v>3</v>
      </c>
    </row>
    <row r="1454" spans="1:30" ht="15" x14ac:dyDescent="0.25">
      <c r="A1454">
        <v>259</v>
      </c>
      <c r="B1454" t="s">
        <v>2112</v>
      </c>
      <c r="C1454">
        <v>259</v>
      </c>
      <c r="D1454" t="s">
        <v>1808</v>
      </c>
      <c r="E1454" t="s">
        <v>2006</v>
      </c>
      <c r="F1454" t="s">
        <v>2055</v>
      </c>
      <c r="G1454" t="s">
        <v>2100</v>
      </c>
      <c r="H1454" t="s">
        <v>3</v>
      </c>
      <c r="I1454" t="s">
        <v>3</v>
      </c>
      <c r="J1454" t="s">
        <v>3</v>
      </c>
      <c r="K1454">
        <v>0</v>
      </c>
      <c r="L1454" t="s">
        <v>3</v>
      </c>
      <c r="M1454">
        <v>1</v>
      </c>
      <c r="N1454" t="s">
        <v>3</v>
      </c>
      <c r="O1454" t="s">
        <v>3</v>
      </c>
      <c r="P1454" t="s">
        <v>3</v>
      </c>
      <c r="Q1454" t="s">
        <v>3</v>
      </c>
      <c r="R1454" t="s">
        <v>3</v>
      </c>
      <c r="S1454" t="s">
        <v>3</v>
      </c>
      <c r="T1454" t="s">
        <v>3</v>
      </c>
      <c r="U1454" t="s">
        <v>3</v>
      </c>
      <c r="V1454" t="s">
        <v>3</v>
      </c>
      <c r="W1454" t="s">
        <v>13</v>
      </c>
      <c r="X1454" t="s">
        <v>3</v>
      </c>
      <c r="Y1454" t="s">
        <v>3</v>
      </c>
      <c r="Z1454" t="s">
        <v>3</v>
      </c>
      <c r="AA1454"/>
      <c r="AB1454" t="s">
        <v>1791</v>
      </c>
      <c r="AC1454" t="s">
        <v>1810</v>
      </c>
      <c r="AD1454" t="s">
        <v>3</v>
      </c>
    </row>
    <row r="1455" spans="1:30" ht="15" x14ac:dyDescent="0.25">
      <c r="A1455">
        <v>260</v>
      </c>
      <c r="B1455" t="s">
        <v>2113</v>
      </c>
      <c r="C1455">
        <v>260</v>
      </c>
      <c r="D1455" t="s">
        <v>1808</v>
      </c>
      <c r="E1455" t="s">
        <v>2006</v>
      </c>
      <c r="F1455" t="s">
        <v>2055</v>
      </c>
      <c r="G1455" t="s">
        <v>2100</v>
      </c>
      <c r="H1455" t="s">
        <v>3</v>
      </c>
      <c r="I1455" t="s">
        <v>3</v>
      </c>
      <c r="J1455" t="s">
        <v>3</v>
      </c>
      <c r="K1455">
        <v>0</v>
      </c>
      <c r="L1455" t="s">
        <v>3</v>
      </c>
      <c r="M1455">
        <v>1</v>
      </c>
      <c r="N1455" t="s">
        <v>3</v>
      </c>
      <c r="O1455" t="s">
        <v>3</v>
      </c>
      <c r="P1455" t="s">
        <v>3</v>
      </c>
      <c r="Q1455" t="s">
        <v>3</v>
      </c>
      <c r="R1455" t="s">
        <v>3</v>
      </c>
      <c r="S1455" t="s">
        <v>3</v>
      </c>
      <c r="T1455" t="s">
        <v>3</v>
      </c>
      <c r="U1455" t="s">
        <v>3</v>
      </c>
      <c r="V1455" t="s">
        <v>3</v>
      </c>
      <c r="W1455" t="s">
        <v>13</v>
      </c>
      <c r="X1455" t="s">
        <v>3</v>
      </c>
      <c r="Y1455" t="s">
        <v>3</v>
      </c>
      <c r="Z1455" t="s">
        <v>3</v>
      </c>
      <c r="AA1455"/>
      <c r="AB1455" t="s">
        <v>1791</v>
      </c>
      <c r="AC1455" t="s">
        <v>1810</v>
      </c>
      <c r="AD1455" t="s">
        <v>3</v>
      </c>
    </row>
    <row r="1456" spans="1:30" ht="15" x14ac:dyDescent="0.25">
      <c r="A1456">
        <v>261</v>
      </c>
      <c r="B1456" t="s">
        <v>2114</v>
      </c>
      <c r="C1456">
        <v>261</v>
      </c>
      <c r="D1456" t="s">
        <v>1808</v>
      </c>
      <c r="E1456" t="s">
        <v>2006</v>
      </c>
      <c r="F1456" t="s">
        <v>2055</v>
      </c>
      <c r="G1456" t="s">
        <v>2100</v>
      </c>
      <c r="H1456" t="s">
        <v>3</v>
      </c>
      <c r="I1456" t="s">
        <v>3</v>
      </c>
      <c r="J1456" t="s">
        <v>3</v>
      </c>
      <c r="K1456">
        <v>0</v>
      </c>
      <c r="L1456" t="s">
        <v>3</v>
      </c>
      <c r="M1456">
        <v>1</v>
      </c>
      <c r="N1456" t="s">
        <v>3</v>
      </c>
      <c r="O1456" t="s">
        <v>3</v>
      </c>
      <c r="P1456" t="s">
        <v>3</v>
      </c>
      <c r="Q1456" t="s">
        <v>3</v>
      </c>
      <c r="R1456" t="s">
        <v>3</v>
      </c>
      <c r="S1456" t="s">
        <v>3</v>
      </c>
      <c r="T1456" t="s">
        <v>3</v>
      </c>
      <c r="U1456" t="s">
        <v>3</v>
      </c>
      <c r="V1456" t="s">
        <v>3</v>
      </c>
      <c r="W1456" t="s">
        <v>3</v>
      </c>
      <c r="X1456" t="s">
        <v>3</v>
      </c>
      <c r="Y1456" t="s">
        <v>3</v>
      </c>
      <c r="Z1456" t="s">
        <v>3</v>
      </c>
      <c r="AA1456"/>
      <c r="AB1456" t="s">
        <v>1791</v>
      </c>
      <c r="AC1456" t="s">
        <v>1810</v>
      </c>
      <c r="AD1456" t="s">
        <v>3</v>
      </c>
    </row>
    <row r="1457" spans="1:30" ht="15" x14ac:dyDescent="0.25">
      <c r="A1457">
        <v>262</v>
      </c>
      <c r="B1457" t="s">
        <v>2115</v>
      </c>
      <c r="C1457">
        <v>262</v>
      </c>
      <c r="D1457" t="s">
        <v>1808</v>
      </c>
      <c r="E1457" t="s">
        <v>2006</v>
      </c>
      <c r="F1457" t="s">
        <v>2055</v>
      </c>
      <c r="G1457" t="s">
        <v>2100</v>
      </c>
      <c r="H1457" t="s">
        <v>3</v>
      </c>
      <c r="I1457" t="s">
        <v>3</v>
      </c>
      <c r="J1457" t="s">
        <v>3</v>
      </c>
      <c r="K1457">
        <v>0</v>
      </c>
      <c r="L1457" t="s">
        <v>3</v>
      </c>
      <c r="M1457">
        <v>1</v>
      </c>
      <c r="N1457" t="s">
        <v>3</v>
      </c>
      <c r="O1457" t="s">
        <v>3</v>
      </c>
      <c r="P1457" t="s">
        <v>3</v>
      </c>
      <c r="Q1457" t="s">
        <v>3</v>
      </c>
      <c r="R1457" t="s">
        <v>3</v>
      </c>
      <c r="S1457" t="s">
        <v>3</v>
      </c>
      <c r="T1457" t="s">
        <v>3</v>
      </c>
      <c r="U1457" t="s">
        <v>3</v>
      </c>
      <c r="V1457" t="s">
        <v>21</v>
      </c>
      <c r="W1457" t="s">
        <v>3</v>
      </c>
      <c r="X1457" t="s">
        <v>3</v>
      </c>
      <c r="Y1457" t="s">
        <v>3</v>
      </c>
      <c r="Z1457" t="s">
        <v>3</v>
      </c>
      <c r="AA1457"/>
      <c r="AB1457" t="s">
        <v>1791</v>
      </c>
      <c r="AC1457" t="s">
        <v>1810</v>
      </c>
      <c r="AD1457" t="s">
        <v>3</v>
      </c>
    </row>
    <row r="1458" spans="1:30" ht="15" x14ac:dyDescent="0.25">
      <c r="A1458">
        <v>263</v>
      </c>
      <c r="B1458" t="s">
        <v>2116</v>
      </c>
      <c r="C1458">
        <v>263</v>
      </c>
      <c r="D1458" t="s">
        <v>1808</v>
      </c>
      <c r="E1458" t="s">
        <v>2006</v>
      </c>
      <c r="F1458" t="s">
        <v>2055</v>
      </c>
      <c r="G1458" t="s">
        <v>2100</v>
      </c>
      <c r="H1458" t="s">
        <v>3</v>
      </c>
      <c r="I1458" t="s">
        <v>3</v>
      </c>
      <c r="J1458" t="s">
        <v>3</v>
      </c>
      <c r="K1458" t="s">
        <v>3</v>
      </c>
      <c r="L1458" t="s">
        <v>3</v>
      </c>
      <c r="M1458" t="s">
        <v>3</v>
      </c>
      <c r="N1458" t="s">
        <v>3</v>
      </c>
      <c r="O1458" t="s">
        <v>3</v>
      </c>
      <c r="P1458" t="s">
        <v>3</v>
      </c>
      <c r="Q1458" t="s">
        <v>3</v>
      </c>
      <c r="R1458" t="s">
        <v>3</v>
      </c>
      <c r="S1458" t="s">
        <v>3</v>
      </c>
      <c r="T1458" t="s">
        <v>3</v>
      </c>
      <c r="U1458" t="s">
        <v>3</v>
      </c>
      <c r="V1458" t="s">
        <v>2</v>
      </c>
      <c r="W1458" t="s">
        <v>3</v>
      </c>
      <c r="X1458" t="s">
        <v>3</v>
      </c>
      <c r="Y1458" t="s">
        <v>3</v>
      </c>
      <c r="Z1458" t="s">
        <v>3</v>
      </c>
      <c r="AA1458"/>
      <c r="AB1458" t="s">
        <v>1791</v>
      </c>
      <c r="AC1458" t="s">
        <v>1810</v>
      </c>
      <c r="AD1458" t="s">
        <v>3</v>
      </c>
    </row>
    <row r="1459" spans="1:30" ht="15" x14ac:dyDescent="0.25">
      <c r="A1459">
        <v>264</v>
      </c>
      <c r="B1459" t="s">
        <v>2117</v>
      </c>
      <c r="C1459">
        <v>264</v>
      </c>
      <c r="D1459" t="s">
        <v>1808</v>
      </c>
      <c r="E1459" t="s">
        <v>2006</v>
      </c>
      <c r="F1459" t="s">
        <v>2055</v>
      </c>
      <c r="G1459" t="s">
        <v>2100</v>
      </c>
      <c r="H1459" t="s">
        <v>3</v>
      </c>
      <c r="I1459" t="s">
        <v>3</v>
      </c>
      <c r="J1459" t="s">
        <v>3</v>
      </c>
      <c r="K1459" t="s">
        <v>3</v>
      </c>
      <c r="L1459" t="s">
        <v>3</v>
      </c>
      <c r="M1459" t="s">
        <v>3</v>
      </c>
      <c r="N1459" t="s">
        <v>3</v>
      </c>
      <c r="O1459" t="s">
        <v>3</v>
      </c>
      <c r="P1459" t="s">
        <v>3</v>
      </c>
      <c r="Q1459" t="s">
        <v>3</v>
      </c>
      <c r="R1459" t="s">
        <v>3</v>
      </c>
      <c r="S1459" t="s">
        <v>3</v>
      </c>
      <c r="T1459" t="s">
        <v>3</v>
      </c>
      <c r="U1459" t="s">
        <v>3</v>
      </c>
      <c r="V1459" t="s">
        <v>2</v>
      </c>
      <c r="W1459" t="s">
        <v>3</v>
      </c>
      <c r="X1459" t="s">
        <v>3</v>
      </c>
      <c r="Y1459" t="s">
        <v>3</v>
      </c>
      <c r="Z1459" t="s">
        <v>3</v>
      </c>
      <c r="AA1459"/>
      <c r="AB1459" t="s">
        <v>1791</v>
      </c>
      <c r="AC1459" t="s">
        <v>1810</v>
      </c>
      <c r="AD1459" t="s">
        <v>3</v>
      </c>
    </row>
    <row r="1460" spans="1:30" ht="15" x14ac:dyDescent="0.25">
      <c r="A1460">
        <v>265</v>
      </c>
      <c r="B1460" t="s">
        <v>2118</v>
      </c>
      <c r="C1460">
        <v>265</v>
      </c>
      <c r="D1460" t="s">
        <v>1808</v>
      </c>
      <c r="E1460" t="s">
        <v>2006</v>
      </c>
      <c r="F1460" t="s">
        <v>2055</v>
      </c>
      <c r="G1460" t="s">
        <v>2100</v>
      </c>
      <c r="H1460" t="s">
        <v>3</v>
      </c>
      <c r="I1460" t="s">
        <v>3</v>
      </c>
      <c r="J1460" t="s">
        <v>3</v>
      </c>
      <c r="K1460" t="s">
        <v>3</v>
      </c>
      <c r="L1460" t="s">
        <v>3</v>
      </c>
      <c r="M1460" t="s">
        <v>3</v>
      </c>
      <c r="N1460" t="s">
        <v>3</v>
      </c>
      <c r="O1460" t="s">
        <v>3</v>
      </c>
      <c r="P1460" t="s">
        <v>3</v>
      </c>
      <c r="Q1460" t="s">
        <v>3</v>
      </c>
      <c r="R1460" t="s">
        <v>3</v>
      </c>
      <c r="S1460" t="s">
        <v>3</v>
      </c>
      <c r="T1460" t="s">
        <v>3</v>
      </c>
      <c r="U1460" t="s">
        <v>3</v>
      </c>
      <c r="V1460" t="s">
        <v>2</v>
      </c>
      <c r="W1460" t="s">
        <v>3</v>
      </c>
      <c r="X1460" t="s">
        <v>3</v>
      </c>
      <c r="Y1460" t="s">
        <v>3</v>
      </c>
      <c r="Z1460" t="s">
        <v>3</v>
      </c>
      <c r="AA1460"/>
      <c r="AB1460" t="s">
        <v>1791</v>
      </c>
      <c r="AC1460" t="s">
        <v>1810</v>
      </c>
      <c r="AD1460" t="s">
        <v>3</v>
      </c>
    </row>
    <row r="1461" spans="1:30" ht="15" x14ac:dyDescent="0.25">
      <c r="A1461">
        <v>266</v>
      </c>
      <c r="B1461" t="s">
        <v>2119</v>
      </c>
      <c r="C1461">
        <v>266</v>
      </c>
      <c r="D1461" t="s">
        <v>1808</v>
      </c>
      <c r="E1461" t="s">
        <v>2006</v>
      </c>
      <c r="F1461" t="s">
        <v>2055</v>
      </c>
      <c r="G1461" t="s">
        <v>2100</v>
      </c>
      <c r="H1461" t="s">
        <v>3</v>
      </c>
      <c r="I1461" t="s">
        <v>3</v>
      </c>
      <c r="J1461" t="s">
        <v>3</v>
      </c>
      <c r="K1461" t="s">
        <v>3</v>
      </c>
      <c r="L1461" t="s">
        <v>3</v>
      </c>
      <c r="M1461" t="s">
        <v>3</v>
      </c>
      <c r="N1461" t="s">
        <v>3</v>
      </c>
      <c r="O1461" t="s">
        <v>3</v>
      </c>
      <c r="P1461" t="s">
        <v>3</v>
      </c>
      <c r="Q1461" t="s">
        <v>3</v>
      </c>
      <c r="R1461" t="s">
        <v>3</v>
      </c>
      <c r="S1461" t="s">
        <v>3</v>
      </c>
      <c r="T1461" t="s">
        <v>3</v>
      </c>
      <c r="U1461" t="s">
        <v>3</v>
      </c>
      <c r="V1461" t="s">
        <v>2</v>
      </c>
      <c r="W1461" t="s">
        <v>3</v>
      </c>
      <c r="X1461" t="s">
        <v>3</v>
      </c>
      <c r="Y1461" t="s">
        <v>3</v>
      </c>
      <c r="Z1461" t="s">
        <v>3</v>
      </c>
      <c r="AA1461"/>
      <c r="AB1461" t="s">
        <v>1791</v>
      </c>
      <c r="AC1461" t="s">
        <v>1810</v>
      </c>
      <c r="AD1461" t="s">
        <v>3</v>
      </c>
    </row>
    <row r="1462" spans="1:30" ht="15" x14ac:dyDescent="0.25">
      <c r="A1462">
        <v>267</v>
      </c>
      <c r="B1462" t="s">
        <v>2120</v>
      </c>
      <c r="C1462">
        <v>267</v>
      </c>
      <c r="D1462" t="s">
        <v>1808</v>
      </c>
      <c r="E1462" t="s">
        <v>2006</v>
      </c>
      <c r="F1462" t="s">
        <v>2055</v>
      </c>
      <c r="G1462" t="s">
        <v>2100</v>
      </c>
      <c r="H1462" t="s">
        <v>3</v>
      </c>
      <c r="I1462" t="s">
        <v>3</v>
      </c>
      <c r="J1462" t="s">
        <v>3</v>
      </c>
      <c r="K1462" t="s">
        <v>3</v>
      </c>
      <c r="L1462" t="s">
        <v>3</v>
      </c>
      <c r="M1462" t="s">
        <v>3</v>
      </c>
      <c r="N1462" t="s">
        <v>3</v>
      </c>
      <c r="O1462" t="s">
        <v>3</v>
      </c>
      <c r="P1462" t="s">
        <v>3</v>
      </c>
      <c r="Q1462" t="s">
        <v>3</v>
      </c>
      <c r="R1462" t="s">
        <v>3</v>
      </c>
      <c r="S1462" t="s">
        <v>3</v>
      </c>
      <c r="T1462" t="s">
        <v>3</v>
      </c>
      <c r="U1462" t="s">
        <v>3</v>
      </c>
      <c r="V1462" t="s">
        <v>2</v>
      </c>
      <c r="W1462" t="s">
        <v>3</v>
      </c>
      <c r="X1462" t="s">
        <v>3</v>
      </c>
      <c r="Y1462" t="s">
        <v>3</v>
      </c>
      <c r="Z1462" t="s">
        <v>3</v>
      </c>
      <c r="AA1462"/>
      <c r="AB1462" t="s">
        <v>1791</v>
      </c>
      <c r="AC1462" t="s">
        <v>1810</v>
      </c>
      <c r="AD1462" t="s">
        <v>3</v>
      </c>
    </row>
    <row r="1463" spans="1:30" ht="15" x14ac:dyDescent="0.25">
      <c r="A1463">
        <v>268</v>
      </c>
      <c r="B1463" t="s">
        <v>2121</v>
      </c>
      <c r="C1463">
        <v>268</v>
      </c>
      <c r="D1463" t="s">
        <v>1808</v>
      </c>
      <c r="E1463" t="s">
        <v>2006</v>
      </c>
      <c r="F1463" t="s">
        <v>2055</v>
      </c>
      <c r="G1463" t="s">
        <v>2100</v>
      </c>
      <c r="H1463" t="s">
        <v>3</v>
      </c>
      <c r="I1463" t="s">
        <v>3</v>
      </c>
      <c r="J1463" t="s">
        <v>3</v>
      </c>
      <c r="K1463">
        <v>0</v>
      </c>
      <c r="L1463" t="s">
        <v>3</v>
      </c>
      <c r="M1463" t="s">
        <v>3</v>
      </c>
      <c r="N1463" t="s">
        <v>3</v>
      </c>
      <c r="O1463" t="s">
        <v>3</v>
      </c>
      <c r="P1463" t="s">
        <v>3</v>
      </c>
      <c r="Q1463" t="s">
        <v>3</v>
      </c>
      <c r="R1463" t="s">
        <v>3</v>
      </c>
      <c r="S1463" t="s">
        <v>3</v>
      </c>
      <c r="T1463" t="s">
        <v>3</v>
      </c>
      <c r="U1463" t="s">
        <v>3</v>
      </c>
      <c r="V1463" t="s">
        <v>13</v>
      </c>
      <c r="W1463" t="s">
        <v>3</v>
      </c>
      <c r="X1463" t="s">
        <v>3</v>
      </c>
      <c r="Y1463" t="s">
        <v>3</v>
      </c>
      <c r="Z1463" t="s">
        <v>3</v>
      </c>
      <c r="AA1463"/>
      <c r="AB1463" t="s">
        <v>1791</v>
      </c>
      <c r="AC1463" t="s">
        <v>1810</v>
      </c>
      <c r="AD1463" t="s">
        <v>3</v>
      </c>
    </row>
    <row r="1464" spans="1:30" ht="15" x14ac:dyDescent="0.25">
      <c r="A1464">
        <v>269</v>
      </c>
      <c r="B1464" t="s">
        <v>2122</v>
      </c>
      <c r="C1464">
        <v>269</v>
      </c>
      <c r="D1464" t="s">
        <v>1808</v>
      </c>
      <c r="E1464" t="s">
        <v>2006</v>
      </c>
      <c r="F1464" t="s">
        <v>2123</v>
      </c>
      <c r="G1464" t="s">
        <v>3</v>
      </c>
      <c r="H1464" t="s">
        <v>3</v>
      </c>
      <c r="I1464" t="s">
        <v>3</v>
      </c>
      <c r="J1464" t="s">
        <v>3</v>
      </c>
      <c r="K1464">
        <v>0</v>
      </c>
      <c r="L1464" t="s">
        <v>3</v>
      </c>
      <c r="M1464" t="s">
        <v>3</v>
      </c>
      <c r="N1464" t="s">
        <v>3</v>
      </c>
      <c r="O1464" t="s">
        <v>3</v>
      </c>
      <c r="P1464" t="s">
        <v>3</v>
      </c>
      <c r="Q1464" t="s">
        <v>3</v>
      </c>
      <c r="R1464" t="s">
        <v>3</v>
      </c>
      <c r="S1464" t="s">
        <v>3</v>
      </c>
      <c r="T1464" t="s">
        <v>3</v>
      </c>
      <c r="U1464" t="s">
        <v>3</v>
      </c>
      <c r="V1464" t="s">
        <v>21</v>
      </c>
      <c r="W1464" t="s">
        <v>3</v>
      </c>
      <c r="X1464" t="s">
        <v>3</v>
      </c>
      <c r="Y1464" t="s">
        <v>3</v>
      </c>
      <c r="Z1464" t="s">
        <v>3</v>
      </c>
      <c r="AA1464"/>
      <c r="AB1464" t="s">
        <v>1791</v>
      </c>
      <c r="AC1464" t="s">
        <v>1810</v>
      </c>
      <c r="AD1464" t="s">
        <v>3</v>
      </c>
    </row>
    <row r="1465" spans="1:30" ht="15" x14ac:dyDescent="0.25">
      <c r="A1465">
        <v>270</v>
      </c>
      <c r="B1465" t="s">
        <v>2124</v>
      </c>
      <c r="C1465">
        <v>270</v>
      </c>
      <c r="D1465" t="s">
        <v>1808</v>
      </c>
      <c r="E1465" t="s">
        <v>2006</v>
      </c>
      <c r="F1465" t="s">
        <v>2125</v>
      </c>
      <c r="G1465" t="s">
        <v>3</v>
      </c>
      <c r="H1465" t="s">
        <v>3</v>
      </c>
      <c r="I1465" t="s">
        <v>3</v>
      </c>
      <c r="J1465" t="s">
        <v>3</v>
      </c>
      <c r="K1465" t="s">
        <v>3</v>
      </c>
      <c r="L1465" t="s">
        <v>3</v>
      </c>
      <c r="M1465" t="s">
        <v>3</v>
      </c>
      <c r="N1465" t="s">
        <v>3</v>
      </c>
      <c r="O1465" t="s">
        <v>3</v>
      </c>
      <c r="P1465" t="s">
        <v>3</v>
      </c>
      <c r="Q1465" t="s">
        <v>3</v>
      </c>
      <c r="R1465" t="s">
        <v>3</v>
      </c>
      <c r="S1465" t="s">
        <v>3</v>
      </c>
      <c r="T1465" t="s">
        <v>3</v>
      </c>
      <c r="U1465" t="s">
        <v>3</v>
      </c>
      <c r="V1465" t="s">
        <v>3</v>
      </c>
      <c r="W1465" t="s">
        <v>3</v>
      </c>
      <c r="X1465" t="s">
        <v>3</v>
      </c>
      <c r="Y1465" t="s">
        <v>3</v>
      </c>
      <c r="Z1465" t="s">
        <v>3</v>
      </c>
      <c r="AA1465"/>
      <c r="AB1465" t="s">
        <v>1791</v>
      </c>
      <c r="AC1465" t="s">
        <v>1810</v>
      </c>
      <c r="AD1465" t="s">
        <v>3</v>
      </c>
    </row>
    <row r="1466" spans="1:30" ht="15" x14ac:dyDescent="0.25">
      <c r="A1466">
        <v>271</v>
      </c>
      <c r="B1466" t="s">
        <v>2126</v>
      </c>
      <c r="C1466">
        <v>271</v>
      </c>
      <c r="D1466" t="s">
        <v>1808</v>
      </c>
      <c r="E1466" t="s">
        <v>2006</v>
      </c>
      <c r="F1466" t="s">
        <v>2125</v>
      </c>
      <c r="G1466" t="s">
        <v>3</v>
      </c>
      <c r="H1466" t="s">
        <v>3</v>
      </c>
      <c r="I1466" t="s">
        <v>3</v>
      </c>
      <c r="J1466" t="s">
        <v>3</v>
      </c>
      <c r="K1466" t="s">
        <v>3</v>
      </c>
      <c r="L1466" t="s">
        <v>3</v>
      </c>
      <c r="M1466" t="s">
        <v>3</v>
      </c>
      <c r="N1466" t="s">
        <v>3</v>
      </c>
      <c r="O1466" t="s">
        <v>3</v>
      </c>
      <c r="P1466" t="s">
        <v>3</v>
      </c>
      <c r="Q1466" t="s">
        <v>3</v>
      </c>
      <c r="R1466" t="s">
        <v>3</v>
      </c>
      <c r="S1466" t="s">
        <v>3</v>
      </c>
      <c r="T1466" t="s">
        <v>3</v>
      </c>
      <c r="U1466" t="s">
        <v>3</v>
      </c>
      <c r="V1466" t="s">
        <v>3</v>
      </c>
      <c r="W1466" t="s">
        <v>3</v>
      </c>
      <c r="X1466" t="s">
        <v>3</v>
      </c>
      <c r="Y1466" t="s">
        <v>3</v>
      </c>
      <c r="Z1466" t="s">
        <v>3</v>
      </c>
      <c r="AA1466"/>
      <c r="AB1466" t="s">
        <v>1791</v>
      </c>
      <c r="AC1466" t="s">
        <v>1810</v>
      </c>
      <c r="AD1466" t="s">
        <v>3</v>
      </c>
    </row>
    <row r="1467" spans="1:30" ht="15" x14ac:dyDescent="0.25">
      <c r="A1467">
        <v>272</v>
      </c>
      <c r="B1467" t="s">
        <v>2127</v>
      </c>
      <c r="C1467">
        <v>272</v>
      </c>
      <c r="D1467" t="s">
        <v>1808</v>
      </c>
      <c r="E1467" t="s">
        <v>2128</v>
      </c>
      <c r="F1467" t="s">
        <v>2129</v>
      </c>
      <c r="G1467" t="s">
        <v>3</v>
      </c>
      <c r="H1467" t="s">
        <v>2130</v>
      </c>
      <c r="I1467" t="s">
        <v>3</v>
      </c>
      <c r="J1467" t="s">
        <v>3</v>
      </c>
      <c r="K1467">
        <v>0</v>
      </c>
      <c r="L1467" t="s">
        <v>3</v>
      </c>
      <c r="M1467" t="s">
        <v>3</v>
      </c>
      <c r="N1467" t="s">
        <v>3</v>
      </c>
      <c r="O1467" t="s">
        <v>3</v>
      </c>
      <c r="P1467" t="s">
        <v>3</v>
      </c>
      <c r="Q1467" t="s">
        <v>3</v>
      </c>
      <c r="R1467" t="s">
        <v>3</v>
      </c>
      <c r="S1467" t="s">
        <v>3</v>
      </c>
      <c r="T1467" t="s">
        <v>3</v>
      </c>
      <c r="U1467" t="s">
        <v>3</v>
      </c>
      <c r="V1467" t="s">
        <v>3</v>
      </c>
      <c r="W1467" t="s">
        <v>3</v>
      </c>
      <c r="X1467" t="s">
        <v>3</v>
      </c>
      <c r="Y1467" t="s">
        <v>3</v>
      </c>
      <c r="Z1467" t="s">
        <v>3</v>
      </c>
      <c r="AA1467"/>
      <c r="AB1467" t="s">
        <v>1791</v>
      </c>
      <c r="AC1467" t="s">
        <v>1810</v>
      </c>
      <c r="AD1467" t="s">
        <v>3</v>
      </c>
    </row>
    <row r="1468" spans="1:30" ht="15" x14ac:dyDescent="0.25">
      <c r="A1468">
        <v>273</v>
      </c>
      <c r="B1468" t="s">
        <v>2131</v>
      </c>
      <c r="C1468">
        <v>273</v>
      </c>
      <c r="D1468" t="s">
        <v>1808</v>
      </c>
      <c r="E1468" t="s">
        <v>2128</v>
      </c>
      <c r="F1468" t="s">
        <v>2129</v>
      </c>
      <c r="G1468" t="s">
        <v>3</v>
      </c>
      <c r="H1468" t="s">
        <v>2130</v>
      </c>
      <c r="I1468" t="s">
        <v>3</v>
      </c>
      <c r="J1468" t="s">
        <v>3</v>
      </c>
      <c r="K1468">
        <v>0</v>
      </c>
      <c r="L1468" t="s">
        <v>311</v>
      </c>
      <c r="M1468" t="s">
        <v>3</v>
      </c>
      <c r="N1468" t="s">
        <v>3</v>
      </c>
      <c r="O1468" t="s">
        <v>3</v>
      </c>
      <c r="P1468" t="s">
        <v>1795</v>
      </c>
      <c r="Q1468" t="s">
        <v>3</v>
      </c>
      <c r="R1468" t="s">
        <v>3</v>
      </c>
      <c r="S1468" t="s">
        <v>3</v>
      </c>
      <c r="T1468" t="s">
        <v>3</v>
      </c>
      <c r="U1468" t="s">
        <v>3</v>
      </c>
      <c r="V1468" t="s">
        <v>2</v>
      </c>
      <c r="W1468" t="s">
        <v>3</v>
      </c>
      <c r="X1468" t="s">
        <v>3</v>
      </c>
      <c r="Y1468" t="s">
        <v>3</v>
      </c>
      <c r="Z1468" t="s">
        <v>3</v>
      </c>
      <c r="AA1468"/>
      <c r="AB1468" t="s">
        <v>1791</v>
      </c>
      <c r="AC1468" t="s">
        <v>1810</v>
      </c>
      <c r="AD1468" t="s">
        <v>3</v>
      </c>
    </row>
    <row r="1469" spans="1:30" ht="15" x14ac:dyDescent="0.25">
      <c r="A1469">
        <v>274</v>
      </c>
      <c r="B1469" t="s">
        <v>2132</v>
      </c>
      <c r="C1469">
        <v>274</v>
      </c>
      <c r="D1469" t="s">
        <v>1808</v>
      </c>
      <c r="E1469" t="s">
        <v>2128</v>
      </c>
      <c r="F1469" t="s">
        <v>2129</v>
      </c>
      <c r="G1469" t="s">
        <v>3</v>
      </c>
      <c r="H1469" t="s">
        <v>3</v>
      </c>
      <c r="I1469" t="s">
        <v>3</v>
      </c>
      <c r="J1469" t="s">
        <v>3</v>
      </c>
      <c r="K1469">
        <v>0</v>
      </c>
      <c r="L1469" t="s">
        <v>3</v>
      </c>
      <c r="M1469" t="s">
        <v>3</v>
      </c>
      <c r="N1469" t="s">
        <v>3</v>
      </c>
      <c r="O1469" t="s">
        <v>3</v>
      </c>
      <c r="P1469" t="s">
        <v>3</v>
      </c>
      <c r="Q1469" t="s">
        <v>3</v>
      </c>
      <c r="R1469" t="s">
        <v>3</v>
      </c>
      <c r="S1469" t="s">
        <v>3</v>
      </c>
      <c r="T1469" t="s">
        <v>3</v>
      </c>
      <c r="U1469" t="s">
        <v>3</v>
      </c>
      <c r="V1469" t="s">
        <v>3</v>
      </c>
      <c r="W1469" t="s">
        <v>3</v>
      </c>
      <c r="X1469" t="s">
        <v>3</v>
      </c>
      <c r="Y1469" t="s">
        <v>3</v>
      </c>
      <c r="Z1469" t="s">
        <v>3</v>
      </c>
      <c r="AA1469"/>
      <c r="AB1469" t="s">
        <v>1791</v>
      </c>
      <c r="AC1469" t="s">
        <v>1810</v>
      </c>
      <c r="AD1469" t="s">
        <v>3</v>
      </c>
    </row>
    <row r="1470" spans="1:30" ht="15" x14ac:dyDescent="0.25">
      <c r="A1470">
        <v>275</v>
      </c>
      <c r="B1470" t="s">
        <v>2133</v>
      </c>
      <c r="C1470">
        <v>275</v>
      </c>
      <c r="D1470" t="s">
        <v>1808</v>
      </c>
      <c r="E1470" t="s">
        <v>2128</v>
      </c>
      <c r="F1470" t="s">
        <v>2129</v>
      </c>
      <c r="G1470" t="s">
        <v>3</v>
      </c>
      <c r="H1470" t="s">
        <v>3</v>
      </c>
      <c r="I1470" t="s">
        <v>3</v>
      </c>
      <c r="J1470" t="s">
        <v>3</v>
      </c>
      <c r="K1470">
        <v>0</v>
      </c>
      <c r="L1470" t="s">
        <v>3</v>
      </c>
      <c r="M1470" t="s">
        <v>3</v>
      </c>
      <c r="N1470" t="s">
        <v>3</v>
      </c>
      <c r="O1470" t="s">
        <v>3</v>
      </c>
      <c r="P1470" t="s">
        <v>3</v>
      </c>
      <c r="Q1470" t="s">
        <v>3</v>
      </c>
      <c r="R1470" t="s">
        <v>3</v>
      </c>
      <c r="S1470" t="s">
        <v>3</v>
      </c>
      <c r="T1470" t="s">
        <v>3</v>
      </c>
      <c r="U1470" t="s">
        <v>3</v>
      </c>
      <c r="V1470" t="s">
        <v>10</v>
      </c>
      <c r="W1470" t="s">
        <v>13</v>
      </c>
      <c r="X1470" t="s">
        <v>3</v>
      </c>
      <c r="Y1470" t="s">
        <v>3</v>
      </c>
      <c r="Z1470" t="s">
        <v>3</v>
      </c>
      <c r="AA1470"/>
      <c r="AB1470" t="s">
        <v>1791</v>
      </c>
      <c r="AC1470" t="s">
        <v>1810</v>
      </c>
      <c r="AD1470" t="s">
        <v>3</v>
      </c>
    </row>
    <row r="1471" spans="1:30" ht="15" x14ac:dyDescent="0.25">
      <c r="A1471">
        <v>276</v>
      </c>
      <c r="B1471" t="s">
        <v>2134</v>
      </c>
      <c r="C1471">
        <v>276</v>
      </c>
      <c r="D1471" t="s">
        <v>1808</v>
      </c>
      <c r="E1471" t="s">
        <v>2128</v>
      </c>
      <c r="F1471" t="s">
        <v>2129</v>
      </c>
      <c r="G1471" t="s">
        <v>3</v>
      </c>
      <c r="H1471" t="s">
        <v>3</v>
      </c>
      <c r="I1471" t="s">
        <v>3</v>
      </c>
      <c r="J1471" t="s">
        <v>3</v>
      </c>
      <c r="K1471">
        <v>0</v>
      </c>
      <c r="L1471" t="s">
        <v>3</v>
      </c>
      <c r="M1471" t="s">
        <v>3</v>
      </c>
      <c r="N1471" t="s">
        <v>3</v>
      </c>
      <c r="O1471" t="s">
        <v>3</v>
      </c>
      <c r="P1471" t="s">
        <v>3</v>
      </c>
      <c r="Q1471" t="s">
        <v>3</v>
      </c>
      <c r="R1471" t="s">
        <v>3</v>
      </c>
      <c r="S1471" t="s">
        <v>3</v>
      </c>
      <c r="T1471" t="s">
        <v>3</v>
      </c>
      <c r="U1471" t="s">
        <v>3</v>
      </c>
      <c r="V1471" t="s">
        <v>3</v>
      </c>
      <c r="W1471" t="s">
        <v>3</v>
      </c>
      <c r="X1471" t="s">
        <v>3</v>
      </c>
      <c r="Y1471" t="s">
        <v>3</v>
      </c>
      <c r="Z1471" t="s">
        <v>3</v>
      </c>
      <c r="AA1471"/>
      <c r="AB1471" t="s">
        <v>1791</v>
      </c>
      <c r="AC1471" t="s">
        <v>1810</v>
      </c>
      <c r="AD1471" t="s">
        <v>3</v>
      </c>
    </row>
    <row r="1472" spans="1:30" ht="15" x14ac:dyDescent="0.25">
      <c r="A1472">
        <v>277</v>
      </c>
      <c r="B1472" t="s">
        <v>2135</v>
      </c>
      <c r="C1472">
        <v>277</v>
      </c>
      <c r="D1472" t="s">
        <v>1808</v>
      </c>
      <c r="E1472" t="s">
        <v>2128</v>
      </c>
      <c r="F1472" t="s">
        <v>2129</v>
      </c>
      <c r="G1472" t="s">
        <v>3</v>
      </c>
      <c r="H1472" t="s">
        <v>3</v>
      </c>
      <c r="I1472" t="s">
        <v>3</v>
      </c>
      <c r="J1472" t="s">
        <v>3</v>
      </c>
      <c r="K1472">
        <v>0</v>
      </c>
      <c r="L1472" t="s">
        <v>3</v>
      </c>
      <c r="M1472" t="s">
        <v>3</v>
      </c>
      <c r="N1472" t="s">
        <v>3</v>
      </c>
      <c r="O1472" t="s">
        <v>3</v>
      </c>
      <c r="P1472" t="s">
        <v>3</v>
      </c>
      <c r="Q1472" t="s">
        <v>3</v>
      </c>
      <c r="R1472" t="s">
        <v>3</v>
      </c>
      <c r="S1472" t="s">
        <v>3</v>
      </c>
      <c r="T1472" t="s">
        <v>3</v>
      </c>
      <c r="U1472" t="s">
        <v>3</v>
      </c>
      <c r="V1472" t="s">
        <v>2</v>
      </c>
      <c r="W1472" t="s">
        <v>3</v>
      </c>
      <c r="X1472" t="s">
        <v>3</v>
      </c>
      <c r="Y1472" t="s">
        <v>3</v>
      </c>
      <c r="Z1472" t="s">
        <v>3</v>
      </c>
      <c r="AA1472"/>
      <c r="AB1472" t="s">
        <v>1791</v>
      </c>
      <c r="AC1472" t="s">
        <v>1810</v>
      </c>
      <c r="AD1472" t="s">
        <v>3</v>
      </c>
    </row>
    <row r="1473" spans="1:30" ht="15" x14ac:dyDescent="0.25">
      <c r="A1473">
        <v>278</v>
      </c>
      <c r="B1473" t="s">
        <v>2136</v>
      </c>
      <c r="C1473">
        <v>278</v>
      </c>
      <c r="D1473" t="s">
        <v>1808</v>
      </c>
      <c r="E1473" t="s">
        <v>2128</v>
      </c>
      <c r="F1473" t="s">
        <v>2129</v>
      </c>
      <c r="G1473" t="s">
        <v>3</v>
      </c>
      <c r="H1473" t="s">
        <v>3</v>
      </c>
      <c r="I1473" t="s">
        <v>3</v>
      </c>
      <c r="J1473" t="s">
        <v>3</v>
      </c>
      <c r="K1473">
        <v>0</v>
      </c>
      <c r="L1473" t="s">
        <v>3</v>
      </c>
      <c r="M1473" t="s">
        <v>3</v>
      </c>
      <c r="N1473" t="s">
        <v>3</v>
      </c>
      <c r="O1473" t="s">
        <v>3</v>
      </c>
      <c r="P1473" t="s">
        <v>3</v>
      </c>
      <c r="Q1473" t="s">
        <v>3</v>
      </c>
      <c r="R1473" t="s">
        <v>3</v>
      </c>
      <c r="S1473" t="s">
        <v>3</v>
      </c>
      <c r="T1473" t="s">
        <v>3</v>
      </c>
      <c r="U1473" t="s">
        <v>3</v>
      </c>
      <c r="V1473" t="s">
        <v>2</v>
      </c>
      <c r="W1473" t="s">
        <v>3</v>
      </c>
      <c r="X1473" t="s">
        <v>3</v>
      </c>
      <c r="Y1473" t="s">
        <v>3</v>
      </c>
      <c r="Z1473" t="s">
        <v>3</v>
      </c>
      <c r="AA1473"/>
      <c r="AB1473" t="s">
        <v>1791</v>
      </c>
      <c r="AC1473" t="s">
        <v>1810</v>
      </c>
      <c r="AD1473" t="s">
        <v>3</v>
      </c>
    </row>
    <row r="1474" spans="1:30" ht="15" x14ac:dyDescent="0.25">
      <c r="A1474">
        <v>279</v>
      </c>
      <c r="B1474" t="s">
        <v>2137</v>
      </c>
      <c r="C1474">
        <v>279</v>
      </c>
      <c r="D1474" t="s">
        <v>1808</v>
      </c>
      <c r="E1474" t="s">
        <v>2128</v>
      </c>
      <c r="F1474" t="s">
        <v>2129</v>
      </c>
      <c r="G1474" t="s">
        <v>3</v>
      </c>
      <c r="H1474" t="s">
        <v>3</v>
      </c>
      <c r="I1474" t="s">
        <v>3</v>
      </c>
      <c r="J1474" t="s">
        <v>3</v>
      </c>
      <c r="K1474">
        <v>0</v>
      </c>
      <c r="L1474" t="s">
        <v>3</v>
      </c>
      <c r="M1474" t="s">
        <v>3</v>
      </c>
      <c r="N1474" t="s">
        <v>3</v>
      </c>
      <c r="O1474" t="s">
        <v>3</v>
      </c>
      <c r="P1474" t="s">
        <v>3</v>
      </c>
      <c r="Q1474" t="s">
        <v>3</v>
      </c>
      <c r="R1474" t="s">
        <v>3</v>
      </c>
      <c r="S1474" t="s">
        <v>3</v>
      </c>
      <c r="T1474" t="s">
        <v>3</v>
      </c>
      <c r="U1474" t="s">
        <v>3</v>
      </c>
      <c r="V1474" t="s">
        <v>2</v>
      </c>
      <c r="W1474" t="s">
        <v>3</v>
      </c>
      <c r="X1474" t="s">
        <v>3</v>
      </c>
      <c r="Y1474" t="s">
        <v>3</v>
      </c>
      <c r="Z1474" t="s">
        <v>3</v>
      </c>
      <c r="AA1474"/>
      <c r="AB1474" t="s">
        <v>1791</v>
      </c>
      <c r="AC1474" t="s">
        <v>1810</v>
      </c>
      <c r="AD1474" t="s">
        <v>3</v>
      </c>
    </row>
    <row r="1475" spans="1:30" ht="15" x14ac:dyDescent="0.25">
      <c r="A1475">
        <v>280</v>
      </c>
      <c r="B1475" t="s">
        <v>2138</v>
      </c>
      <c r="C1475">
        <v>280</v>
      </c>
      <c r="D1475" t="s">
        <v>1808</v>
      </c>
      <c r="E1475" t="s">
        <v>2128</v>
      </c>
      <c r="F1475" t="s">
        <v>2129</v>
      </c>
      <c r="G1475" t="s">
        <v>3</v>
      </c>
      <c r="H1475" t="s">
        <v>3</v>
      </c>
      <c r="I1475" t="s">
        <v>3</v>
      </c>
      <c r="J1475" t="s">
        <v>3</v>
      </c>
      <c r="K1475">
        <v>0</v>
      </c>
      <c r="L1475" t="s">
        <v>3</v>
      </c>
      <c r="M1475">
        <v>1</v>
      </c>
      <c r="N1475" t="s">
        <v>3</v>
      </c>
      <c r="O1475" t="s">
        <v>3</v>
      </c>
      <c r="P1475" t="s">
        <v>3</v>
      </c>
      <c r="Q1475" t="s">
        <v>3</v>
      </c>
      <c r="R1475" t="s">
        <v>3</v>
      </c>
      <c r="S1475" t="s">
        <v>3</v>
      </c>
      <c r="T1475" t="s">
        <v>359</v>
      </c>
      <c r="U1475" t="s">
        <v>3</v>
      </c>
      <c r="V1475" t="s">
        <v>13</v>
      </c>
      <c r="W1475" t="s">
        <v>13</v>
      </c>
      <c r="X1475" t="s">
        <v>3</v>
      </c>
      <c r="Y1475" t="s">
        <v>3</v>
      </c>
      <c r="Z1475" t="s">
        <v>3</v>
      </c>
      <c r="AA1475"/>
      <c r="AB1475" t="s">
        <v>1791</v>
      </c>
      <c r="AC1475" t="s">
        <v>1810</v>
      </c>
      <c r="AD1475" t="s">
        <v>3</v>
      </c>
    </row>
    <row r="1476" spans="1:30" ht="15" x14ac:dyDescent="0.25">
      <c r="A1476">
        <v>281</v>
      </c>
      <c r="B1476" t="s">
        <v>2139</v>
      </c>
      <c r="C1476">
        <v>281</v>
      </c>
      <c r="D1476" t="s">
        <v>1808</v>
      </c>
      <c r="E1476" t="s">
        <v>2128</v>
      </c>
      <c r="F1476" t="s">
        <v>2129</v>
      </c>
      <c r="G1476" t="s">
        <v>3</v>
      </c>
      <c r="H1476" t="s">
        <v>3</v>
      </c>
      <c r="I1476" t="s">
        <v>3</v>
      </c>
      <c r="J1476" t="s">
        <v>3</v>
      </c>
      <c r="K1476">
        <v>0</v>
      </c>
      <c r="L1476" t="s">
        <v>3</v>
      </c>
      <c r="M1476" t="s">
        <v>3</v>
      </c>
      <c r="N1476" t="s">
        <v>3</v>
      </c>
      <c r="O1476" t="s">
        <v>3</v>
      </c>
      <c r="P1476" t="s">
        <v>3</v>
      </c>
      <c r="Q1476" t="s">
        <v>3</v>
      </c>
      <c r="R1476" t="s">
        <v>3</v>
      </c>
      <c r="S1476" t="s">
        <v>3</v>
      </c>
      <c r="T1476" t="s">
        <v>3</v>
      </c>
      <c r="U1476" t="s">
        <v>3</v>
      </c>
      <c r="V1476" t="s">
        <v>21</v>
      </c>
      <c r="W1476" t="s">
        <v>3</v>
      </c>
      <c r="X1476" t="s">
        <v>3</v>
      </c>
      <c r="Y1476" t="s">
        <v>3</v>
      </c>
      <c r="Z1476" t="s">
        <v>3</v>
      </c>
      <c r="AA1476"/>
      <c r="AB1476" t="s">
        <v>1791</v>
      </c>
      <c r="AC1476" t="s">
        <v>1810</v>
      </c>
      <c r="AD1476" t="s">
        <v>3</v>
      </c>
    </row>
    <row r="1477" spans="1:30" ht="15" x14ac:dyDescent="0.25">
      <c r="A1477">
        <v>282</v>
      </c>
      <c r="B1477" t="s">
        <v>2140</v>
      </c>
      <c r="C1477">
        <v>282</v>
      </c>
      <c r="D1477" t="s">
        <v>1808</v>
      </c>
      <c r="E1477" t="s">
        <v>2128</v>
      </c>
      <c r="F1477" t="s">
        <v>2129</v>
      </c>
      <c r="G1477" t="s">
        <v>3</v>
      </c>
      <c r="H1477" t="s">
        <v>2141</v>
      </c>
      <c r="I1477" t="s">
        <v>3</v>
      </c>
      <c r="J1477" t="s">
        <v>3</v>
      </c>
      <c r="K1477">
        <v>0</v>
      </c>
      <c r="L1477" t="s">
        <v>3</v>
      </c>
      <c r="M1477" t="s">
        <v>3</v>
      </c>
      <c r="N1477" t="s">
        <v>3</v>
      </c>
      <c r="O1477" t="s">
        <v>3</v>
      </c>
      <c r="P1477" t="s">
        <v>3</v>
      </c>
      <c r="Q1477" t="s">
        <v>3</v>
      </c>
      <c r="R1477" t="s">
        <v>3</v>
      </c>
      <c r="S1477" t="s">
        <v>3</v>
      </c>
      <c r="T1477" t="s">
        <v>3</v>
      </c>
      <c r="U1477" t="s">
        <v>3</v>
      </c>
      <c r="V1477" t="s">
        <v>2</v>
      </c>
      <c r="W1477" t="s">
        <v>3</v>
      </c>
      <c r="X1477" t="s">
        <v>3</v>
      </c>
      <c r="Y1477" t="s">
        <v>3</v>
      </c>
      <c r="Z1477" t="s">
        <v>10</v>
      </c>
      <c r="AA1477"/>
      <c r="AB1477" t="s">
        <v>1791</v>
      </c>
      <c r="AC1477" t="s">
        <v>1810</v>
      </c>
      <c r="AD1477" t="s">
        <v>3</v>
      </c>
    </row>
    <row r="1478" spans="1:30" ht="15" x14ac:dyDescent="0.25">
      <c r="A1478">
        <v>283</v>
      </c>
      <c r="B1478" t="s">
        <v>2142</v>
      </c>
      <c r="C1478">
        <v>283</v>
      </c>
      <c r="D1478" t="s">
        <v>1808</v>
      </c>
      <c r="E1478" t="s">
        <v>2128</v>
      </c>
      <c r="F1478" t="s">
        <v>2129</v>
      </c>
      <c r="G1478" t="s">
        <v>3</v>
      </c>
      <c r="H1478" t="s">
        <v>3</v>
      </c>
      <c r="I1478" t="s">
        <v>3</v>
      </c>
      <c r="J1478" t="s">
        <v>3</v>
      </c>
      <c r="K1478">
        <v>0</v>
      </c>
      <c r="L1478" t="s">
        <v>3</v>
      </c>
      <c r="M1478" t="s">
        <v>3</v>
      </c>
      <c r="N1478" t="s">
        <v>3</v>
      </c>
      <c r="O1478" t="s">
        <v>3</v>
      </c>
      <c r="P1478" t="s">
        <v>3</v>
      </c>
      <c r="Q1478" t="s">
        <v>3</v>
      </c>
      <c r="R1478" t="s">
        <v>3</v>
      </c>
      <c r="S1478" t="s">
        <v>3</v>
      </c>
      <c r="T1478" t="s">
        <v>3</v>
      </c>
      <c r="U1478" t="s">
        <v>3</v>
      </c>
      <c r="V1478" t="s">
        <v>2</v>
      </c>
      <c r="W1478" t="s">
        <v>3</v>
      </c>
      <c r="X1478" t="s">
        <v>3</v>
      </c>
      <c r="Y1478" t="s">
        <v>3</v>
      </c>
      <c r="Z1478" t="s">
        <v>3</v>
      </c>
      <c r="AA1478"/>
      <c r="AB1478" t="s">
        <v>1791</v>
      </c>
      <c r="AC1478" t="s">
        <v>1810</v>
      </c>
      <c r="AD1478" t="s">
        <v>3</v>
      </c>
    </row>
    <row r="1479" spans="1:30" ht="15" x14ac:dyDescent="0.25">
      <c r="A1479">
        <v>284</v>
      </c>
      <c r="B1479" t="s">
        <v>2143</v>
      </c>
      <c r="C1479">
        <v>284</v>
      </c>
      <c r="D1479" t="s">
        <v>1808</v>
      </c>
      <c r="E1479" t="s">
        <v>2128</v>
      </c>
      <c r="F1479" t="s">
        <v>2129</v>
      </c>
      <c r="G1479" t="s">
        <v>3</v>
      </c>
      <c r="H1479" t="s">
        <v>3</v>
      </c>
      <c r="I1479" t="s">
        <v>3</v>
      </c>
      <c r="J1479" t="s">
        <v>3</v>
      </c>
      <c r="K1479">
        <v>0</v>
      </c>
      <c r="L1479" t="s">
        <v>3</v>
      </c>
      <c r="M1479" t="s">
        <v>3</v>
      </c>
      <c r="N1479" t="s">
        <v>3</v>
      </c>
      <c r="O1479" t="s">
        <v>3</v>
      </c>
      <c r="P1479" t="s">
        <v>3</v>
      </c>
      <c r="Q1479" t="s">
        <v>3</v>
      </c>
      <c r="R1479" t="s">
        <v>3</v>
      </c>
      <c r="S1479" t="s">
        <v>3</v>
      </c>
      <c r="T1479" t="s">
        <v>3</v>
      </c>
      <c r="U1479" t="s">
        <v>3</v>
      </c>
      <c r="V1479" t="s">
        <v>3</v>
      </c>
      <c r="W1479" t="s">
        <v>3</v>
      </c>
      <c r="X1479" t="s">
        <v>3</v>
      </c>
      <c r="Y1479" t="s">
        <v>3</v>
      </c>
      <c r="Z1479" t="s">
        <v>3</v>
      </c>
      <c r="AA1479"/>
      <c r="AB1479" t="s">
        <v>1791</v>
      </c>
      <c r="AC1479" t="s">
        <v>1810</v>
      </c>
      <c r="AD1479" t="s">
        <v>3</v>
      </c>
    </row>
    <row r="1480" spans="1:30" ht="15" x14ac:dyDescent="0.25">
      <c r="A1480">
        <v>285</v>
      </c>
      <c r="B1480" t="s">
        <v>2144</v>
      </c>
      <c r="C1480">
        <v>285</v>
      </c>
      <c r="D1480" t="s">
        <v>1808</v>
      </c>
      <c r="E1480" t="s">
        <v>2128</v>
      </c>
      <c r="F1480" t="s">
        <v>2129</v>
      </c>
      <c r="G1480" t="s">
        <v>3</v>
      </c>
      <c r="H1480" t="s">
        <v>3</v>
      </c>
      <c r="I1480" t="s">
        <v>3</v>
      </c>
      <c r="J1480" t="s">
        <v>3</v>
      </c>
      <c r="K1480">
        <v>0</v>
      </c>
      <c r="L1480" t="s">
        <v>3</v>
      </c>
      <c r="M1480" t="s">
        <v>3</v>
      </c>
      <c r="N1480" t="s">
        <v>3</v>
      </c>
      <c r="O1480" t="s">
        <v>3</v>
      </c>
      <c r="P1480" t="s">
        <v>3</v>
      </c>
      <c r="Q1480" t="s">
        <v>3</v>
      </c>
      <c r="R1480" t="s">
        <v>3</v>
      </c>
      <c r="S1480" t="s">
        <v>3</v>
      </c>
      <c r="T1480" t="s">
        <v>3</v>
      </c>
      <c r="U1480" t="s">
        <v>3</v>
      </c>
      <c r="V1480" t="s">
        <v>2</v>
      </c>
      <c r="W1480" t="s">
        <v>3</v>
      </c>
      <c r="X1480" t="s">
        <v>3</v>
      </c>
      <c r="Y1480" t="s">
        <v>3</v>
      </c>
      <c r="Z1480" t="s">
        <v>3</v>
      </c>
      <c r="AA1480"/>
      <c r="AB1480" t="s">
        <v>1791</v>
      </c>
      <c r="AC1480" t="s">
        <v>1810</v>
      </c>
      <c r="AD1480" t="s">
        <v>3</v>
      </c>
    </row>
    <row r="1481" spans="1:30" ht="15" x14ac:dyDescent="0.25">
      <c r="A1481">
        <v>286</v>
      </c>
      <c r="B1481" t="s">
        <v>2145</v>
      </c>
      <c r="C1481">
        <v>286</v>
      </c>
      <c r="D1481" t="s">
        <v>1808</v>
      </c>
      <c r="E1481" t="s">
        <v>2128</v>
      </c>
      <c r="F1481" t="s">
        <v>2129</v>
      </c>
      <c r="G1481" t="s">
        <v>3</v>
      </c>
      <c r="H1481" t="s">
        <v>3</v>
      </c>
      <c r="I1481" t="s">
        <v>3</v>
      </c>
      <c r="J1481" t="s">
        <v>3</v>
      </c>
      <c r="K1481">
        <v>0</v>
      </c>
      <c r="L1481" t="s">
        <v>3</v>
      </c>
      <c r="M1481" t="s">
        <v>3</v>
      </c>
      <c r="N1481" t="s">
        <v>3</v>
      </c>
      <c r="O1481" t="s">
        <v>3</v>
      </c>
      <c r="P1481" t="s">
        <v>3</v>
      </c>
      <c r="Q1481" t="s">
        <v>3</v>
      </c>
      <c r="R1481" t="s">
        <v>3</v>
      </c>
      <c r="S1481" t="s">
        <v>3</v>
      </c>
      <c r="T1481" t="s">
        <v>3</v>
      </c>
      <c r="U1481" t="s">
        <v>3</v>
      </c>
      <c r="V1481" t="s">
        <v>2</v>
      </c>
      <c r="W1481" t="s">
        <v>3</v>
      </c>
      <c r="X1481" t="s">
        <v>3</v>
      </c>
      <c r="Y1481" t="s">
        <v>3</v>
      </c>
      <c r="Z1481" t="s">
        <v>3</v>
      </c>
      <c r="AA1481"/>
      <c r="AB1481" t="s">
        <v>1791</v>
      </c>
      <c r="AC1481" t="s">
        <v>1810</v>
      </c>
      <c r="AD1481" t="s">
        <v>3</v>
      </c>
    </row>
    <row r="1482" spans="1:30" ht="15" x14ac:dyDescent="0.25">
      <c r="A1482">
        <v>287</v>
      </c>
      <c r="B1482" t="s">
        <v>2146</v>
      </c>
      <c r="C1482">
        <v>287</v>
      </c>
      <c r="D1482" t="s">
        <v>1808</v>
      </c>
      <c r="E1482" t="s">
        <v>2128</v>
      </c>
      <c r="F1482" t="s">
        <v>2129</v>
      </c>
      <c r="G1482" t="s">
        <v>3</v>
      </c>
      <c r="H1482" t="s">
        <v>3</v>
      </c>
      <c r="I1482" t="s">
        <v>3</v>
      </c>
      <c r="J1482" t="s">
        <v>3</v>
      </c>
      <c r="K1482">
        <v>0</v>
      </c>
      <c r="L1482" t="s">
        <v>3</v>
      </c>
      <c r="M1482" t="s">
        <v>3</v>
      </c>
      <c r="N1482" t="s">
        <v>3</v>
      </c>
      <c r="O1482" t="s">
        <v>3</v>
      </c>
      <c r="P1482" t="s">
        <v>3</v>
      </c>
      <c r="Q1482" t="s">
        <v>3</v>
      </c>
      <c r="R1482" t="s">
        <v>3</v>
      </c>
      <c r="S1482" t="s">
        <v>3</v>
      </c>
      <c r="T1482" t="s">
        <v>3</v>
      </c>
      <c r="U1482" t="s">
        <v>3</v>
      </c>
      <c r="V1482" t="s">
        <v>2</v>
      </c>
      <c r="W1482" t="s">
        <v>3</v>
      </c>
      <c r="X1482" t="s">
        <v>3</v>
      </c>
      <c r="Y1482" t="s">
        <v>3</v>
      </c>
      <c r="Z1482" t="s">
        <v>3</v>
      </c>
      <c r="AA1482"/>
      <c r="AB1482" t="s">
        <v>1791</v>
      </c>
      <c r="AC1482" t="s">
        <v>1810</v>
      </c>
      <c r="AD1482" t="s">
        <v>3</v>
      </c>
    </row>
    <row r="1483" spans="1:30" ht="15" x14ac:dyDescent="0.25">
      <c r="A1483">
        <v>288</v>
      </c>
      <c r="B1483" t="s">
        <v>2147</v>
      </c>
      <c r="C1483">
        <v>288</v>
      </c>
      <c r="D1483" t="s">
        <v>1808</v>
      </c>
      <c r="E1483" t="s">
        <v>2128</v>
      </c>
      <c r="F1483" t="s">
        <v>2129</v>
      </c>
      <c r="G1483" t="s">
        <v>3</v>
      </c>
      <c r="H1483" t="s">
        <v>3</v>
      </c>
      <c r="I1483" t="s">
        <v>3</v>
      </c>
      <c r="J1483" t="s">
        <v>3</v>
      </c>
      <c r="K1483">
        <v>0</v>
      </c>
      <c r="L1483" t="s">
        <v>3</v>
      </c>
      <c r="M1483" t="s">
        <v>3</v>
      </c>
      <c r="N1483" t="s">
        <v>3</v>
      </c>
      <c r="O1483" t="s">
        <v>3</v>
      </c>
      <c r="P1483" t="s">
        <v>3</v>
      </c>
      <c r="Q1483" t="s">
        <v>3</v>
      </c>
      <c r="R1483" t="s">
        <v>3</v>
      </c>
      <c r="S1483" t="s">
        <v>3</v>
      </c>
      <c r="T1483" t="s">
        <v>3</v>
      </c>
      <c r="U1483" t="s">
        <v>3</v>
      </c>
      <c r="V1483" t="s">
        <v>3</v>
      </c>
      <c r="W1483" t="s">
        <v>3</v>
      </c>
      <c r="X1483" t="s">
        <v>3</v>
      </c>
      <c r="Y1483" t="s">
        <v>3</v>
      </c>
      <c r="Z1483" t="s">
        <v>3</v>
      </c>
      <c r="AA1483"/>
      <c r="AB1483" t="s">
        <v>1791</v>
      </c>
      <c r="AC1483" t="s">
        <v>1810</v>
      </c>
      <c r="AD1483" t="s">
        <v>3</v>
      </c>
    </row>
    <row r="1484" spans="1:30" ht="15" x14ac:dyDescent="0.25">
      <c r="A1484">
        <v>289</v>
      </c>
      <c r="B1484" t="s">
        <v>2148</v>
      </c>
      <c r="C1484">
        <v>289</v>
      </c>
      <c r="D1484" t="s">
        <v>1808</v>
      </c>
      <c r="E1484" t="s">
        <v>2128</v>
      </c>
      <c r="F1484" t="s">
        <v>2129</v>
      </c>
      <c r="G1484" t="s">
        <v>3</v>
      </c>
      <c r="H1484" t="s">
        <v>3</v>
      </c>
      <c r="I1484" t="s">
        <v>3</v>
      </c>
      <c r="J1484" t="s">
        <v>3</v>
      </c>
      <c r="K1484">
        <v>0</v>
      </c>
      <c r="L1484" t="s">
        <v>3</v>
      </c>
      <c r="M1484" t="s">
        <v>3</v>
      </c>
      <c r="N1484" t="s">
        <v>3</v>
      </c>
      <c r="O1484" t="s">
        <v>3</v>
      </c>
      <c r="P1484" t="s">
        <v>3</v>
      </c>
      <c r="Q1484" t="s">
        <v>3</v>
      </c>
      <c r="R1484" t="s">
        <v>3</v>
      </c>
      <c r="S1484" t="s">
        <v>3</v>
      </c>
      <c r="T1484" t="s">
        <v>3</v>
      </c>
      <c r="U1484" t="s">
        <v>3</v>
      </c>
      <c r="V1484" t="s">
        <v>2</v>
      </c>
      <c r="W1484" t="s">
        <v>3</v>
      </c>
      <c r="X1484" t="s">
        <v>3</v>
      </c>
      <c r="Y1484" t="s">
        <v>13</v>
      </c>
      <c r="Z1484" t="s">
        <v>3</v>
      </c>
      <c r="AA1484"/>
      <c r="AB1484" t="s">
        <v>1791</v>
      </c>
      <c r="AC1484" t="s">
        <v>1810</v>
      </c>
      <c r="AD1484" t="s">
        <v>3</v>
      </c>
    </row>
    <row r="1485" spans="1:30" ht="15" x14ac:dyDescent="0.25">
      <c r="A1485">
        <v>290</v>
      </c>
      <c r="B1485" t="s">
        <v>2149</v>
      </c>
      <c r="C1485">
        <v>290</v>
      </c>
      <c r="D1485" t="s">
        <v>1808</v>
      </c>
      <c r="E1485" t="s">
        <v>2128</v>
      </c>
      <c r="F1485" t="s">
        <v>2129</v>
      </c>
      <c r="G1485" t="s">
        <v>3</v>
      </c>
      <c r="H1485" t="s">
        <v>2150</v>
      </c>
      <c r="I1485" t="s">
        <v>3</v>
      </c>
      <c r="J1485" t="s">
        <v>3</v>
      </c>
      <c r="K1485">
        <v>0</v>
      </c>
      <c r="L1485" t="s">
        <v>3</v>
      </c>
      <c r="M1485">
        <v>1</v>
      </c>
      <c r="N1485" t="s">
        <v>3</v>
      </c>
      <c r="O1485" t="s">
        <v>3</v>
      </c>
      <c r="P1485" t="s">
        <v>1795</v>
      </c>
      <c r="Q1485" t="s">
        <v>3</v>
      </c>
      <c r="R1485" t="s">
        <v>3</v>
      </c>
      <c r="S1485" t="s">
        <v>3</v>
      </c>
      <c r="T1485" t="s">
        <v>413</v>
      </c>
      <c r="U1485" t="s">
        <v>3</v>
      </c>
      <c r="V1485" t="s">
        <v>10</v>
      </c>
      <c r="W1485" t="s">
        <v>10</v>
      </c>
      <c r="X1485" t="s">
        <v>3</v>
      </c>
      <c r="Y1485" t="s">
        <v>13</v>
      </c>
      <c r="Z1485" t="s">
        <v>3</v>
      </c>
      <c r="AA1485"/>
      <c r="AB1485" t="s">
        <v>1791</v>
      </c>
      <c r="AC1485" t="s">
        <v>1810</v>
      </c>
      <c r="AD1485" t="s">
        <v>3</v>
      </c>
    </row>
    <row r="1486" spans="1:30" ht="15" x14ac:dyDescent="0.25">
      <c r="A1486">
        <v>291</v>
      </c>
      <c r="B1486" t="s">
        <v>2151</v>
      </c>
      <c r="C1486">
        <v>291</v>
      </c>
      <c r="D1486" t="s">
        <v>1808</v>
      </c>
      <c r="E1486" t="s">
        <v>2128</v>
      </c>
      <c r="F1486" t="s">
        <v>2129</v>
      </c>
      <c r="G1486" t="s">
        <v>3</v>
      </c>
      <c r="H1486" t="s">
        <v>3</v>
      </c>
      <c r="I1486" t="s">
        <v>3</v>
      </c>
      <c r="J1486" t="s">
        <v>3</v>
      </c>
      <c r="K1486">
        <v>0</v>
      </c>
      <c r="L1486" t="s">
        <v>3</v>
      </c>
      <c r="M1486" t="s">
        <v>3</v>
      </c>
      <c r="N1486" t="s">
        <v>3</v>
      </c>
      <c r="O1486" t="s">
        <v>3</v>
      </c>
      <c r="P1486" t="s">
        <v>3</v>
      </c>
      <c r="Q1486" t="s">
        <v>3</v>
      </c>
      <c r="R1486" t="s">
        <v>3</v>
      </c>
      <c r="S1486" t="s">
        <v>3</v>
      </c>
      <c r="T1486" t="s">
        <v>3</v>
      </c>
      <c r="U1486" t="s">
        <v>3</v>
      </c>
      <c r="V1486" t="s">
        <v>3</v>
      </c>
      <c r="W1486" t="s">
        <v>13</v>
      </c>
      <c r="X1486" t="s">
        <v>3</v>
      </c>
      <c r="Y1486" t="s">
        <v>3</v>
      </c>
      <c r="Z1486" t="s">
        <v>3</v>
      </c>
      <c r="AA1486"/>
      <c r="AB1486" t="s">
        <v>1791</v>
      </c>
      <c r="AC1486" t="s">
        <v>1810</v>
      </c>
      <c r="AD1486" t="s">
        <v>3</v>
      </c>
    </row>
    <row r="1487" spans="1:30" ht="15" x14ac:dyDescent="0.25">
      <c r="A1487">
        <v>292</v>
      </c>
      <c r="B1487" t="s">
        <v>2152</v>
      </c>
      <c r="C1487">
        <v>292</v>
      </c>
      <c r="D1487" t="s">
        <v>1808</v>
      </c>
      <c r="E1487" t="s">
        <v>2128</v>
      </c>
      <c r="F1487" t="s">
        <v>2129</v>
      </c>
      <c r="G1487" t="s">
        <v>3</v>
      </c>
      <c r="H1487" t="s">
        <v>3</v>
      </c>
      <c r="I1487" t="s">
        <v>3</v>
      </c>
      <c r="J1487" t="s">
        <v>3</v>
      </c>
      <c r="K1487">
        <v>0</v>
      </c>
      <c r="L1487" t="s">
        <v>3</v>
      </c>
      <c r="M1487" t="s">
        <v>3</v>
      </c>
      <c r="N1487" t="s">
        <v>3</v>
      </c>
      <c r="O1487" t="s">
        <v>3</v>
      </c>
      <c r="P1487" t="s">
        <v>3</v>
      </c>
      <c r="Q1487" t="s">
        <v>3</v>
      </c>
      <c r="R1487" t="s">
        <v>3</v>
      </c>
      <c r="S1487" t="s">
        <v>3</v>
      </c>
      <c r="T1487" t="s">
        <v>3</v>
      </c>
      <c r="U1487" t="s">
        <v>3</v>
      </c>
      <c r="V1487" t="s">
        <v>3</v>
      </c>
      <c r="W1487" t="s">
        <v>3</v>
      </c>
      <c r="X1487" t="s">
        <v>3</v>
      </c>
      <c r="Y1487" t="s">
        <v>3</v>
      </c>
      <c r="Z1487" t="s">
        <v>3</v>
      </c>
      <c r="AA1487"/>
      <c r="AB1487" t="s">
        <v>1791</v>
      </c>
      <c r="AC1487" t="s">
        <v>1810</v>
      </c>
      <c r="AD1487" t="s">
        <v>3</v>
      </c>
    </row>
    <row r="1488" spans="1:30" ht="15" x14ac:dyDescent="0.25">
      <c r="A1488">
        <v>293</v>
      </c>
      <c r="B1488" t="s">
        <v>2153</v>
      </c>
      <c r="C1488">
        <v>293</v>
      </c>
      <c r="D1488" t="s">
        <v>1808</v>
      </c>
      <c r="E1488" t="s">
        <v>2128</v>
      </c>
      <c r="F1488" t="s">
        <v>2129</v>
      </c>
      <c r="G1488" t="s">
        <v>3</v>
      </c>
      <c r="H1488" t="s">
        <v>3</v>
      </c>
      <c r="I1488" t="s">
        <v>3</v>
      </c>
      <c r="J1488" t="s">
        <v>3</v>
      </c>
      <c r="K1488" t="s">
        <v>3</v>
      </c>
      <c r="L1488" t="s">
        <v>3</v>
      </c>
      <c r="M1488" t="s">
        <v>3</v>
      </c>
      <c r="N1488" t="s">
        <v>3</v>
      </c>
      <c r="O1488" t="s">
        <v>3</v>
      </c>
      <c r="P1488" t="s">
        <v>3</v>
      </c>
      <c r="Q1488" t="s">
        <v>3</v>
      </c>
      <c r="R1488" t="s">
        <v>3</v>
      </c>
      <c r="S1488" t="s">
        <v>3</v>
      </c>
      <c r="T1488" t="s">
        <v>3</v>
      </c>
      <c r="U1488" t="s">
        <v>3</v>
      </c>
      <c r="V1488" t="s">
        <v>3</v>
      </c>
      <c r="W1488" t="s">
        <v>3</v>
      </c>
      <c r="X1488" t="s">
        <v>3</v>
      </c>
      <c r="Y1488" t="s">
        <v>3</v>
      </c>
      <c r="Z1488" t="s">
        <v>3</v>
      </c>
      <c r="AA1488"/>
      <c r="AB1488" t="s">
        <v>1791</v>
      </c>
      <c r="AC1488" t="s">
        <v>1810</v>
      </c>
      <c r="AD1488" t="s">
        <v>3</v>
      </c>
    </row>
    <row r="1489" spans="1:30" ht="15" x14ac:dyDescent="0.25">
      <c r="A1489">
        <v>294</v>
      </c>
      <c r="B1489" t="s">
        <v>2154</v>
      </c>
      <c r="C1489">
        <v>294</v>
      </c>
      <c r="D1489" t="s">
        <v>1808</v>
      </c>
      <c r="E1489" t="s">
        <v>2128</v>
      </c>
      <c r="F1489" t="s">
        <v>2129</v>
      </c>
      <c r="G1489" t="s">
        <v>3</v>
      </c>
      <c r="H1489" t="s">
        <v>3</v>
      </c>
      <c r="I1489" t="s">
        <v>3</v>
      </c>
      <c r="J1489" t="s">
        <v>3</v>
      </c>
      <c r="K1489">
        <v>0</v>
      </c>
      <c r="L1489" t="s">
        <v>3</v>
      </c>
      <c r="M1489" t="s">
        <v>3</v>
      </c>
      <c r="N1489" t="s">
        <v>3</v>
      </c>
      <c r="O1489" t="s">
        <v>3</v>
      </c>
      <c r="P1489" t="s">
        <v>3</v>
      </c>
      <c r="Q1489" t="s">
        <v>3</v>
      </c>
      <c r="R1489" t="s">
        <v>3</v>
      </c>
      <c r="S1489" t="s">
        <v>3</v>
      </c>
      <c r="T1489" t="s">
        <v>359</v>
      </c>
      <c r="U1489" t="s">
        <v>3</v>
      </c>
      <c r="V1489" t="s">
        <v>3</v>
      </c>
      <c r="W1489" t="s">
        <v>13</v>
      </c>
      <c r="X1489" t="s">
        <v>3</v>
      </c>
      <c r="Y1489" t="s">
        <v>3</v>
      </c>
      <c r="Z1489" t="s">
        <v>3</v>
      </c>
      <c r="AA1489"/>
      <c r="AB1489" t="s">
        <v>1791</v>
      </c>
      <c r="AC1489" t="s">
        <v>1810</v>
      </c>
      <c r="AD1489" t="s">
        <v>3</v>
      </c>
    </row>
    <row r="1490" spans="1:30" ht="15" x14ac:dyDescent="0.25">
      <c r="A1490">
        <v>295</v>
      </c>
      <c r="B1490" t="s">
        <v>2155</v>
      </c>
      <c r="C1490">
        <v>295</v>
      </c>
      <c r="D1490" t="s">
        <v>1808</v>
      </c>
      <c r="E1490" t="s">
        <v>2128</v>
      </c>
      <c r="F1490" t="s">
        <v>2129</v>
      </c>
      <c r="G1490" t="s">
        <v>3</v>
      </c>
      <c r="H1490" t="s">
        <v>3</v>
      </c>
      <c r="I1490" t="s">
        <v>3</v>
      </c>
      <c r="J1490" t="s">
        <v>3</v>
      </c>
      <c r="K1490">
        <v>0</v>
      </c>
      <c r="L1490" t="s">
        <v>3</v>
      </c>
      <c r="M1490" t="s">
        <v>3</v>
      </c>
      <c r="N1490" t="s">
        <v>3</v>
      </c>
      <c r="O1490" t="s">
        <v>3</v>
      </c>
      <c r="P1490" t="s">
        <v>3</v>
      </c>
      <c r="Q1490" t="s">
        <v>3</v>
      </c>
      <c r="R1490" t="s">
        <v>3</v>
      </c>
      <c r="S1490" t="s">
        <v>3</v>
      </c>
      <c r="T1490" t="s">
        <v>3</v>
      </c>
      <c r="U1490" t="s">
        <v>3</v>
      </c>
      <c r="V1490" t="s">
        <v>3</v>
      </c>
      <c r="W1490" t="s">
        <v>3</v>
      </c>
      <c r="X1490" t="s">
        <v>3</v>
      </c>
      <c r="Y1490" t="s">
        <v>3</v>
      </c>
      <c r="Z1490" t="s">
        <v>3</v>
      </c>
      <c r="AA1490"/>
      <c r="AB1490" t="s">
        <v>1791</v>
      </c>
      <c r="AC1490" t="s">
        <v>1810</v>
      </c>
      <c r="AD1490" t="s">
        <v>3</v>
      </c>
    </row>
    <row r="1491" spans="1:30" ht="15" x14ac:dyDescent="0.25">
      <c r="A1491">
        <v>296</v>
      </c>
      <c r="B1491" t="s">
        <v>2156</v>
      </c>
      <c r="C1491">
        <v>296</v>
      </c>
      <c r="D1491" t="s">
        <v>1808</v>
      </c>
      <c r="E1491" t="s">
        <v>2128</v>
      </c>
      <c r="F1491" t="s">
        <v>2129</v>
      </c>
      <c r="G1491" t="s">
        <v>3</v>
      </c>
      <c r="H1491" t="s">
        <v>3</v>
      </c>
      <c r="I1491" t="s">
        <v>3</v>
      </c>
      <c r="J1491" t="s">
        <v>3</v>
      </c>
      <c r="K1491">
        <v>0</v>
      </c>
      <c r="L1491" t="s">
        <v>3</v>
      </c>
      <c r="M1491" t="s">
        <v>3</v>
      </c>
      <c r="N1491" t="s">
        <v>3</v>
      </c>
      <c r="O1491" t="s">
        <v>3</v>
      </c>
      <c r="P1491" t="s">
        <v>3</v>
      </c>
      <c r="Q1491" t="s">
        <v>3</v>
      </c>
      <c r="R1491" t="s">
        <v>3</v>
      </c>
      <c r="S1491" t="s">
        <v>3</v>
      </c>
      <c r="T1491" t="s">
        <v>3</v>
      </c>
      <c r="U1491" t="s">
        <v>3</v>
      </c>
      <c r="V1491" t="s">
        <v>2</v>
      </c>
      <c r="W1491" t="s">
        <v>3</v>
      </c>
      <c r="X1491" t="s">
        <v>3</v>
      </c>
      <c r="Y1491" t="s">
        <v>3</v>
      </c>
      <c r="Z1491" t="s">
        <v>3</v>
      </c>
      <c r="AA1491"/>
      <c r="AB1491" t="s">
        <v>1791</v>
      </c>
      <c r="AC1491" t="s">
        <v>1810</v>
      </c>
      <c r="AD1491" t="s">
        <v>3</v>
      </c>
    </row>
    <row r="1492" spans="1:30" ht="15" x14ac:dyDescent="0.25">
      <c r="A1492">
        <v>297</v>
      </c>
      <c r="B1492" t="s">
        <v>2157</v>
      </c>
      <c r="C1492">
        <v>297</v>
      </c>
      <c r="D1492" t="s">
        <v>1808</v>
      </c>
      <c r="E1492" t="s">
        <v>2128</v>
      </c>
      <c r="F1492" t="s">
        <v>2129</v>
      </c>
      <c r="G1492" t="s">
        <v>3</v>
      </c>
      <c r="H1492" t="s">
        <v>3</v>
      </c>
      <c r="I1492" t="s">
        <v>3</v>
      </c>
      <c r="J1492" t="s">
        <v>3</v>
      </c>
      <c r="K1492">
        <v>0</v>
      </c>
      <c r="L1492" t="s">
        <v>3</v>
      </c>
      <c r="M1492" t="s">
        <v>3</v>
      </c>
      <c r="N1492" t="s">
        <v>3</v>
      </c>
      <c r="O1492" t="s">
        <v>3</v>
      </c>
      <c r="P1492" t="s">
        <v>3</v>
      </c>
      <c r="Q1492" t="s">
        <v>3</v>
      </c>
      <c r="R1492" t="s">
        <v>3</v>
      </c>
      <c r="S1492" t="s">
        <v>3</v>
      </c>
      <c r="T1492" t="s">
        <v>3</v>
      </c>
      <c r="U1492" t="s">
        <v>3</v>
      </c>
      <c r="V1492" t="s">
        <v>2</v>
      </c>
      <c r="W1492" t="s">
        <v>3</v>
      </c>
      <c r="X1492" t="s">
        <v>3</v>
      </c>
      <c r="Y1492" t="s">
        <v>3</v>
      </c>
      <c r="Z1492" t="s">
        <v>3</v>
      </c>
      <c r="AA1492"/>
      <c r="AB1492" t="s">
        <v>1791</v>
      </c>
      <c r="AC1492" t="s">
        <v>1810</v>
      </c>
      <c r="AD1492" t="s">
        <v>3</v>
      </c>
    </row>
    <row r="1493" spans="1:30" ht="15" x14ac:dyDescent="0.25">
      <c r="A1493">
        <v>298</v>
      </c>
      <c r="B1493" t="s">
        <v>2158</v>
      </c>
      <c r="C1493">
        <v>298</v>
      </c>
      <c r="D1493" t="s">
        <v>1808</v>
      </c>
      <c r="E1493" t="s">
        <v>2128</v>
      </c>
      <c r="F1493" t="s">
        <v>2129</v>
      </c>
      <c r="G1493" t="s">
        <v>3</v>
      </c>
      <c r="H1493" t="s">
        <v>2159</v>
      </c>
      <c r="I1493" t="s">
        <v>3</v>
      </c>
      <c r="J1493" t="s">
        <v>3</v>
      </c>
      <c r="K1493">
        <v>0</v>
      </c>
      <c r="L1493" t="s">
        <v>3</v>
      </c>
      <c r="M1493" t="s">
        <v>3</v>
      </c>
      <c r="N1493" t="s">
        <v>3</v>
      </c>
      <c r="O1493" t="s">
        <v>3</v>
      </c>
      <c r="P1493" t="s">
        <v>3</v>
      </c>
      <c r="Q1493" t="s">
        <v>3</v>
      </c>
      <c r="R1493" t="s">
        <v>3</v>
      </c>
      <c r="S1493" t="s">
        <v>3</v>
      </c>
      <c r="T1493" t="s">
        <v>3</v>
      </c>
      <c r="U1493" t="s">
        <v>3</v>
      </c>
      <c r="V1493" t="s">
        <v>2</v>
      </c>
      <c r="W1493" t="s">
        <v>3</v>
      </c>
      <c r="X1493" t="s">
        <v>3</v>
      </c>
      <c r="Y1493" t="s">
        <v>3</v>
      </c>
      <c r="Z1493" t="s">
        <v>10</v>
      </c>
      <c r="AA1493"/>
      <c r="AB1493" t="s">
        <v>1791</v>
      </c>
      <c r="AC1493" t="s">
        <v>1810</v>
      </c>
      <c r="AD1493" t="s">
        <v>3</v>
      </c>
    </row>
    <row r="1494" spans="1:30" ht="15" x14ac:dyDescent="0.25">
      <c r="A1494">
        <v>299</v>
      </c>
      <c r="B1494" t="s">
        <v>2160</v>
      </c>
      <c r="C1494">
        <v>299</v>
      </c>
      <c r="D1494" t="s">
        <v>1808</v>
      </c>
      <c r="E1494" t="s">
        <v>2128</v>
      </c>
      <c r="F1494" t="s">
        <v>2129</v>
      </c>
      <c r="G1494" t="s">
        <v>3</v>
      </c>
      <c r="H1494" t="s">
        <v>3</v>
      </c>
      <c r="I1494" t="s">
        <v>3</v>
      </c>
      <c r="J1494" t="s">
        <v>3</v>
      </c>
      <c r="K1494">
        <v>0</v>
      </c>
      <c r="L1494" t="s">
        <v>3</v>
      </c>
      <c r="M1494" t="s">
        <v>3</v>
      </c>
      <c r="N1494" t="s">
        <v>3</v>
      </c>
      <c r="O1494" t="s">
        <v>3</v>
      </c>
      <c r="P1494" t="s">
        <v>3</v>
      </c>
      <c r="Q1494" t="s">
        <v>3</v>
      </c>
      <c r="R1494" t="s">
        <v>3</v>
      </c>
      <c r="S1494" t="s">
        <v>3</v>
      </c>
      <c r="T1494" t="s">
        <v>3</v>
      </c>
      <c r="U1494" t="s">
        <v>3</v>
      </c>
      <c r="V1494" t="s">
        <v>2</v>
      </c>
      <c r="W1494" t="s">
        <v>3</v>
      </c>
      <c r="X1494" t="s">
        <v>3</v>
      </c>
      <c r="Y1494" t="s">
        <v>3</v>
      </c>
      <c r="Z1494" t="s">
        <v>3</v>
      </c>
      <c r="AA1494"/>
      <c r="AB1494" t="s">
        <v>1791</v>
      </c>
      <c r="AC1494" t="s">
        <v>1810</v>
      </c>
      <c r="AD1494" t="s">
        <v>3</v>
      </c>
    </row>
    <row r="1495" spans="1:30" ht="15" x14ac:dyDescent="0.25">
      <c r="A1495">
        <v>300</v>
      </c>
      <c r="B1495" t="s">
        <v>2161</v>
      </c>
      <c r="C1495">
        <v>300</v>
      </c>
      <c r="D1495" t="s">
        <v>1808</v>
      </c>
      <c r="E1495" t="s">
        <v>2128</v>
      </c>
      <c r="F1495" t="s">
        <v>2129</v>
      </c>
      <c r="G1495" t="s">
        <v>3</v>
      </c>
      <c r="H1495" t="s">
        <v>3</v>
      </c>
      <c r="I1495" t="s">
        <v>3</v>
      </c>
      <c r="J1495" t="s">
        <v>3</v>
      </c>
      <c r="K1495">
        <v>0</v>
      </c>
      <c r="L1495" t="s">
        <v>3</v>
      </c>
      <c r="M1495" t="s">
        <v>3</v>
      </c>
      <c r="N1495" t="s">
        <v>3</v>
      </c>
      <c r="O1495" t="s">
        <v>3</v>
      </c>
      <c r="P1495" t="s">
        <v>3</v>
      </c>
      <c r="Q1495" t="s">
        <v>3</v>
      </c>
      <c r="R1495" t="s">
        <v>3</v>
      </c>
      <c r="S1495" t="s">
        <v>3</v>
      </c>
      <c r="T1495" t="s">
        <v>3</v>
      </c>
      <c r="U1495" t="s">
        <v>3</v>
      </c>
      <c r="V1495" t="s">
        <v>2</v>
      </c>
      <c r="W1495" t="s">
        <v>3</v>
      </c>
      <c r="X1495" t="s">
        <v>3</v>
      </c>
      <c r="Y1495" t="s">
        <v>3</v>
      </c>
      <c r="Z1495" t="s">
        <v>3</v>
      </c>
      <c r="AA1495"/>
      <c r="AB1495" t="s">
        <v>1791</v>
      </c>
      <c r="AC1495" t="s">
        <v>1810</v>
      </c>
      <c r="AD1495" t="s">
        <v>3</v>
      </c>
    </row>
    <row r="1496" spans="1:30" ht="15" x14ac:dyDescent="0.25">
      <c r="A1496">
        <v>301</v>
      </c>
      <c r="B1496" t="s">
        <v>2162</v>
      </c>
      <c r="C1496">
        <v>301</v>
      </c>
      <c r="D1496" t="s">
        <v>1808</v>
      </c>
      <c r="E1496" t="s">
        <v>2128</v>
      </c>
      <c r="F1496" t="s">
        <v>2129</v>
      </c>
      <c r="G1496" t="s">
        <v>3</v>
      </c>
      <c r="H1496" t="s">
        <v>3</v>
      </c>
      <c r="I1496" t="s">
        <v>3</v>
      </c>
      <c r="J1496" t="s">
        <v>3</v>
      </c>
      <c r="K1496">
        <v>0</v>
      </c>
      <c r="L1496" t="s">
        <v>3</v>
      </c>
      <c r="M1496" t="s">
        <v>3</v>
      </c>
      <c r="N1496" t="s">
        <v>3</v>
      </c>
      <c r="O1496" t="s">
        <v>3</v>
      </c>
      <c r="P1496" t="s">
        <v>3</v>
      </c>
      <c r="Q1496" t="s">
        <v>3</v>
      </c>
      <c r="R1496" t="s">
        <v>3</v>
      </c>
      <c r="S1496" t="s">
        <v>3</v>
      </c>
      <c r="T1496" t="s">
        <v>3</v>
      </c>
      <c r="U1496" t="s">
        <v>3</v>
      </c>
      <c r="V1496" t="s">
        <v>8</v>
      </c>
      <c r="W1496" t="s">
        <v>10</v>
      </c>
      <c r="X1496" t="s">
        <v>3</v>
      </c>
      <c r="Y1496" t="s">
        <v>3</v>
      </c>
      <c r="Z1496" t="s">
        <v>3</v>
      </c>
      <c r="AA1496"/>
      <c r="AB1496" t="s">
        <v>1791</v>
      </c>
      <c r="AC1496" t="s">
        <v>1810</v>
      </c>
      <c r="AD1496" t="s">
        <v>3</v>
      </c>
    </row>
    <row r="1497" spans="1:30" ht="15" x14ac:dyDescent="0.25">
      <c r="A1497">
        <v>302</v>
      </c>
      <c r="B1497" t="s">
        <v>2163</v>
      </c>
      <c r="C1497">
        <v>302</v>
      </c>
      <c r="D1497" t="s">
        <v>1808</v>
      </c>
      <c r="E1497" t="s">
        <v>2128</v>
      </c>
      <c r="F1497" t="s">
        <v>2129</v>
      </c>
      <c r="G1497" t="s">
        <v>3</v>
      </c>
      <c r="H1497" t="s">
        <v>3</v>
      </c>
      <c r="I1497" t="s">
        <v>3</v>
      </c>
      <c r="J1497" t="s">
        <v>3</v>
      </c>
      <c r="K1497">
        <v>0</v>
      </c>
      <c r="L1497" t="s">
        <v>3</v>
      </c>
      <c r="M1497" t="s">
        <v>3</v>
      </c>
      <c r="N1497" t="s">
        <v>3</v>
      </c>
      <c r="O1497" t="s">
        <v>3</v>
      </c>
      <c r="P1497" t="s">
        <v>3</v>
      </c>
      <c r="Q1497" t="s">
        <v>3</v>
      </c>
      <c r="R1497" t="s">
        <v>3</v>
      </c>
      <c r="S1497" t="s">
        <v>3</v>
      </c>
      <c r="T1497" t="s">
        <v>3</v>
      </c>
      <c r="U1497" t="s">
        <v>3</v>
      </c>
      <c r="V1497" t="s">
        <v>2</v>
      </c>
      <c r="W1497" t="s">
        <v>3</v>
      </c>
      <c r="X1497" t="s">
        <v>3</v>
      </c>
      <c r="Y1497" t="s">
        <v>3</v>
      </c>
      <c r="Z1497" t="s">
        <v>3</v>
      </c>
      <c r="AA1497"/>
      <c r="AB1497" t="s">
        <v>1791</v>
      </c>
      <c r="AC1497" t="s">
        <v>1810</v>
      </c>
      <c r="AD1497" t="s">
        <v>3</v>
      </c>
    </row>
    <row r="1498" spans="1:30" ht="15" x14ac:dyDescent="0.25">
      <c r="A1498">
        <v>303</v>
      </c>
      <c r="B1498" t="s">
        <v>2164</v>
      </c>
      <c r="C1498">
        <v>303</v>
      </c>
      <c r="D1498" t="s">
        <v>1808</v>
      </c>
      <c r="E1498" t="s">
        <v>2128</v>
      </c>
      <c r="F1498" t="s">
        <v>2129</v>
      </c>
      <c r="G1498" t="s">
        <v>3</v>
      </c>
      <c r="H1498" t="s">
        <v>2165</v>
      </c>
      <c r="I1498" t="s">
        <v>3</v>
      </c>
      <c r="J1498" t="s">
        <v>3</v>
      </c>
      <c r="K1498">
        <v>0</v>
      </c>
      <c r="L1498" t="s">
        <v>3</v>
      </c>
      <c r="M1498" t="s">
        <v>3</v>
      </c>
      <c r="N1498" t="s">
        <v>3</v>
      </c>
      <c r="O1498" t="s">
        <v>3</v>
      </c>
      <c r="P1498" t="s">
        <v>1795</v>
      </c>
      <c r="Q1498" t="s">
        <v>3</v>
      </c>
      <c r="R1498" t="s">
        <v>3</v>
      </c>
      <c r="S1498" t="s">
        <v>3</v>
      </c>
      <c r="T1498" t="s">
        <v>3</v>
      </c>
      <c r="U1498" t="s">
        <v>3</v>
      </c>
      <c r="V1498" t="s">
        <v>2</v>
      </c>
      <c r="W1498" t="s">
        <v>3</v>
      </c>
      <c r="X1498" t="s">
        <v>3</v>
      </c>
      <c r="Y1498" t="s">
        <v>3</v>
      </c>
      <c r="Z1498" t="s">
        <v>10</v>
      </c>
      <c r="AA1498"/>
      <c r="AB1498" t="s">
        <v>1791</v>
      </c>
      <c r="AC1498" t="s">
        <v>1810</v>
      </c>
      <c r="AD1498" t="s">
        <v>3</v>
      </c>
    </row>
    <row r="1499" spans="1:30" ht="15" x14ac:dyDescent="0.25">
      <c r="A1499">
        <v>304</v>
      </c>
      <c r="B1499" t="s">
        <v>2166</v>
      </c>
      <c r="C1499">
        <v>304</v>
      </c>
      <c r="D1499" t="s">
        <v>1808</v>
      </c>
      <c r="E1499" t="s">
        <v>2128</v>
      </c>
      <c r="F1499" t="s">
        <v>2129</v>
      </c>
      <c r="G1499" t="s">
        <v>3</v>
      </c>
      <c r="H1499" t="s">
        <v>3</v>
      </c>
      <c r="I1499" t="s">
        <v>3</v>
      </c>
      <c r="J1499" t="s">
        <v>3</v>
      </c>
      <c r="K1499">
        <v>0</v>
      </c>
      <c r="L1499" t="s">
        <v>3</v>
      </c>
      <c r="M1499" t="s">
        <v>3</v>
      </c>
      <c r="N1499" t="s">
        <v>3</v>
      </c>
      <c r="O1499" t="s">
        <v>3</v>
      </c>
      <c r="P1499" t="s">
        <v>3</v>
      </c>
      <c r="Q1499" t="s">
        <v>3</v>
      </c>
      <c r="R1499" t="s">
        <v>3</v>
      </c>
      <c r="S1499" t="s">
        <v>3</v>
      </c>
      <c r="T1499" t="s">
        <v>3</v>
      </c>
      <c r="U1499" t="s">
        <v>3</v>
      </c>
      <c r="V1499" t="s">
        <v>2</v>
      </c>
      <c r="W1499" t="s">
        <v>3</v>
      </c>
      <c r="X1499" t="s">
        <v>3</v>
      </c>
      <c r="Y1499" t="s">
        <v>3</v>
      </c>
      <c r="Z1499" t="s">
        <v>3</v>
      </c>
      <c r="AA1499"/>
      <c r="AB1499" t="s">
        <v>1791</v>
      </c>
      <c r="AC1499" t="s">
        <v>1810</v>
      </c>
      <c r="AD1499" t="s">
        <v>3</v>
      </c>
    </row>
    <row r="1500" spans="1:30" ht="15" x14ac:dyDescent="0.25">
      <c r="A1500">
        <v>305</v>
      </c>
      <c r="B1500" t="s">
        <v>2167</v>
      </c>
      <c r="C1500">
        <v>305</v>
      </c>
      <c r="D1500" t="s">
        <v>1808</v>
      </c>
      <c r="E1500" t="s">
        <v>2128</v>
      </c>
      <c r="F1500" t="s">
        <v>2168</v>
      </c>
      <c r="G1500" t="s">
        <v>3</v>
      </c>
      <c r="H1500" t="s">
        <v>3</v>
      </c>
      <c r="I1500" t="s">
        <v>3</v>
      </c>
      <c r="J1500" t="s">
        <v>3</v>
      </c>
      <c r="K1500">
        <v>0</v>
      </c>
      <c r="L1500" t="s">
        <v>3</v>
      </c>
      <c r="M1500" t="s">
        <v>3</v>
      </c>
      <c r="N1500" t="s">
        <v>3</v>
      </c>
      <c r="O1500" t="s">
        <v>3</v>
      </c>
      <c r="P1500" t="s">
        <v>3</v>
      </c>
      <c r="Q1500" t="s">
        <v>3</v>
      </c>
      <c r="R1500" t="s">
        <v>3</v>
      </c>
      <c r="S1500" t="s">
        <v>3</v>
      </c>
      <c r="T1500" t="s">
        <v>3</v>
      </c>
      <c r="U1500" t="s">
        <v>7</v>
      </c>
      <c r="V1500" t="s">
        <v>2</v>
      </c>
      <c r="W1500" t="s">
        <v>3</v>
      </c>
      <c r="X1500" t="s">
        <v>3</v>
      </c>
      <c r="Y1500" t="s">
        <v>3</v>
      </c>
      <c r="Z1500" t="s">
        <v>3</v>
      </c>
      <c r="AA1500"/>
      <c r="AB1500" t="s">
        <v>1791</v>
      </c>
      <c r="AC1500" t="s">
        <v>1810</v>
      </c>
      <c r="AD1500" t="s">
        <v>3</v>
      </c>
    </row>
    <row r="1501" spans="1:30" ht="15" x14ac:dyDescent="0.25">
      <c r="A1501">
        <v>306</v>
      </c>
      <c r="B1501" t="s">
        <v>2169</v>
      </c>
      <c r="C1501">
        <v>306</v>
      </c>
      <c r="D1501" t="s">
        <v>1808</v>
      </c>
      <c r="E1501" t="s">
        <v>2128</v>
      </c>
      <c r="F1501" t="s">
        <v>2168</v>
      </c>
      <c r="G1501" t="s">
        <v>3</v>
      </c>
      <c r="H1501" t="s">
        <v>3</v>
      </c>
      <c r="I1501" t="s">
        <v>3</v>
      </c>
      <c r="J1501" t="s">
        <v>3</v>
      </c>
      <c r="K1501">
        <v>0</v>
      </c>
      <c r="L1501" t="s">
        <v>3</v>
      </c>
      <c r="M1501" t="s">
        <v>3</v>
      </c>
      <c r="N1501" t="s">
        <v>3</v>
      </c>
      <c r="O1501" t="s">
        <v>3</v>
      </c>
      <c r="P1501" t="s">
        <v>3</v>
      </c>
      <c r="Q1501" t="s">
        <v>3</v>
      </c>
      <c r="R1501" t="s">
        <v>3</v>
      </c>
      <c r="S1501" t="s">
        <v>3</v>
      </c>
      <c r="T1501" t="s">
        <v>3</v>
      </c>
      <c r="U1501" t="s">
        <v>7</v>
      </c>
      <c r="V1501" t="s">
        <v>2</v>
      </c>
      <c r="W1501" t="s">
        <v>3</v>
      </c>
      <c r="X1501" t="s">
        <v>3</v>
      </c>
      <c r="Y1501" t="s">
        <v>3</v>
      </c>
      <c r="Z1501" t="s">
        <v>3</v>
      </c>
      <c r="AA1501"/>
      <c r="AB1501" t="s">
        <v>1791</v>
      </c>
      <c r="AC1501" t="s">
        <v>1810</v>
      </c>
      <c r="AD1501" t="s">
        <v>3</v>
      </c>
    </row>
    <row r="1502" spans="1:30" ht="15" x14ac:dyDescent="0.25">
      <c r="A1502">
        <v>307</v>
      </c>
      <c r="B1502" t="s">
        <v>2170</v>
      </c>
      <c r="C1502">
        <v>307</v>
      </c>
      <c r="D1502" t="s">
        <v>1808</v>
      </c>
      <c r="E1502" t="s">
        <v>2128</v>
      </c>
      <c r="F1502" t="s">
        <v>2168</v>
      </c>
      <c r="G1502" t="s">
        <v>3</v>
      </c>
      <c r="H1502" t="s">
        <v>3</v>
      </c>
      <c r="I1502" t="s">
        <v>3</v>
      </c>
      <c r="J1502" t="s">
        <v>3</v>
      </c>
      <c r="K1502">
        <v>0</v>
      </c>
      <c r="L1502" t="s">
        <v>3</v>
      </c>
      <c r="M1502" t="s">
        <v>3</v>
      </c>
      <c r="N1502" t="s">
        <v>3</v>
      </c>
      <c r="O1502" t="s">
        <v>3</v>
      </c>
      <c r="P1502" t="s">
        <v>3</v>
      </c>
      <c r="Q1502" t="s">
        <v>3</v>
      </c>
      <c r="R1502" t="s">
        <v>3</v>
      </c>
      <c r="S1502" t="s">
        <v>3</v>
      </c>
      <c r="T1502" t="s">
        <v>3</v>
      </c>
      <c r="U1502" t="s">
        <v>7</v>
      </c>
      <c r="V1502" t="s">
        <v>2</v>
      </c>
      <c r="W1502" t="s">
        <v>3</v>
      </c>
      <c r="X1502" t="s">
        <v>3</v>
      </c>
      <c r="Y1502" t="s">
        <v>3</v>
      </c>
      <c r="Z1502" t="s">
        <v>3</v>
      </c>
      <c r="AA1502"/>
      <c r="AB1502" t="s">
        <v>1791</v>
      </c>
      <c r="AC1502" t="s">
        <v>1810</v>
      </c>
      <c r="AD1502" t="s">
        <v>3</v>
      </c>
    </row>
    <row r="1503" spans="1:30" ht="15" x14ac:dyDescent="0.25">
      <c r="A1503">
        <v>308</v>
      </c>
      <c r="B1503" t="s">
        <v>2171</v>
      </c>
      <c r="C1503">
        <v>308</v>
      </c>
      <c r="D1503" t="s">
        <v>1808</v>
      </c>
      <c r="E1503" t="s">
        <v>2128</v>
      </c>
      <c r="F1503" t="s">
        <v>2168</v>
      </c>
      <c r="G1503" t="s">
        <v>3</v>
      </c>
      <c r="H1503" t="s">
        <v>3</v>
      </c>
      <c r="I1503" t="s">
        <v>3</v>
      </c>
      <c r="J1503" t="s">
        <v>3</v>
      </c>
      <c r="K1503">
        <v>0</v>
      </c>
      <c r="L1503" t="s">
        <v>3</v>
      </c>
      <c r="M1503" t="s">
        <v>3</v>
      </c>
      <c r="N1503" t="s">
        <v>3</v>
      </c>
      <c r="O1503" t="s">
        <v>3</v>
      </c>
      <c r="P1503" t="s">
        <v>1795</v>
      </c>
      <c r="Q1503" t="s">
        <v>3</v>
      </c>
      <c r="R1503" t="s">
        <v>3</v>
      </c>
      <c r="S1503" t="s">
        <v>3</v>
      </c>
      <c r="T1503" t="s">
        <v>3</v>
      </c>
      <c r="U1503" t="s">
        <v>7</v>
      </c>
      <c r="V1503" t="s">
        <v>2</v>
      </c>
      <c r="W1503" t="s">
        <v>3</v>
      </c>
      <c r="X1503" t="s">
        <v>3</v>
      </c>
      <c r="Y1503" t="s">
        <v>3</v>
      </c>
      <c r="Z1503" t="s">
        <v>3</v>
      </c>
      <c r="AA1503"/>
      <c r="AB1503" t="s">
        <v>1791</v>
      </c>
      <c r="AC1503" t="s">
        <v>1810</v>
      </c>
      <c r="AD1503" t="s">
        <v>3</v>
      </c>
    </row>
    <row r="1504" spans="1:30" ht="15" x14ac:dyDescent="0.25">
      <c r="A1504">
        <v>309</v>
      </c>
      <c r="B1504" t="s">
        <v>2172</v>
      </c>
      <c r="C1504">
        <v>309</v>
      </c>
      <c r="D1504" t="s">
        <v>1808</v>
      </c>
      <c r="E1504" t="s">
        <v>2128</v>
      </c>
      <c r="F1504" t="s">
        <v>2168</v>
      </c>
      <c r="G1504" t="s">
        <v>3</v>
      </c>
      <c r="H1504" t="s">
        <v>2173</v>
      </c>
      <c r="I1504" t="s">
        <v>3</v>
      </c>
      <c r="J1504" t="s">
        <v>3</v>
      </c>
      <c r="K1504">
        <v>0</v>
      </c>
      <c r="L1504" t="s">
        <v>311</v>
      </c>
      <c r="M1504" t="s">
        <v>3</v>
      </c>
      <c r="N1504" t="s">
        <v>3</v>
      </c>
      <c r="O1504" t="s">
        <v>3</v>
      </c>
      <c r="P1504" t="s">
        <v>1795</v>
      </c>
      <c r="Q1504" t="s">
        <v>3</v>
      </c>
      <c r="R1504" t="s">
        <v>3</v>
      </c>
      <c r="S1504" t="s">
        <v>3</v>
      </c>
      <c r="T1504" t="s">
        <v>3</v>
      </c>
      <c r="U1504" t="s">
        <v>7</v>
      </c>
      <c r="V1504" t="s">
        <v>2</v>
      </c>
      <c r="W1504" t="s">
        <v>3</v>
      </c>
      <c r="X1504" t="s">
        <v>3</v>
      </c>
      <c r="Y1504" t="s">
        <v>3</v>
      </c>
      <c r="Z1504" t="s">
        <v>3</v>
      </c>
      <c r="AA1504"/>
      <c r="AB1504" t="s">
        <v>1791</v>
      </c>
      <c r="AC1504" t="s">
        <v>1810</v>
      </c>
      <c r="AD1504" t="s">
        <v>3</v>
      </c>
    </row>
    <row r="1505" spans="1:30" ht="15" x14ac:dyDescent="0.25">
      <c r="A1505">
        <v>310</v>
      </c>
      <c r="B1505" t="s">
        <v>2174</v>
      </c>
      <c r="C1505">
        <v>310</v>
      </c>
      <c r="D1505" t="s">
        <v>1808</v>
      </c>
      <c r="E1505" t="s">
        <v>2128</v>
      </c>
      <c r="F1505" t="s">
        <v>2168</v>
      </c>
      <c r="G1505" t="s">
        <v>3</v>
      </c>
      <c r="H1505" t="s">
        <v>3</v>
      </c>
      <c r="I1505" t="s">
        <v>3</v>
      </c>
      <c r="J1505" t="s">
        <v>3</v>
      </c>
      <c r="K1505">
        <v>0</v>
      </c>
      <c r="L1505" t="s">
        <v>3</v>
      </c>
      <c r="M1505" t="s">
        <v>3</v>
      </c>
      <c r="N1505" t="s">
        <v>3</v>
      </c>
      <c r="O1505" t="s">
        <v>3</v>
      </c>
      <c r="P1505" t="s">
        <v>3</v>
      </c>
      <c r="Q1505" t="s">
        <v>3</v>
      </c>
      <c r="R1505" t="s">
        <v>3</v>
      </c>
      <c r="S1505" t="s">
        <v>3</v>
      </c>
      <c r="T1505" t="s">
        <v>3</v>
      </c>
      <c r="U1505" t="s">
        <v>3</v>
      </c>
      <c r="V1505" t="s">
        <v>3</v>
      </c>
      <c r="W1505" t="s">
        <v>3</v>
      </c>
      <c r="X1505" t="s">
        <v>3</v>
      </c>
      <c r="Y1505" t="s">
        <v>3</v>
      </c>
      <c r="Z1505" t="s">
        <v>3</v>
      </c>
      <c r="AA1505"/>
      <c r="AB1505" t="s">
        <v>1791</v>
      </c>
      <c r="AC1505" t="s">
        <v>1810</v>
      </c>
      <c r="AD1505" t="s">
        <v>3</v>
      </c>
    </row>
    <row r="1506" spans="1:30" ht="15" x14ac:dyDescent="0.25">
      <c r="A1506">
        <v>311</v>
      </c>
      <c r="B1506" t="s">
        <v>2175</v>
      </c>
      <c r="C1506">
        <v>311</v>
      </c>
      <c r="D1506" t="s">
        <v>1808</v>
      </c>
      <c r="E1506" t="s">
        <v>2128</v>
      </c>
      <c r="F1506" t="s">
        <v>2168</v>
      </c>
      <c r="G1506" t="s">
        <v>3</v>
      </c>
      <c r="H1506" t="s">
        <v>3</v>
      </c>
      <c r="I1506" t="s">
        <v>3</v>
      </c>
      <c r="J1506" t="s">
        <v>3</v>
      </c>
      <c r="K1506">
        <v>0</v>
      </c>
      <c r="L1506" t="s">
        <v>3</v>
      </c>
      <c r="M1506" t="s">
        <v>3</v>
      </c>
      <c r="N1506" t="s">
        <v>3</v>
      </c>
      <c r="O1506" t="s">
        <v>3</v>
      </c>
      <c r="P1506" t="s">
        <v>3</v>
      </c>
      <c r="Q1506" t="s">
        <v>3</v>
      </c>
      <c r="R1506" t="s">
        <v>3</v>
      </c>
      <c r="S1506" t="s">
        <v>3</v>
      </c>
      <c r="T1506" t="s">
        <v>3</v>
      </c>
      <c r="U1506" t="s">
        <v>3</v>
      </c>
      <c r="V1506" t="s">
        <v>3</v>
      </c>
      <c r="W1506" t="s">
        <v>3</v>
      </c>
      <c r="X1506" t="s">
        <v>3</v>
      </c>
      <c r="Y1506" t="s">
        <v>3</v>
      </c>
      <c r="Z1506" t="s">
        <v>3</v>
      </c>
      <c r="AA1506"/>
      <c r="AB1506" t="s">
        <v>1791</v>
      </c>
      <c r="AC1506" t="s">
        <v>1810</v>
      </c>
      <c r="AD1506" t="s">
        <v>3</v>
      </c>
    </row>
    <row r="1507" spans="1:30" ht="15" x14ac:dyDescent="0.25">
      <c r="A1507">
        <v>312</v>
      </c>
      <c r="B1507" t="s">
        <v>2176</v>
      </c>
      <c r="C1507">
        <v>312</v>
      </c>
      <c r="D1507" t="s">
        <v>1808</v>
      </c>
      <c r="E1507" t="s">
        <v>2128</v>
      </c>
      <c r="F1507" t="s">
        <v>2168</v>
      </c>
      <c r="G1507" t="s">
        <v>3</v>
      </c>
      <c r="H1507" t="s">
        <v>3</v>
      </c>
      <c r="I1507" t="s">
        <v>3</v>
      </c>
      <c r="J1507" t="s">
        <v>3</v>
      </c>
      <c r="K1507">
        <v>0</v>
      </c>
      <c r="L1507" t="s">
        <v>3</v>
      </c>
      <c r="M1507" t="s">
        <v>3</v>
      </c>
      <c r="N1507" t="s">
        <v>3</v>
      </c>
      <c r="O1507" t="s">
        <v>3</v>
      </c>
      <c r="P1507" t="s">
        <v>3</v>
      </c>
      <c r="Q1507" t="s">
        <v>3</v>
      </c>
      <c r="R1507" t="s">
        <v>3</v>
      </c>
      <c r="S1507" t="s">
        <v>3</v>
      </c>
      <c r="T1507" t="s">
        <v>3</v>
      </c>
      <c r="U1507" t="s">
        <v>7</v>
      </c>
      <c r="V1507" t="s">
        <v>2</v>
      </c>
      <c r="W1507" t="s">
        <v>3</v>
      </c>
      <c r="X1507" t="s">
        <v>3</v>
      </c>
      <c r="Y1507" t="s">
        <v>3</v>
      </c>
      <c r="Z1507" t="s">
        <v>3</v>
      </c>
      <c r="AA1507"/>
      <c r="AB1507" t="s">
        <v>1791</v>
      </c>
      <c r="AC1507" t="s">
        <v>1810</v>
      </c>
      <c r="AD1507" t="s">
        <v>3</v>
      </c>
    </row>
    <row r="1508" spans="1:30" ht="15" x14ac:dyDescent="0.25">
      <c r="A1508">
        <v>313</v>
      </c>
      <c r="B1508" t="s">
        <v>2177</v>
      </c>
      <c r="C1508">
        <v>313</v>
      </c>
      <c r="D1508" t="s">
        <v>1808</v>
      </c>
      <c r="E1508" t="s">
        <v>2128</v>
      </c>
      <c r="F1508" t="s">
        <v>2168</v>
      </c>
      <c r="G1508" t="s">
        <v>3</v>
      </c>
      <c r="H1508" t="s">
        <v>3</v>
      </c>
      <c r="I1508" t="s">
        <v>3</v>
      </c>
      <c r="J1508" t="s">
        <v>3</v>
      </c>
      <c r="K1508">
        <v>0</v>
      </c>
      <c r="L1508" t="s">
        <v>3</v>
      </c>
      <c r="M1508" t="s">
        <v>3</v>
      </c>
      <c r="N1508" t="s">
        <v>3</v>
      </c>
      <c r="O1508" t="s">
        <v>3</v>
      </c>
      <c r="P1508" t="s">
        <v>3</v>
      </c>
      <c r="Q1508" t="s">
        <v>3</v>
      </c>
      <c r="R1508" t="s">
        <v>3</v>
      </c>
      <c r="S1508" t="s">
        <v>3</v>
      </c>
      <c r="T1508" t="s">
        <v>3</v>
      </c>
      <c r="U1508" t="s">
        <v>3</v>
      </c>
      <c r="V1508" t="s">
        <v>3</v>
      </c>
      <c r="W1508" t="s">
        <v>3</v>
      </c>
      <c r="X1508" t="s">
        <v>3</v>
      </c>
      <c r="Y1508" t="s">
        <v>3</v>
      </c>
      <c r="Z1508" t="s">
        <v>3</v>
      </c>
      <c r="AA1508"/>
      <c r="AB1508" t="s">
        <v>1791</v>
      </c>
      <c r="AC1508" t="s">
        <v>1810</v>
      </c>
      <c r="AD1508" t="s">
        <v>3</v>
      </c>
    </row>
    <row r="1509" spans="1:30" ht="15" x14ac:dyDescent="0.25">
      <c r="A1509">
        <v>314</v>
      </c>
      <c r="B1509" t="s">
        <v>2178</v>
      </c>
      <c r="C1509">
        <v>314</v>
      </c>
      <c r="D1509" t="s">
        <v>1808</v>
      </c>
      <c r="E1509" t="s">
        <v>2128</v>
      </c>
      <c r="F1509" t="s">
        <v>2168</v>
      </c>
      <c r="G1509" t="s">
        <v>3</v>
      </c>
      <c r="H1509" t="s">
        <v>3</v>
      </c>
      <c r="I1509" t="s">
        <v>3</v>
      </c>
      <c r="J1509" t="s">
        <v>3</v>
      </c>
      <c r="K1509">
        <v>0</v>
      </c>
      <c r="L1509" t="s">
        <v>3</v>
      </c>
      <c r="M1509" t="s">
        <v>3</v>
      </c>
      <c r="N1509" t="s">
        <v>3</v>
      </c>
      <c r="O1509" t="s">
        <v>3</v>
      </c>
      <c r="P1509" t="s">
        <v>3</v>
      </c>
      <c r="Q1509" t="s">
        <v>3</v>
      </c>
      <c r="R1509" t="s">
        <v>3</v>
      </c>
      <c r="S1509" t="s">
        <v>3</v>
      </c>
      <c r="T1509" t="s">
        <v>3</v>
      </c>
      <c r="U1509" t="s">
        <v>7</v>
      </c>
      <c r="V1509" t="s">
        <v>21</v>
      </c>
      <c r="W1509" t="s">
        <v>3</v>
      </c>
      <c r="X1509" t="s">
        <v>3</v>
      </c>
      <c r="Y1509" t="s">
        <v>3</v>
      </c>
      <c r="Z1509" t="s">
        <v>21</v>
      </c>
      <c r="AA1509"/>
      <c r="AB1509" t="s">
        <v>1791</v>
      </c>
      <c r="AC1509" t="s">
        <v>1810</v>
      </c>
      <c r="AD1509" t="s">
        <v>3</v>
      </c>
    </row>
    <row r="1510" spans="1:30" ht="15" x14ac:dyDescent="0.25">
      <c r="A1510">
        <v>315</v>
      </c>
      <c r="B1510" t="s">
        <v>2179</v>
      </c>
      <c r="C1510">
        <v>315</v>
      </c>
      <c r="D1510" t="s">
        <v>1808</v>
      </c>
      <c r="E1510" t="s">
        <v>2128</v>
      </c>
      <c r="F1510" t="s">
        <v>2168</v>
      </c>
      <c r="G1510" t="s">
        <v>3</v>
      </c>
      <c r="H1510" t="s">
        <v>3</v>
      </c>
      <c r="I1510" t="s">
        <v>3</v>
      </c>
      <c r="J1510" t="s">
        <v>3</v>
      </c>
      <c r="K1510">
        <v>0</v>
      </c>
      <c r="L1510" t="s">
        <v>3</v>
      </c>
      <c r="M1510" t="s">
        <v>3</v>
      </c>
      <c r="N1510" t="s">
        <v>3</v>
      </c>
      <c r="O1510" t="s">
        <v>3</v>
      </c>
      <c r="P1510" t="s">
        <v>3</v>
      </c>
      <c r="Q1510" t="s">
        <v>3</v>
      </c>
      <c r="R1510" t="s">
        <v>3</v>
      </c>
      <c r="S1510" t="s">
        <v>3</v>
      </c>
      <c r="T1510" t="s">
        <v>3</v>
      </c>
      <c r="U1510" t="s">
        <v>7</v>
      </c>
      <c r="V1510" t="s">
        <v>2</v>
      </c>
      <c r="W1510" t="s">
        <v>3</v>
      </c>
      <c r="X1510" t="s">
        <v>3</v>
      </c>
      <c r="Y1510" t="s">
        <v>3</v>
      </c>
      <c r="Z1510" t="s">
        <v>3</v>
      </c>
      <c r="AA1510"/>
      <c r="AB1510" t="s">
        <v>1791</v>
      </c>
      <c r="AC1510" t="s">
        <v>1810</v>
      </c>
      <c r="AD1510" t="s">
        <v>3</v>
      </c>
    </row>
    <row r="1511" spans="1:30" ht="15" x14ac:dyDescent="0.25">
      <c r="A1511">
        <v>316</v>
      </c>
      <c r="B1511" t="s">
        <v>2180</v>
      </c>
      <c r="C1511">
        <v>316</v>
      </c>
      <c r="D1511" t="s">
        <v>1808</v>
      </c>
      <c r="E1511" t="s">
        <v>2128</v>
      </c>
      <c r="F1511" t="s">
        <v>2168</v>
      </c>
      <c r="G1511" t="s">
        <v>3</v>
      </c>
      <c r="H1511" t="s">
        <v>3</v>
      </c>
      <c r="I1511" t="s">
        <v>3</v>
      </c>
      <c r="J1511" t="s">
        <v>3</v>
      </c>
      <c r="K1511">
        <v>0</v>
      </c>
      <c r="L1511" t="s">
        <v>3</v>
      </c>
      <c r="M1511" t="s">
        <v>3</v>
      </c>
      <c r="N1511" t="s">
        <v>3</v>
      </c>
      <c r="O1511" t="s">
        <v>3</v>
      </c>
      <c r="P1511" t="s">
        <v>3</v>
      </c>
      <c r="Q1511" t="s">
        <v>3</v>
      </c>
      <c r="R1511" t="s">
        <v>3</v>
      </c>
      <c r="S1511" t="s">
        <v>3</v>
      </c>
      <c r="T1511" t="s">
        <v>3</v>
      </c>
      <c r="U1511" t="s">
        <v>7</v>
      </c>
      <c r="V1511" t="s">
        <v>2</v>
      </c>
      <c r="W1511" t="s">
        <v>3</v>
      </c>
      <c r="X1511" t="s">
        <v>3</v>
      </c>
      <c r="Y1511" t="s">
        <v>3</v>
      </c>
      <c r="Z1511" t="s">
        <v>3</v>
      </c>
      <c r="AA1511"/>
      <c r="AB1511" t="s">
        <v>1791</v>
      </c>
      <c r="AC1511" t="s">
        <v>1810</v>
      </c>
      <c r="AD1511" t="s">
        <v>3</v>
      </c>
    </row>
    <row r="1512" spans="1:30" ht="15" x14ac:dyDescent="0.25">
      <c r="A1512">
        <v>317</v>
      </c>
      <c r="B1512" t="s">
        <v>2181</v>
      </c>
      <c r="C1512">
        <v>317</v>
      </c>
      <c r="D1512" t="s">
        <v>1808</v>
      </c>
      <c r="E1512" t="s">
        <v>2182</v>
      </c>
      <c r="F1512" t="s">
        <v>2183</v>
      </c>
      <c r="G1512" t="s">
        <v>3</v>
      </c>
      <c r="H1512" t="s">
        <v>3</v>
      </c>
      <c r="I1512" t="s">
        <v>3</v>
      </c>
      <c r="J1512" t="s">
        <v>3</v>
      </c>
      <c r="K1512">
        <v>0</v>
      </c>
      <c r="L1512" t="s">
        <v>3</v>
      </c>
      <c r="M1512" t="s">
        <v>3</v>
      </c>
      <c r="N1512" t="s">
        <v>3</v>
      </c>
      <c r="O1512" t="s">
        <v>3</v>
      </c>
      <c r="P1512" t="s">
        <v>3</v>
      </c>
      <c r="Q1512" t="s">
        <v>3</v>
      </c>
      <c r="R1512" t="s">
        <v>3</v>
      </c>
      <c r="S1512" t="s">
        <v>3</v>
      </c>
      <c r="T1512" t="s">
        <v>3</v>
      </c>
      <c r="U1512" t="s">
        <v>3</v>
      </c>
      <c r="V1512" t="s">
        <v>21</v>
      </c>
      <c r="W1512" t="s">
        <v>3</v>
      </c>
      <c r="X1512" t="s">
        <v>3</v>
      </c>
      <c r="Y1512" t="s">
        <v>3</v>
      </c>
      <c r="Z1512" t="s">
        <v>3</v>
      </c>
      <c r="AA1512"/>
      <c r="AB1512" t="s">
        <v>1791</v>
      </c>
      <c r="AC1512" t="s">
        <v>1810</v>
      </c>
      <c r="AD1512" t="s">
        <v>3</v>
      </c>
    </row>
    <row r="1513" spans="1:30" ht="15" x14ac:dyDescent="0.25">
      <c r="A1513">
        <v>318</v>
      </c>
      <c r="B1513" t="s">
        <v>2184</v>
      </c>
      <c r="C1513">
        <v>318</v>
      </c>
      <c r="D1513" t="s">
        <v>1808</v>
      </c>
      <c r="E1513" t="s">
        <v>2182</v>
      </c>
      <c r="F1513" t="s">
        <v>2183</v>
      </c>
      <c r="G1513" t="s">
        <v>3</v>
      </c>
      <c r="H1513" t="s">
        <v>3</v>
      </c>
      <c r="I1513" t="s">
        <v>3</v>
      </c>
      <c r="J1513" t="s">
        <v>3</v>
      </c>
      <c r="K1513" t="s">
        <v>3</v>
      </c>
      <c r="L1513" t="s">
        <v>3</v>
      </c>
      <c r="M1513" t="s">
        <v>3</v>
      </c>
      <c r="N1513" t="s">
        <v>3</v>
      </c>
      <c r="O1513" t="s">
        <v>3</v>
      </c>
      <c r="P1513" t="s">
        <v>3</v>
      </c>
      <c r="Q1513" t="s">
        <v>3</v>
      </c>
      <c r="R1513" t="s">
        <v>3</v>
      </c>
      <c r="S1513" t="s">
        <v>3</v>
      </c>
      <c r="T1513" t="s">
        <v>3</v>
      </c>
      <c r="U1513" t="s">
        <v>3</v>
      </c>
      <c r="V1513" t="s">
        <v>3</v>
      </c>
      <c r="W1513" t="s">
        <v>3</v>
      </c>
      <c r="X1513" t="s">
        <v>3</v>
      </c>
      <c r="Y1513" t="s">
        <v>3</v>
      </c>
      <c r="Z1513" t="s">
        <v>3</v>
      </c>
      <c r="AA1513"/>
      <c r="AB1513" t="s">
        <v>1791</v>
      </c>
      <c r="AC1513" t="s">
        <v>1810</v>
      </c>
      <c r="AD1513" t="s">
        <v>3</v>
      </c>
    </row>
    <row r="1514" spans="1:30" ht="15" x14ac:dyDescent="0.25">
      <c r="A1514">
        <v>319</v>
      </c>
      <c r="B1514" t="s">
        <v>2185</v>
      </c>
      <c r="C1514">
        <v>319</v>
      </c>
      <c r="D1514" t="s">
        <v>1808</v>
      </c>
      <c r="E1514" t="s">
        <v>2182</v>
      </c>
      <c r="F1514" t="s">
        <v>2183</v>
      </c>
      <c r="G1514" t="s">
        <v>3</v>
      </c>
      <c r="H1514" t="s">
        <v>3</v>
      </c>
      <c r="I1514" t="s">
        <v>3</v>
      </c>
      <c r="J1514" t="s">
        <v>3</v>
      </c>
      <c r="K1514">
        <v>0</v>
      </c>
      <c r="L1514" t="s">
        <v>3</v>
      </c>
      <c r="M1514" t="s">
        <v>3</v>
      </c>
      <c r="N1514" t="s">
        <v>3</v>
      </c>
      <c r="O1514" t="s">
        <v>3</v>
      </c>
      <c r="P1514" t="s">
        <v>3</v>
      </c>
      <c r="Q1514" t="s">
        <v>3</v>
      </c>
      <c r="R1514" t="s">
        <v>3</v>
      </c>
      <c r="S1514" t="s">
        <v>3</v>
      </c>
      <c r="T1514" t="s">
        <v>3</v>
      </c>
      <c r="U1514" t="s">
        <v>3</v>
      </c>
      <c r="V1514" t="s">
        <v>2</v>
      </c>
      <c r="W1514" t="s">
        <v>3</v>
      </c>
      <c r="X1514" t="s">
        <v>3</v>
      </c>
      <c r="Y1514" t="s">
        <v>3</v>
      </c>
      <c r="Z1514" t="s">
        <v>3</v>
      </c>
      <c r="AA1514"/>
      <c r="AB1514" t="s">
        <v>1791</v>
      </c>
      <c r="AC1514" t="s">
        <v>1810</v>
      </c>
      <c r="AD1514" t="s">
        <v>3</v>
      </c>
    </row>
    <row r="1515" spans="1:30" ht="15" x14ac:dyDescent="0.25">
      <c r="A1515">
        <v>320</v>
      </c>
      <c r="B1515" t="s">
        <v>2186</v>
      </c>
      <c r="C1515">
        <v>320</v>
      </c>
      <c r="D1515" t="s">
        <v>1808</v>
      </c>
      <c r="E1515" t="s">
        <v>2182</v>
      </c>
      <c r="F1515" t="s">
        <v>2183</v>
      </c>
      <c r="G1515" t="s">
        <v>3</v>
      </c>
      <c r="H1515" t="s">
        <v>3</v>
      </c>
      <c r="I1515" t="s">
        <v>3</v>
      </c>
      <c r="J1515" t="s">
        <v>3</v>
      </c>
      <c r="K1515">
        <v>0</v>
      </c>
      <c r="L1515" t="s">
        <v>3</v>
      </c>
      <c r="M1515" t="s">
        <v>3</v>
      </c>
      <c r="N1515" t="s">
        <v>3</v>
      </c>
      <c r="O1515" t="s">
        <v>3</v>
      </c>
      <c r="P1515" t="s">
        <v>1795</v>
      </c>
      <c r="Q1515" t="s">
        <v>3</v>
      </c>
      <c r="R1515" t="s">
        <v>3</v>
      </c>
      <c r="S1515" t="s">
        <v>3</v>
      </c>
      <c r="T1515" t="s">
        <v>3</v>
      </c>
      <c r="U1515" t="s">
        <v>3</v>
      </c>
      <c r="V1515" t="s">
        <v>2</v>
      </c>
      <c r="W1515" t="s">
        <v>3</v>
      </c>
      <c r="X1515" t="s">
        <v>3</v>
      </c>
      <c r="Y1515" t="s">
        <v>3</v>
      </c>
      <c r="Z1515" t="s">
        <v>3</v>
      </c>
      <c r="AA1515"/>
      <c r="AB1515" t="s">
        <v>1791</v>
      </c>
      <c r="AC1515" t="s">
        <v>1810</v>
      </c>
      <c r="AD1515" t="s">
        <v>3</v>
      </c>
    </row>
    <row r="1516" spans="1:30" ht="15" x14ac:dyDescent="0.25">
      <c r="A1516">
        <v>321</v>
      </c>
      <c r="B1516" t="s">
        <v>2187</v>
      </c>
      <c r="C1516">
        <v>321</v>
      </c>
      <c r="D1516" t="s">
        <v>1808</v>
      </c>
      <c r="E1516" t="s">
        <v>2182</v>
      </c>
      <c r="F1516" t="s">
        <v>2183</v>
      </c>
      <c r="G1516" t="s">
        <v>3</v>
      </c>
      <c r="H1516" t="s">
        <v>3</v>
      </c>
      <c r="I1516" t="s">
        <v>3</v>
      </c>
      <c r="J1516" t="s">
        <v>3</v>
      </c>
      <c r="K1516">
        <v>0</v>
      </c>
      <c r="L1516" t="s">
        <v>3</v>
      </c>
      <c r="M1516" t="s">
        <v>3</v>
      </c>
      <c r="N1516" t="s">
        <v>3</v>
      </c>
      <c r="O1516" t="s">
        <v>3</v>
      </c>
      <c r="P1516" t="s">
        <v>3</v>
      </c>
      <c r="Q1516" t="s">
        <v>3</v>
      </c>
      <c r="R1516" t="s">
        <v>3</v>
      </c>
      <c r="S1516" t="s">
        <v>3</v>
      </c>
      <c r="T1516" t="s">
        <v>3</v>
      </c>
      <c r="U1516" t="s">
        <v>3</v>
      </c>
      <c r="V1516" t="s">
        <v>2</v>
      </c>
      <c r="W1516" t="s">
        <v>3</v>
      </c>
      <c r="X1516" t="s">
        <v>3</v>
      </c>
      <c r="Y1516" t="s">
        <v>3</v>
      </c>
      <c r="Z1516" t="s">
        <v>3</v>
      </c>
      <c r="AA1516"/>
      <c r="AB1516" t="s">
        <v>1791</v>
      </c>
      <c r="AC1516" t="s">
        <v>1810</v>
      </c>
      <c r="AD1516" t="s">
        <v>3</v>
      </c>
    </row>
    <row r="1517" spans="1:30" ht="15" x14ac:dyDescent="0.25">
      <c r="A1517">
        <v>322</v>
      </c>
      <c r="B1517" t="s">
        <v>2188</v>
      </c>
      <c r="C1517">
        <v>322</v>
      </c>
      <c r="D1517" t="s">
        <v>1808</v>
      </c>
      <c r="E1517" t="s">
        <v>2182</v>
      </c>
      <c r="F1517" t="s">
        <v>2183</v>
      </c>
      <c r="G1517" t="s">
        <v>3</v>
      </c>
      <c r="H1517" t="s">
        <v>3</v>
      </c>
      <c r="I1517" t="s">
        <v>3</v>
      </c>
      <c r="J1517" t="s">
        <v>3</v>
      </c>
      <c r="K1517">
        <v>0</v>
      </c>
      <c r="L1517" t="s">
        <v>3</v>
      </c>
      <c r="M1517" t="s">
        <v>3</v>
      </c>
      <c r="N1517" t="s">
        <v>3</v>
      </c>
      <c r="O1517" t="s">
        <v>3</v>
      </c>
      <c r="P1517" t="s">
        <v>3</v>
      </c>
      <c r="Q1517" t="s">
        <v>3</v>
      </c>
      <c r="R1517" t="s">
        <v>3</v>
      </c>
      <c r="S1517" t="s">
        <v>3</v>
      </c>
      <c r="T1517" t="s">
        <v>3</v>
      </c>
      <c r="U1517" t="s">
        <v>3</v>
      </c>
      <c r="V1517" t="s">
        <v>2</v>
      </c>
      <c r="W1517" t="s">
        <v>3</v>
      </c>
      <c r="X1517" t="s">
        <v>3</v>
      </c>
      <c r="Y1517" t="s">
        <v>3</v>
      </c>
      <c r="Z1517" t="s">
        <v>3</v>
      </c>
      <c r="AA1517"/>
      <c r="AB1517" t="s">
        <v>1791</v>
      </c>
      <c r="AC1517" t="s">
        <v>1810</v>
      </c>
      <c r="AD1517" t="s">
        <v>3</v>
      </c>
    </row>
    <row r="1518" spans="1:30" ht="15" x14ac:dyDescent="0.25">
      <c r="A1518">
        <v>323</v>
      </c>
      <c r="B1518" t="s">
        <v>2189</v>
      </c>
      <c r="C1518">
        <v>323</v>
      </c>
      <c r="D1518" t="s">
        <v>1808</v>
      </c>
      <c r="E1518" t="s">
        <v>2182</v>
      </c>
      <c r="F1518" t="s">
        <v>2183</v>
      </c>
      <c r="G1518" t="s">
        <v>3</v>
      </c>
      <c r="H1518" t="s">
        <v>3</v>
      </c>
      <c r="I1518" t="s">
        <v>3</v>
      </c>
      <c r="J1518" t="s">
        <v>3</v>
      </c>
      <c r="K1518">
        <v>0</v>
      </c>
      <c r="L1518" t="s">
        <v>3</v>
      </c>
      <c r="M1518" t="s">
        <v>3</v>
      </c>
      <c r="N1518" t="s">
        <v>3</v>
      </c>
      <c r="O1518" t="s">
        <v>3</v>
      </c>
      <c r="P1518" t="s">
        <v>3</v>
      </c>
      <c r="Q1518" t="s">
        <v>3</v>
      </c>
      <c r="R1518" t="s">
        <v>3</v>
      </c>
      <c r="S1518" t="s">
        <v>3</v>
      </c>
      <c r="T1518" t="s">
        <v>3</v>
      </c>
      <c r="U1518" t="s">
        <v>3</v>
      </c>
      <c r="V1518" t="s">
        <v>13</v>
      </c>
      <c r="W1518" t="s">
        <v>13</v>
      </c>
      <c r="X1518" t="s">
        <v>3</v>
      </c>
      <c r="Y1518" t="s">
        <v>3</v>
      </c>
      <c r="Z1518" t="s">
        <v>3</v>
      </c>
      <c r="AA1518"/>
      <c r="AB1518" t="s">
        <v>1791</v>
      </c>
      <c r="AC1518" t="s">
        <v>1810</v>
      </c>
      <c r="AD1518" t="s">
        <v>3</v>
      </c>
    </row>
    <row r="1519" spans="1:30" ht="15" x14ac:dyDescent="0.25">
      <c r="A1519">
        <v>324</v>
      </c>
      <c r="B1519" t="s">
        <v>2190</v>
      </c>
      <c r="C1519">
        <v>324</v>
      </c>
      <c r="D1519" t="s">
        <v>1808</v>
      </c>
      <c r="E1519" t="s">
        <v>2182</v>
      </c>
      <c r="F1519" t="s">
        <v>2183</v>
      </c>
      <c r="G1519" t="s">
        <v>3</v>
      </c>
      <c r="H1519" t="s">
        <v>3</v>
      </c>
      <c r="I1519" t="s">
        <v>3</v>
      </c>
      <c r="J1519" t="s">
        <v>3</v>
      </c>
      <c r="K1519">
        <v>0</v>
      </c>
      <c r="L1519" t="s">
        <v>3</v>
      </c>
      <c r="M1519" t="s">
        <v>3</v>
      </c>
      <c r="N1519" t="s">
        <v>3</v>
      </c>
      <c r="O1519" t="s">
        <v>3</v>
      </c>
      <c r="P1519" t="s">
        <v>3</v>
      </c>
      <c r="Q1519" t="s">
        <v>3</v>
      </c>
      <c r="R1519" t="s">
        <v>3</v>
      </c>
      <c r="S1519" t="s">
        <v>3</v>
      </c>
      <c r="T1519" t="s">
        <v>3</v>
      </c>
      <c r="U1519" t="s">
        <v>3</v>
      </c>
      <c r="V1519" t="s">
        <v>21</v>
      </c>
      <c r="W1519" t="s">
        <v>3</v>
      </c>
      <c r="X1519" t="s">
        <v>3</v>
      </c>
      <c r="Y1519" t="s">
        <v>3</v>
      </c>
      <c r="Z1519" t="s">
        <v>3</v>
      </c>
      <c r="AA1519"/>
      <c r="AB1519" t="s">
        <v>1791</v>
      </c>
      <c r="AC1519" t="s">
        <v>1810</v>
      </c>
      <c r="AD1519" t="s">
        <v>3</v>
      </c>
    </row>
    <row r="1520" spans="1:30" ht="15" x14ac:dyDescent="0.25">
      <c r="A1520">
        <v>325</v>
      </c>
      <c r="B1520" t="s">
        <v>2191</v>
      </c>
      <c r="C1520">
        <v>325</v>
      </c>
      <c r="D1520" t="s">
        <v>1808</v>
      </c>
      <c r="E1520" t="s">
        <v>2182</v>
      </c>
      <c r="F1520" t="s">
        <v>2183</v>
      </c>
      <c r="G1520" t="s">
        <v>3</v>
      </c>
      <c r="H1520" t="s">
        <v>3</v>
      </c>
      <c r="I1520" t="s">
        <v>3</v>
      </c>
      <c r="J1520" t="s">
        <v>3</v>
      </c>
      <c r="K1520" t="s">
        <v>3</v>
      </c>
      <c r="L1520" t="s">
        <v>3</v>
      </c>
      <c r="M1520" t="s">
        <v>3</v>
      </c>
      <c r="N1520" t="s">
        <v>3</v>
      </c>
      <c r="O1520" t="s">
        <v>3</v>
      </c>
      <c r="P1520" t="s">
        <v>3</v>
      </c>
      <c r="Q1520" t="s">
        <v>3</v>
      </c>
      <c r="R1520" t="s">
        <v>3</v>
      </c>
      <c r="S1520" t="s">
        <v>3</v>
      </c>
      <c r="T1520" t="s">
        <v>3</v>
      </c>
      <c r="U1520" t="s">
        <v>3</v>
      </c>
      <c r="V1520" t="s">
        <v>3</v>
      </c>
      <c r="W1520" t="s">
        <v>3</v>
      </c>
      <c r="X1520" t="s">
        <v>3</v>
      </c>
      <c r="Y1520" t="s">
        <v>3</v>
      </c>
      <c r="Z1520" t="s">
        <v>3</v>
      </c>
      <c r="AA1520"/>
      <c r="AB1520" t="s">
        <v>1791</v>
      </c>
      <c r="AC1520" t="s">
        <v>1810</v>
      </c>
      <c r="AD1520" t="s">
        <v>3</v>
      </c>
    </row>
    <row r="1521" spans="1:30" ht="15" x14ac:dyDescent="0.25">
      <c r="A1521">
        <v>326</v>
      </c>
      <c r="B1521" t="s">
        <v>2192</v>
      </c>
      <c r="C1521">
        <v>326</v>
      </c>
      <c r="D1521" t="s">
        <v>1808</v>
      </c>
      <c r="E1521" t="s">
        <v>2182</v>
      </c>
      <c r="F1521" t="s">
        <v>2183</v>
      </c>
      <c r="G1521" t="s">
        <v>3</v>
      </c>
      <c r="H1521" t="s">
        <v>3</v>
      </c>
      <c r="I1521" t="s">
        <v>3</v>
      </c>
      <c r="J1521" t="s">
        <v>3</v>
      </c>
      <c r="K1521">
        <v>0</v>
      </c>
      <c r="L1521" t="s">
        <v>3</v>
      </c>
      <c r="M1521" t="s">
        <v>3</v>
      </c>
      <c r="N1521" t="s">
        <v>3</v>
      </c>
      <c r="O1521" t="s">
        <v>3</v>
      </c>
      <c r="P1521" t="s">
        <v>3</v>
      </c>
      <c r="Q1521" t="s">
        <v>3</v>
      </c>
      <c r="R1521" t="s">
        <v>3</v>
      </c>
      <c r="S1521" t="s">
        <v>3</v>
      </c>
      <c r="T1521" t="s">
        <v>3</v>
      </c>
      <c r="U1521" t="s">
        <v>3</v>
      </c>
      <c r="V1521" t="s">
        <v>13</v>
      </c>
      <c r="W1521" t="s">
        <v>3</v>
      </c>
      <c r="X1521" t="s">
        <v>3</v>
      </c>
      <c r="Y1521" t="s">
        <v>3</v>
      </c>
      <c r="Z1521" t="s">
        <v>3</v>
      </c>
      <c r="AA1521"/>
      <c r="AB1521" t="s">
        <v>1791</v>
      </c>
      <c r="AC1521" t="s">
        <v>1810</v>
      </c>
      <c r="AD1521" t="s">
        <v>3</v>
      </c>
    </row>
    <row r="1522" spans="1:30" ht="15" x14ac:dyDescent="0.25">
      <c r="A1522">
        <v>327</v>
      </c>
      <c r="B1522" t="s">
        <v>2193</v>
      </c>
      <c r="C1522">
        <v>327</v>
      </c>
      <c r="D1522" t="s">
        <v>1808</v>
      </c>
      <c r="E1522" t="s">
        <v>2182</v>
      </c>
      <c r="F1522" t="s">
        <v>2183</v>
      </c>
      <c r="G1522" t="s">
        <v>3</v>
      </c>
      <c r="H1522" t="s">
        <v>3</v>
      </c>
      <c r="I1522" t="s">
        <v>3</v>
      </c>
      <c r="J1522" t="s">
        <v>3</v>
      </c>
      <c r="K1522">
        <v>0</v>
      </c>
      <c r="L1522" t="s">
        <v>3</v>
      </c>
      <c r="M1522" t="s">
        <v>3</v>
      </c>
      <c r="N1522" t="s">
        <v>3</v>
      </c>
      <c r="O1522" t="s">
        <v>3</v>
      </c>
      <c r="P1522" t="s">
        <v>3</v>
      </c>
      <c r="Q1522" t="s">
        <v>3</v>
      </c>
      <c r="R1522" t="s">
        <v>3</v>
      </c>
      <c r="S1522" t="s">
        <v>3</v>
      </c>
      <c r="T1522" t="s">
        <v>3</v>
      </c>
      <c r="U1522" t="s">
        <v>3</v>
      </c>
      <c r="V1522" t="s">
        <v>2</v>
      </c>
      <c r="W1522" t="s">
        <v>3</v>
      </c>
      <c r="X1522" t="s">
        <v>3</v>
      </c>
      <c r="Y1522" t="s">
        <v>3</v>
      </c>
      <c r="Z1522" t="s">
        <v>3</v>
      </c>
      <c r="AA1522"/>
      <c r="AB1522" t="s">
        <v>1791</v>
      </c>
      <c r="AC1522" t="s">
        <v>1810</v>
      </c>
      <c r="AD1522" t="s">
        <v>3</v>
      </c>
    </row>
    <row r="1523" spans="1:30" ht="15" x14ac:dyDescent="0.25">
      <c r="A1523">
        <v>328</v>
      </c>
      <c r="B1523" t="s">
        <v>2194</v>
      </c>
      <c r="C1523">
        <v>328</v>
      </c>
      <c r="D1523" t="s">
        <v>1808</v>
      </c>
      <c r="E1523" t="s">
        <v>2182</v>
      </c>
      <c r="F1523" t="s">
        <v>2183</v>
      </c>
      <c r="G1523" t="s">
        <v>3</v>
      </c>
      <c r="H1523" t="s">
        <v>3</v>
      </c>
      <c r="I1523" t="s">
        <v>3</v>
      </c>
      <c r="J1523" t="s">
        <v>3</v>
      </c>
      <c r="K1523">
        <v>0</v>
      </c>
      <c r="L1523" t="s">
        <v>3</v>
      </c>
      <c r="M1523" t="s">
        <v>3</v>
      </c>
      <c r="N1523" t="s">
        <v>3</v>
      </c>
      <c r="O1523" t="s">
        <v>3</v>
      </c>
      <c r="P1523" t="s">
        <v>3</v>
      </c>
      <c r="Q1523" t="s">
        <v>3</v>
      </c>
      <c r="R1523" t="s">
        <v>3</v>
      </c>
      <c r="S1523" t="s">
        <v>3</v>
      </c>
      <c r="T1523" t="s">
        <v>3</v>
      </c>
      <c r="U1523" t="s">
        <v>3</v>
      </c>
      <c r="V1523" t="s">
        <v>2</v>
      </c>
      <c r="W1523" t="s">
        <v>3</v>
      </c>
      <c r="X1523" t="s">
        <v>3</v>
      </c>
      <c r="Y1523" t="s">
        <v>3</v>
      </c>
      <c r="Z1523" t="s">
        <v>3</v>
      </c>
      <c r="AA1523"/>
      <c r="AB1523" t="s">
        <v>1791</v>
      </c>
      <c r="AC1523" t="s">
        <v>1810</v>
      </c>
      <c r="AD1523" t="s">
        <v>3</v>
      </c>
    </row>
    <row r="1524" spans="1:30" ht="15" x14ac:dyDescent="0.25">
      <c r="A1524">
        <v>329</v>
      </c>
      <c r="B1524" t="s">
        <v>2195</v>
      </c>
      <c r="C1524">
        <v>329</v>
      </c>
      <c r="D1524" t="s">
        <v>1808</v>
      </c>
      <c r="E1524" t="s">
        <v>2182</v>
      </c>
      <c r="F1524" t="s">
        <v>2183</v>
      </c>
      <c r="G1524" t="s">
        <v>3</v>
      </c>
      <c r="H1524" t="s">
        <v>3</v>
      </c>
      <c r="I1524" t="s">
        <v>3</v>
      </c>
      <c r="J1524" t="s">
        <v>3</v>
      </c>
      <c r="K1524">
        <v>0</v>
      </c>
      <c r="L1524" t="s">
        <v>3</v>
      </c>
      <c r="M1524" t="s">
        <v>3</v>
      </c>
      <c r="N1524" t="s">
        <v>3</v>
      </c>
      <c r="O1524" t="s">
        <v>3</v>
      </c>
      <c r="P1524" t="s">
        <v>3</v>
      </c>
      <c r="Q1524" t="s">
        <v>3</v>
      </c>
      <c r="R1524" t="s">
        <v>3</v>
      </c>
      <c r="S1524" t="s">
        <v>3</v>
      </c>
      <c r="T1524" t="s">
        <v>3</v>
      </c>
      <c r="U1524" t="s">
        <v>3</v>
      </c>
      <c r="V1524" t="s">
        <v>2</v>
      </c>
      <c r="W1524" t="s">
        <v>3</v>
      </c>
      <c r="X1524" t="s">
        <v>3</v>
      </c>
      <c r="Y1524" t="s">
        <v>3</v>
      </c>
      <c r="Z1524" t="s">
        <v>3</v>
      </c>
      <c r="AA1524"/>
      <c r="AB1524" t="s">
        <v>1791</v>
      </c>
      <c r="AC1524" t="s">
        <v>1810</v>
      </c>
      <c r="AD1524" t="s">
        <v>3</v>
      </c>
    </row>
    <row r="1525" spans="1:30" ht="15" x14ac:dyDescent="0.25">
      <c r="A1525">
        <v>330</v>
      </c>
      <c r="B1525" t="s">
        <v>2196</v>
      </c>
      <c r="C1525">
        <v>330</v>
      </c>
      <c r="D1525" t="s">
        <v>1808</v>
      </c>
      <c r="E1525" t="s">
        <v>2182</v>
      </c>
      <c r="F1525" t="s">
        <v>2183</v>
      </c>
      <c r="G1525" t="s">
        <v>3</v>
      </c>
      <c r="H1525" t="s">
        <v>3</v>
      </c>
      <c r="I1525" t="s">
        <v>3</v>
      </c>
      <c r="J1525" t="s">
        <v>3</v>
      </c>
      <c r="K1525">
        <v>0</v>
      </c>
      <c r="L1525" t="s">
        <v>3</v>
      </c>
      <c r="M1525" t="s">
        <v>3</v>
      </c>
      <c r="N1525" t="s">
        <v>3</v>
      </c>
      <c r="O1525" t="s">
        <v>3</v>
      </c>
      <c r="P1525" t="s">
        <v>3</v>
      </c>
      <c r="Q1525" t="s">
        <v>3</v>
      </c>
      <c r="R1525" t="s">
        <v>3</v>
      </c>
      <c r="S1525" t="s">
        <v>3</v>
      </c>
      <c r="T1525" t="s">
        <v>3</v>
      </c>
      <c r="U1525" t="s">
        <v>3</v>
      </c>
      <c r="V1525" t="s">
        <v>21</v>
      </c>
      <c r="W1525" t="s">
        <v>3</v>
      </c>
      <c r="X1525" t="s">
        <v>3</v>
      </c>
      <c r="Y1525" t="s">
        <v>3</v>
      </c>
      <c r="Z1525" t="s">
        <v>3</v>
      </c>
      <c r="AA1525"/>
      <c r="AB1525" t="s">
        <v>1791</v>
      </c>
      <c r="AC1525" t="s">
        <v>1810</v>
      </c>
      <c r="AD1525" t="s">
        <v>3</v>
      </c>
    </row>
    <row r="1526" spans="1:30" ht="15" x14ac:dyDescent="0.25">
      <c r="A1526">
        <v>331</v>
      </c>
      <c r="B1526" t="s">
        <v>2197</v>
      </c>
      <c r="C1526">
        <v>331</v>
      </c>
      <c r="D1526" t="s">
        <v>1808</v>
      </c>
      <c r="E1526" t="s">
        <v>2182</v>
      </c>
      <c r="F1526" t="s">
        <v>2183</v>
      </c>
      <c r="G1526" t="s">
        <v>3</v>
      </c>
      <c r="H1526" t="s">
        <v>3</v>
      </c>
      <c r="I1526" t="s">
        <v>3</v>
      </c>
      <c r="J1526" t="s">
        <v>3</v>
      </c>
      <c r="K1526" t="s">
        <v>3</v>
      </c>
      <c r="L1526" t="s">
        <v>3</v>
      </c>
      <c r="M1526" t="s">
        <v>3</v>
      </c>
      <c r="N1526" t="s">
        <v>3</v>
      </c>
      <c r="O1526" t="s">
        <v>3</v>
      </c>
      <c r="P1526" t="s">
        <v>3</v>
      </c>
      <c r="Q1526" t="s">
        <v>3</v>
      </c>
      <c r="R1526" t="s">
        <v>3</v>
      </c>
      <c r="S1526" t="s">
        <v>3</v>
      </c>
      <c r="T1526" t="s">
        <v>3</v>
      </c>
      <c r="U1526" t="s">
        <v>3</v>
      </c>
      <c r="V1526" t="s">
        <v>3</v>
      </c>
      <c r="W1526" t="s">
        <v>3</v>
      </c>
      <c r="X1526" t="s">
        <v>3</v>
      </c>
      <c r="Y1526" t="s">
        <v>3</v>
      </c>
      <c r="Z1526" t="s">
        <v>3</v>
      </c>
      <c r="AA1526"/>
      <c r="AB1526" t="s">
        <v>1791</v>
      </c>
      <c r="AC1526" t="s">
        <v>1810</v>
      </c>
      <c r="AD1526" t="s">
        <v>3</v>
      </c>
    </row>
    <row r="1527" spans="1:30" ht="15" x14ac:dyDescent="0.25">
      <c r="A1527">
        <v>332</v>
      </c>
      <c r="B1527" t="s">
        <v>2198</v>
      </c>
      <c r="C1527">
        <v>332</v>
      </c>
      <c r="D1527" t="s">
        <v>1808</v>
      </c>
      <c r="E1527" t="s">
        <v>2182</v>
      </c>
      <c r="F1527" t="s">
        <v>2183</v>
      </c>
      <c r="G1527" t="s">
        <v>3</v>
      </c>
      <c r="H1527" t="s">
        <v>3</v>
      </c>
      <c r="I1527" t="s">
        <v>3</v>
      </c>
      <c r="J1527" t="s">
        <v>3</v>
      </c>
      <c r="K1527">
        <v>0</v>
      </c>
      <c r="L1527" t="s">
        <v>3</v>
      </c>
      <c r="M1527" t="s">
        <v>3</v>
      </c>
      <c r="N1527" t="s">
        <v>3</v>
      </c>
      <c r="O1527" t="s">
        <v>3</v>
      </c>
      <c r="P1527" t="s">
        <v>3</v>
      </c>
      <c r="Q1527" t="s">
        <v>3</v>
      </c>
      <c r="R1527" t="s">
        <v>3</v>
      </c>
      <c r="S1527" t="s">
        <v>3</v>
      </c>
      <c r="T1527" t="s">
        <v>3</v>
      </c>
      <c r="U1527" t="s">
        <v>3</v>
      </c>
      <c r="V1527" t="s">
        <v>21</v>
      </c>
      <c r="W1527" t="s">
        <v>3</v>
      </c>
      <c r="X1527" t="s">
        <v>3</v>
      </c>
      <c r="Y1527" t="s">
        <v>3</v>
      </c>
      <c r="Z1527" t="s">
        <v>3</v>
      </c>
      <c r="AA1527"/>
      <c r="AB1527" t="s">
        <v>1791</v>
      </c>
      <c r="AC1527" t="s">
        <v>1810</v>
      </c>
      <c r="AD1527" t="s">
        <v>3</v>
      </c>
    </row>
    <row r="1528" spans="1:30" ht="15" x14ac:dyDescent="0.25">
      <c r="A1528">
        <v>333</v>
      </c>
      <c r="B1528" t="s">
        <v>2199</v>
      </c>
      <c r="C1528">
        <v>333</v>
      </c>
      <c r="D1528" t="s">
        <v>1808</v>
      </c>
      <c r="E1528" t="s">
        <v>2182</v>
      </c>
      <c r="F1528" t="s">
        <v>2183</v>
      </c>
      <c r="G1528" t="s">
        <v>3</v>
      </c>
      <c r="H1528" t="s">
        <v>3</v>
      </c>
      <c r="I1528" t="s">
        <v>3</v>
      </c>
      <c r="J1528" t="s">
        <v>3</v>
      </c>
      <c r="K1528">
        <v>0</v>
      </c>
      <c r="L1528" t="s">
        <v>3</v>
      </c>
      <c r="M1528" t="s">
        <v>3</v>
      </c>
      <c r="N1528" t="s">
        <v>3</v>
      </c>
      <c r="O1528" t="s">
        <v>3</v>
      </c>
      <c r="P1528" t="s">
        <v>3</v>
      </c>
      <c r="Q1528" t="s">
        <v>3</v>
      </c>
      <c r="R1528" t="s">
        <v>3</v>
      </c>
      <c r="S1528" t="s">
        <v>3</v>
      </c>
      <c r="T1528" t="s">
        <v>3</v>
      </c>
      <c r="U1528" t="s">
        <v>3</v>
      </c>
      <c r="V1528" t="s">
        <v>2</v>
      </c>
      <c r="W1528" t="s">
        <v>3</v>
      </c>
      <c r="X1528" t="s">
        <v>3</v>
      </c>
      <c r="Y1528" t="s">
        <v>3</v>
      </c>
      <c r="Z1528" t="s">
        <v>3</v>
      </c>
      <c r="AA1528"/>
      <c r="AB1528" t="s">
        <v>1791</v>
      </c>
      <c r="AC1528" t="s">
        <v>1810</v>
      </c>
      <c r="AD1528" t="s">
        <v>3</v>
      </c>
    </row>
    <row r="1529" spans="1:30" ht="15" x14ac:dyDescent="0.25">
      <c r="A1529">
        <v>334</v>
      </c>
      <c r="B1529" t="s">
        <v>2200</v>
      </c>
      <c r="C1529">
        <v>334</v>
      </c>
      <c r="D1529" t="s">
        <v>1808</v>
      </c>
      <c r="E1529" t="s">
        <v>2182</v>
      </c>
      <c r="F1529" t="s">
        <v>2183</v>
      </c>
      <c r="G1529" t="s">
        <v>3</v>
      </c>
      <c r="H1529" t="s">
        <v>3</v>
      </c>
      <c r="I1529" t="s">
        <v>3</v>
      </c>
      <c r="J1529" t="s">
        <v>3</v>
      </c>
      <c r="K1529">
        <v>0</v>
      </c>
      <c r="L1529" t="s">
        <v>3</v>
      </c>
      <c r="M1529" t="s">
        <v>3</v>
      </c>
      <c r="N1529" t="s">
        <v>3</v>
      </c>
      <c r="O1529" t="s">
        <v>3</v>
      </c>
      <c r="P1529" t="s">
        <v>3</v>
      </c>
      <c r="Q1529" t="s">
        <v>3</v>
      </c>
      <c r="R1529" t="s">
        <v>3</v>
      </c>
      <c r="S1529" t="s">
        <v>3</v>
      </c>
      <c r="T1529" t="s">
        <v>3</v>
      </c>
      <c r="U1529" t="s">
        <v>3</v>
      </c>
      <c r="V1529" t="s">
        <v>2</v>
      </c>
      <c r="W1529" t="s">
        <v>3</v>
      </c>
      <c r="X1529" t="s">
        <v>3</v>
      </c>
      <c r="Y1529" t="s">
        <v>3</v>
      </c>
      <c r="Z1529" t="s">
        <v>3</v>
      </c>
      <c r="AA1529"/>
      <c r="AB1529" t="s">
        <v>1791</v>
      </c>
      <c r="AC1529" t="s">
        <v>1810</v>
      </c>
      <c r="AD1529" t="s">
        <v>3</v>
      </c>
    </row>
    <row r="1530" spans="1:30" ht="15" x14ac:dyDescent="0.25">
      <c r="A1530">
        <v>335</v>
      </c>
      <c r="B1530" t="s">
        <v>2201</v>
      </c>
      <c r="C1530">
        <v>335</v>
      </c>
      <c r="D1530" t="s">
        <v>1808</v>
      </c>
      <c r="E1530" t="s">
        <v>2182</v>
      </c>
      <c r="F1530" t="s">
        <v>2183</v>
      </c>
      <c r="G1530" t="s">
        <v>3</v>
      </c>
      <c r="H1530" t="s">
        <v>3</v>
      </c>
      <c r="I1530" t="s">
        <v>3</v>
      </c>
      <c r="J1530" t="s">
        <v>3</v>
      </c>
      <c r="K1530">
        <v>0</v>
      </c>
      <c r="L1530" t="s">
        <v>3</v>
      </c>
      <c r="M1530" t="s">
        <v>3</v>
      </c>
      <c r="N1530" t="s">
        <v>3</v>
      </c>
      <c r="O1530" t="s">
        <v>3</v>
      </c>
      <c r="P1530" t="s">
        <v>3</v>
      </c>
      <c r="Q1530" t="s">
        <v>3</v>
      </c>
      <c r="R1530" t="s">
        <v>3</v>
      </c>
      <c r="S1530" t="s">
        <v>3</v>
      </c>
      <c r="T1530" t="s">
        <v>3</v>
      </c>
      <c r="U1530" t="s">
        <v>3</v>
      </c>
      <c r="V1530" t="s">
        <v>13</v>
      </c>
      <c r="W1530" t="s">
        <v>3</v>
      </c>
      <c r="X1530" t="s">
        <v>3</v>
      </c>
      <c r="Y1530" t="s">
        <v>3</v>
      </c>
      <c r="Z1530" t="s">
        <v>3</v>
      </c>
      <c r="AA1530"/>
      <c r="AB1530" t="s">
        <v>1791</v>
      </c>
      <c r="AC1530" t="s">
        <v>1810</v>
      </c>
      <c r="AD1530" t="s">
        <v>3</v>
      </c>
    </row>
    <row r="1531" spans="1:30" ht="15" x14ac:dyDescent="0.25">
      <c r="A1531">
        <v>336</v>
      </c>
      <c r="B1531" t="s">
        <v>2202</v>
      </c>
      <c r="C1531">
        <v>336</v>
      </c>
      <c r="D1531" t="s">
        <v>1808</v>
      </c>
      <c r="E1531" t="s">
        <v>2182</v>
      </c>
      <c r="F1531" t="s">
        <v>2183</v>
      </c>
      <c r="G1531" t="s">
        <v>3</v>
      </c>
      <c r="H1531" t="s">
        <v>3</v>
      </c>
      <c r="I1531" t="s">
        <v>3</v>
      </c>
      <c r="J1531" t="s">
        <v>3</v>
      </c>
      <c r="K1531">
        <v>0</v>
      </c>
      <c r="L1531" t="s">
        <v>3</v>
      </c>
      <c r="M1531" t="s">
        <v>3</v>
      </c>
      <c r="N1531" t="s">
        <v>3</v>
      </c>
      <c r="O1531" t="s">
        <v>3</v>
      </c>
      <c r="P1531" t="s">
        <v>3</v>
      </c>
      <c r="Q1531" t="s">
        <v>3</v>
      </c>
      <c r="R1531" t="s">
        <v>3</v>
      </c>
      <c r="S1531" t="s">
        <v>3</v>
      </c>
      <c r="T1531" t="s">
        <v>3</v>
      </c>
      <c r="U1531" t="s">
        <v>3</v>
      </c>
      <c r="V1531" t="s">
        <v>21</v>
      </c>
      <c r="W1531" t="s">
        <v>3</v>
      </c>
      <c r="X1531" t="s">
        <v>3</v>
      </c>
      <c r="Y1531" t="s">
        <v>3</v>
      </c>
      <c r="Z1531" t="s">
        <v>3</v>
      </c>
      <c r="AA1531"/>
      <c r="AB1531" t="s">
        <v>1791</v>
      </c>
      <c r="AC1531" t="s">
        <v>1810</v>
      </c>
      <c r="AD1531" t="s">
        <v>3</v>
      </c>
    </row>
    <row r="1532" spans="1:30" ht="15" x14ac:dyDescent="0.25">
      <c r="A1532">
        <v>337</v>
      </c>
      <c r="B1532" t="s">
        <v>2203</v>
      </c>
      <c r="C1532">
        <v>337</v>
      </c>
      <c r="D1532" t="s">
        <v>1808</v>
      </c>
      <c r="E1532" t="s">
        <v>2182</v>
      </c>
      <c r="F1532" t="s">
        <v>2183</v>
      </c>
      <c r="G1532" t="s">
        <v>3</v>
      </c>
      <c r="H1532" t="s">
        <v>3</v>
      </c>
      <c r="I1532" t="s">
        <v>3</v>
      </c>
      <c r="J1532" t="s">
        <v>3</v>
      </c>
      <c r="K1532">
        <v>0</v>
      </c>
      <c r="L1532" t="s">
        <v>3</v>
      </c>
      <c r="M1532" t="s">
        <v>3</v>
      </c>
      <c r="N1532" t="s">
        <v>3</v>
      </c>
      <c r="O1532" t="s">
        <v>3</v>
      </c>
      <c r="P1532" t="s">
        <v>3</v>
      </c>
      <c r="Q1532" t="s">
        <v>3</v>
      </c>
      <c r="R1532" t="s">
        <v>3</v>
      </c>
      <c r="S1532" t="s">
        <v>3</v>
      </c>
      <c r="T1532" t="s">
        <v>3</v>
      </c>
      <c r="U1532" t="s">
        <v>3</v>
      </c>
      <c r="V1532" t="s">
        <v>2</v>
      </c>
      <c r="W1532" t="s">
        <v>3</v>
      </c>
      <c r="X1532" t="s">
        <v>3</v>
      </c>
      <c r="Y1532" t="s">
        <v>3</v>
      </c>
      <c r="Z1532" t="s">
        <v>3</v>
      </c>
      <c r="AA1532"/>
      <c r="AB1532" t="s">
        <v>1791</v>
      </c>
      <c r="AC1532" t="s">
        <v>1810</v>
      </c>
      <c r="AD1532" t="s">
        <v>3</v>
      </c>
    </row>
    <row r="1533" spans="1:30" ht="15" x14ac:dyDescent="0.25">
      <c r="A1533">
        <v>338</v>
      </c>
      <c r="B1533" t="s">
        <v>2204</v>
      </c>
      <c r="C1533">
        <v>338</v>
      </c>
      <c r="D1533" t="s">
        <v>1808</v>
      </c>
      <c r="E1533" t="s">
        <v>2182</v>
      </c>
      <c r="F1533" t="s">
        <v>2183</v>
      </c>
      <c r="G1533" t="s">
        <v>3</v>
      </c>
      <c r="H1533" t="s">
        <v>3</v>
      </c>
      <c r="I1533" t="s">
        <v>3</v>
      </c>
      <c r="J1533" t="s">
        <v>3</v>
      </c>
      <c r="K1533">
        <v>0</v>
      </c>
      <c r="L1533" t="s">
        <v>3</v>
      </c>
      <c r="M1533" t="s">
        <v>3</v>
      </c>
      <c r="N1533" t="s">
        <v>3</v>
      </c>
      <c r="O1533" t="s">
        <v>3</v>
      </c>
      <c r="P1533" t="s">
        <v>3</v>
      </c>
      <c r="Q1533" t="s">
        <v>3</v>
      </c>
      <c r="R1533" t="s">
        <v>3</v>
      </c>
      <c r="S1533" t="s">
        <v>3</v>
      </c>
      <c r="T1533" t="s">
        <v>3</v>
      </c>
      <c r="U1533" t="s">
        <v>3</v>
      </c>
      <c r="V1533" t="s">
        <v>2</v>
      </c>
      <c r="W1533" t="s">
        <v>3</v>
      </c>
      <c r="X1533" t="s">
        <v>3</v>
      </c>
      <c r="Y1533" t="s">
        <v>3</v>
      </c>
      <c r="Z1533" t="s">
        <v>3</v>
      </c>
      <c r="AA1533"/>
      <c r="AB1533" t="s">
        <v>1791</v>
      </c>
      <c r="AC1533" t="s">
        <v>1810</v>
      </c>
      <c r="AD1533" t="s">
        <v>3</v>
      </c>
    </row>
    <row r="1534" spans="1:30" ht="15" x14ac:dyDescent="0.25">
      <c r="A1534">
        <v>339</v>
      </c>
      <c r="B1534" t="s">
        <v>2205</v>
      </c>
      <c r="C1534">
        <v>339</v>
      </c>
      <c r="D1534" t="s">
        <v>1808</v>
      </c>
      <c r="E1534" t="s">
        <v>2182</v>
      </c>
      <c r="F1534" t="s">
        <v>2183</v>
      </c>
      <c r="G1534" t="s">
        <v>3</v>
      </c>
      <c r="H1534" t="s">
        <v>2206</v>
      </c>
      <c r="I1534" t="s">
        <v>3</v>
      </c>
      <c r="J1534" t="s">
        <v>3</v>
      </c>
      <c r="K1534">
        <v>0</v>
      </c>
      <c r="L1534" t="s">
        <v>311</v>
      </c>
      <c r="M1534" t="s">
        <v>3</v>
      </c>
      <c r="N1534" t="s">
        <v>3</v>
      </c>
      <c r="O1534" t="s">
        <v>3</v>
      </c>
      <c r="P1534" t="s">
        <v>3</v>
      </c>
      <c r="Q1534" t="s">
        <v>3</v>
      </c>
      <c r="R1534" t="s">
        <v>3</v>
      </c>
      <c r="S1534" t="s">
        <v>3</v>
      </c>
      <c r="T1534" t="s">
        <v>3</v>
      </c>
      <c r="U1534" t="s">
        <v>3</v>
      </c>
      <c r="V1534" t="s">
        <v>3</v>
      </c>
      <c r="W1534" t="s">
        <v>3</v>
      </c>
      <c r="X1534" t="s">
        <v>3</v>
      </c>
      <c r="Y1534" t="s">
        <v>3</v>
      </c>
      <c r="Z1534" t="s">
        <v>3</v>
      </c>
      <c r="AA1534"/>
      <c r="AB1534" t="s">
        <v>1791</v>
      </c>
      <c r="AC1534" t="s">
        <v>1810</v>
      </c>
      <c r="AD1534" t="s">
        <v>3</v>
      </c>
    </row>
    <row r="1535" spans="1:30" ht="15" x14ac:dyDescent="0.25">
      <c r="A1535">
        <v>340</v>
      </c>
      <c r="B1535" t="s">
        <v>2207</v>
      </c>
      <c r="C1535">
        <v>340</v>
      </c>
      <c r="D1535" t="s">
        <v>1808</v>
      </c>
      <c r="E1535" t="s">
        <v>2182</v>
      </c>
      <c r="F1535" t="s">
        <v>2183</v>
      </c>
      <c r="G1535" t="s">
        <v>3</v>
      </c>
      <c r="H1535" t="s">
        <v>2206</v>
      </c>
      <c r="I1535" t="s">
        <v>3</v>
      </c>
      <c r="J1535" t="s">
        <v>3</v>
      </c>
      <c r="K1535">
        <v>0</v>
      </c>
      <c r="L1535" t="s">
        <v>3</v>
      </c>
      <c r="M1535" t="s">
        <v>3</v>
      </c>
      <c r="N1535" t="s">
        <v>3</v>
      </c>
      <c r="O1535" t="s">
        <v>3</v>
      </c>
      <c r="P1535" t="s">
        <v>1795</v>
      </c>
      <c r="Q1535" t="s">
        <v>3</v>
      </c>
      <c r="R1535" t="s">
        <v>3</v>
      </c>
      <c r="S1535" t="s">
        <v>3</v>
      </c>
      <c r="T1535" t="s">
        <v>3</v>
      </c>
      <c r="U1535" t="s">
        <v>3</v>
      </c>
      <c r="V1535" t="s">
        <v>2</v>
      </c>
      <c r="W1535" t="s">
        <v>3</v>
      </c>
      <c r="X1535" t="s">
        <v>3</v>
      </c>
      <c r="Y1535" t="s">
        <v>3</v>
      </c>
      <c r="Z1535" t="s">
        <v>3</v>
      </c>
      <c r="AA1535"/>
      <c r="AB1535" t="s">
        <v>1791</v>
      </c>
      <c r="AC1535" t="s">
        <v>1810</v>
      </c>
      <c r="AD1535" t="s">
        <v>3</v>
      </c>
    </row>
    <row r="1536" spans="1:30" ht="15" x14ac:dyDescent="0.25">
      <c r="A1536">
        <v>341</v>
      </c>
      <c r="B1536" t="s">
        <v>2208</v>
      </c>
      <c r="C1536">
        <v>341</v>
      </c>
      <c r="D1536" t="s">
        <v>1808</v>
      </c>
      <c r="E1536" t="s">
        <v>2182</v>
      </c>
      <c r="F1536" t="s">
        <v>2183</v>
      </c>
      <c r="G1536" t="s">
        <v>3</v>
      </c>
      <c r="H1536" t="s">
        <v>3</v>
      </c>
      <c r="I1536" t="s">
        <v>3</v>
      </c>
      <c r="J1536" t="s">
        <v>3</v>
      </c>
      <c r="K1536">
        <v>0</v>
      </c>
      <c r="L1536" t="s">
        <v>3</v>
      </c>
      <c r="M1536" t="s">
        <v>3</v>
      </c>
      <c r="N1536" t="s">
        <v>3</v>
      </c>
      <c r="O1536" t="s">
        <v>3</v>
      </c>
      <c r="P1536" t="s">
        <v>3</v>
      </c>
      <c r="Q1536" t="s">
        <v>3</v>
      </c>
      <c r="R1536" t="s">
        <v>3</v>
      </c>
      <c r="S1536" t="s">
        <v>3</v>
      </c>
      <c r="T1536" t="s">
        <v>3</v>
      </c>
      <c r="U1536" t="s">
        <v>3</v>
      </c>
      <c r="V1536" t="s">
        <v>3</v>
      </c>
      <c r="W1536" t="s">
        <v>3</v>
      </c>
      <c r="X1536" t="s">
        <v>3</v>
      </c>
      <c r="Y1536" t="s">
        <v>3</v>
      </c>
      <c r="Z1536" t="s">
        <v>3</v>
      </c>
      <c r="AA1536"/>
      <c r="AB1536" t="s">
        <v>1791</v>
      </c>
      <c r="AC1536" t="s">
        <v>1810</v>
      </c>
      <c r="AD1536" t="s">
        <v>3</v>
      </c>
    </row>
    <row r="1537" spans="1:30" ht="15" x14ac:dyDescent="0.25">
      <c r="A1537">
        <v>342</v>
      </c>
      <c r="B1537" t="s">
        <v>2209</v>
      </c>
      <c r="C1537">
        <v>342</v>
      </c>
      <c r="D1537" t="s">
        <v>1808</v>
      </c>
      <c r="E1537" t="s">
        <v>2182</v>
      </c>
      <c r="F1537" t="s">
        <v>2183</v>
      </c>
      <c r="G1537" t="s">
        <v>3</v>
      </c>
      <c r="H1537" t="s">
        <v>3</v>
      </c>
      <c r="I1537" t="s">
        <v>3</v>
      </c>
      <c r="J1537" t="s">
        <v>3</v>
      </c>
      <c r="K1537">
        <v>0</v>
      </c>
      <c r="L1537" t="s">
        <v>3</v>
      </c>
      <c r="M1537" t="s">
        <v>3</v>
      </c>
      <c r="N1537" t="s">
        <v>3</v>
      </c>
      <c r="O1537" t="s">
        <v>3</v>
      </c>
      <c r="P1537" t="s">
        <v>3</v>
      </c>
      <c r="Q1537" t="s">
        <v>3</v>
      </c>
      <c r="R1537" t="s">
        <v>3</v>
      </c>
      <c r="S1537" t="s">
        <v>3</v>
      </c>
      <c r="T1537" t="s">
        <v>3</v>
      </c>
      <c r="U1537" t="s">
        <v>3</v>
      </c>
      <c r="V1537" t="s">
        <v>13</v>
      </c>
      <c r="W1537" t="s">
        <v>13</v>
      </c>
      <c r="X1537" t="s">
        <v>3</v>
      </c>
      <c r="Y1537" t="s">
        <v>3</v>
      </c>
      <c r="Z1537" t="s">
        <v>3</v>
      </c>
      <c r="AA1537"/>
      <c r="AB1537" t="s">
        <v>1791</v>
      </c>
      <c r="AC1537" t="s">
        <v>1810</v>
      </c>
      <c r="AD1537" t="s">
        <v>3</v>
      </c>
    </row>
    <row r="1538" spans="1:30" ht="15" x14ac:dyDescent="0.25">
      <c r="A1538">
        <v>343</v>
      </c>
      <c r="B1538" t="s">
        <v>2210</v>
      </c>
      <c r="C1538">
        <v>343</v>
      </c>
      <c r="D1538" t="s">
        <v>1808</v>
      </c>
      <c r="E1538" t="s">
        <v>2182</v>
      </c>
      <c r="F1538" t="s">
        <v>2183</v>
      </c>
      <c r="G1538" t="s">
        <v>3</v>
      </c>
      <c r="H1538" t="s">
        <v>3</v>
      </c>
      <c r="I1538" t="s">
        <v>3</v>
      </c>
      <c r="J1538" t="s">
        <v>3</v>
      </c>
      <c r="K1538">
        <v>0</v>
      </c>
      <c r="L1538" t="s">
        <v>3</v>
      </c>
      <c r="M1538" t="s">
        <v>3</v>
      </c>
      <c r="N1538" t="s">
        <v>3</v>
      </c>
      <c r="O1538" t="s">
        <v>3</v>
      </c>
      <c r="P1538" t="s">
        <v>3</v>
      </c>
      <c r="Q1538" t="s">
        <v>3</v>
      </c>
      <c r="R1538" t="s">
        <v>3</v>
      </c>
      <c r="S1538" t="s">
        <v>3</v>
      </c>
      <c r="T1538" t="s">
        <v>3</v>
      </c>
      <c r="U1538" t="s">
        <v>3</v>
      </c>
      <c r="V1538" t="s">
        <v>2</v>
      </c>
      <c r="W1538" t="s">
        <v>3</v>
      </c>
      <c r="X1538" t="s">
        <v>3</v>
      </c>
      <c r="Y1538" t="s">
        <v>3</v>
      </c>
      <c r="Z1538" t="s">
        <v>3</v>
      </c>
      <c r="AA1538"/>
      <c r="AB1538" t="s">
        <v>1791</v>
      </c>
      <c r="AC1538" t="s">
        <v>1810</v>
      </c>
      <c r="AD1538" t="s">
        <v>3</v>
      </c>
    </row>
    <row r="1539" spans="1:30" ht="15" x14ac:dyDescent="0.25">
      <c r="A1539">
        <v>344</v>
      </c>
      <c r="B1539" t="s">
        <v>2211</v>
      </c>
      <c r="C1539">
        <v>344</v>
      </c>
      <c r="D1539" t="s">
        <v>1808</v>
      </c>
      <c r="E1539" t="s">
        <v>2182</v>
      </c>
      <c r="F1539" t="s">
        <v>2183</v>
      </c>
      <c r="G1539" t="s">
        <v>3</v>
      </c>
      <c r="H1539" t="s">
        <v>3</v>
      </c>
      <c r="I1539" t="s">
        <v>3</v>
      </c>
      <c r="J1539" t="s">
        <v>3</v>
      </c>
      <c r="K1539">
        <v>0</v>
      </c>
      <c r="L1539" t="s">
        <v>3</v>
      </c>
      <c r="M1539" t="s">
        <v>3</v>
      </c>
      <c r="N1539" t="s">
        <v>3</v>
      </c>
      <c r="O1539" t="s">
        <v>3</v>
      </c>
      <c r="P1539" t="s">
        <v>3</v>
      </c>
      <c r="Q1539" t="s">
        <v>3</v>
      </c>
      <c r="R1539" t="s">
        <v>3</v>
      </c>
      <c r="S1539" t="s">
        <v>3</v>
      </c>
      <c r="T1539" t="s">
        <v>3</v>
      </c>
      <c r="U1539" t="s">
        <v>3</v>
      </c>
      <c r="V1539" t="s">
        <v>3</v>
      </c>
      <c r="W1539" t="s">
        <v>3</v>
      </c>
      <c r="X1539" t="s">
        <v>3</v>
      </c>
      <c r="Y1539" t="s">
        <v>3</v>
      </c>
      <c r="Z1539" t="s">
        <v>3</v>
      </c>
      <c r="AA1539"/>
      <c r="AB1539" t="s">
        <v>1791</v>
      </c>
      <c r="AC1539" t="s">
        <v>1810</v>
      </c>
      <c r="AD1539" t="s">
        <v>3</v>
      </c>
    </row>
    <row r="1540" spans="1:30" ht="15" x14ac:dyDescent="0.25">
      <c r="A1540">
        <v>345</v>
      </c>
      <c r="B1540" t="s">
        <v>2212</v>
      </c>
      <c r="C1540">
        <v>345</v>
      </c>
      <c r="D1540" t="s">
        <v>1808</v>
      </c>
      <c r="E1540" t="s">
        <v>2182</v>
      </c>
      <c r="F1540" t="s">
        <v>2183</v>
      </c>
      <c r="G1540" t="s">
        <v>3</v>
      </c>
      <c r="H1540" t="s">
        <v>3</v>
      </c>
      <c r="I1540" t="s">
        <v>3</v>
      </c>
      <c r="J1540" t="s">
        <v>3</v>
      </c>
      <c r="K1540">
        <v>0</v>
      </c>
      <c r="L1540" t="s">
        <v>3</v>
      </c>
      <c r="M1540" t="s">
        <v>3</v>
      </c>
      <c r="N1540" t="s">
        <v>3</v>
      </c>
      <c r="O1540" t="s">
        <v>3</v>
      </c>
      <c r="P1540" t="s">
        <v>3</v>
      </c>
      <c r="Q1540" t="s">
        <v>3</v>
      </c>
      <c r="R1540" t="s">
        <v>3</v>
      </c>
      <c r="S1540" t="s">
        <v>3</v>
      </c>
      <c r="T1540" t="s">
        <v>3</v>
      </c>
      <c r="U1540" t="s">
        <v>3</v>
      </c>
      <c r="V1540" t="s">
        <v>3</v>
      </c>
      <c r="W1540" t="s">
        <v>3</v>
      </c>
      <c r="X1540" t="s">
        <v>3</v>
      </c>
      <c r="Y1540" t="s">
        <v>3</v>
      </c>
      <c r="Z1540" t="s">
        <v>3</v>
      </c>
      <c r="AA1540"/>
      <c r="AB1540" t="s">
        <v>1791</v>
      </c>
      <c r="AC1540" t="s">
        <v>1810</v>
      </c>
      <c r="AD1540" t="s">
        <v>3</v>
      </c>
    </row>
    <row r="1541" spans="1:30" ht="15" x14ac:dyDescent="0.25">
      <c r="A1541">
        <v>346</v>
      </c>
      <c r="B1541" t="s">
        <v>2213</v>
      </c>
      <c r="C1541">
        <v>346</v>
      </c>
      <c r="D1541" t="s">
        <v>1808</v>
      </c>
      <c r="E1541" t="s">
        <v>2182</v>
      </c>
      <c r="F1541" t="s">
        <v>2183</v>
      </c>
      <c r="G1541" t="s">
        <v>3</v>
      </c>
      <c r="H1541" t="s">
        <v>3</v>
      </c>
      <c r="I1541" t="s">
        <v>3</v>
      </c>
      <c r="J1541" t="s">
        <v>3</v>
      </c>
      <c r="K1541">
        <v>0</v>
      </c>
      <c r="L1541" t="s">
        <v>3</v>
      </c>
      <c r="M1541" t="s">
        <v>3</v>
      </c>
      <c r="N1541" t="s">
        <v>3</v>
      </c>
      <c r="O1541" t="s">
        <v>3</v>
      </c>
      <c r="P1541" t="s">
        <v>3</v>
      </c>
      <c r="Q1541" t="s">
        <v>3</v>
      </c>
      <c r="R1541" t="s">
        <v>3</v>
      </c>
      <c r="S1541" t="s">
        <v>3</v>
      </c>
      <c r="T1541" t="s">
        <v>3</v>
      </c>
      <c r="U1541" t="s">
        <v>3</v>
      </c>
      <c r="V1541" t="s">
        <v>3</v>
      </c>
      <c r="W1541" t="s">
        <v>3</v>
      </c>
      <c r="X1541" t="s">
        <v>3</v>
      </c>
      <c r="Y1541" t="s">
        <v>3</v>
      </c>
      <c r="Z1541" t="s">
        <v>3</v>
      </c>
      <c r="AA1541"/>
      <c r="AB1541" t="s">
        <v>1791</v>
      </c>
      <c r="AC1541" t="s">
        <v>1810</v>
      </c>
      <c r="AD1541" t="s">
        <v>3</v>
      </c>
    </row>
    <row r="1542" spans="1:30" ht="15" x14ac:dyDescent="0.25">
      <c r="A1542">
        <v>347</v>
      </c>
      <c r="B1542" t="s">
        <v>2214</v>
      </c>
      <c r="C1542">
        <v>347</v>
      </c>
      <c r="D1542" t="s">
        <v>1808</v>
      </c>
      <c r="E1542" t="s">
        <v>2182</v>
      </c>
      <c r="F1542" t="s">
        <v>2183</v>
      </c>
      <c r="G1542" t="s">
        <v>3</v>
      </c>
      <c r="H1542" t="s">
        <v>3</v>
      </c>
      <c r="I1542" t="s">
        <v>3</v>
      </c>
      <c r="J1542" t="s">
        <v>3</v>
      </c>
      <c r="K1542">
        <v>0</v>
      </c>
      <c r="L1542" t="s">
        <v>3</v>
      </c>
      <c r="M1542" t="s">
        <v>3</v>
      </c>
      <c r="N1542" t="s">
        <v>3</v>
      </c>
      <c r="O1542" t="s">
        <v>3</v>
      </c>
      <c r="P1542" t="s">
        <v>3</v>
      </c>
      <c r="Q1542" t="s">
        <v>3</v>
      </c>
      <c r="R1542" t="s">
        <v>3</v>
      </c>
      <c r="S1542" t="s">
        <v>3</v>
      </c>
      <c r="T1542" t="s">
        <v>3</v>
      </c>
      <c r="U1542" t="s">
        <v>3</v>
      </c>
      <c r="V1542" t="s">
        <v>2</v>
      </c>
      <c r="W1542" t="s">
        <v>3</v>
      </c>
      <c r="X1542" t="s">
        <v>3</v>
      </c>
      <c r="Y1542" t="s">
        <v>3</v>
      </c>
      <c r="Z1542" t="s">
        <v>3</v>
      </c>
      <c r="AA1542"/>
      <c r="AB1542" t="s">
        <v>1791</v>
      </c>
      <c r="AC1542" t="s">
        <v>1810</v>
      </c>
      <c r="AD1542" t="s">
        <v>3</v>
      </c>
    </row>
    <row r="1543" spans="1:30" ht="15" x14ac:dyDescent="0.25">
      <c r="A1543">
        <v>348</v>
      </c>
      <c r="B1543" t="s">
        <v>2215</v>
      </c>
      <c r="C1543">
        <v>348</v>
      </c>
      <c r="D1543" t="s">
        <v>1808</v>
      </c>
      <c r="E1543" t="s">
        <v>2182</v>
      </c>
      <c r="F1543" t="s">
        <v>2183</v>
      </c>
      <c r="G1543" t="s">
        <v>3</v>
      </c>
      <c r="H1543" t="s">
        <v>3</v>
      </c>
      <c r="I1543" t="s">
        <v>3</v>
      </c>
      <c r="J1543" t="s">
        <v>3</v>
      </c>
      <c r="K1543">
        <v>0</v>
      </c>
      <c r="L1543" t="s">
        <v>3</v>
      </c>
      <c r="M1543">
        <v>1</v>
      </c>
      <c r="N1543" t="s">
        <v>3</v>
      </c>
      <c r="O1543" t="s">
        <v>3</v>
      </c>
      <c r="P1543" t="s">
        <v>3</v>
      </c>
      <c r="Q1543" t="s">
        <v>3</v>
      </c>
      <c r="R1543" t="s">
        <v>3</v>
      </c>
      <c r="S1543" t="s">
        <v>3</v>
      </c>
      <c r="T1543" t="s">
        <v>3</v>
      </c>
      <c r="U1543" t="s">
        <v>3</v>
      </c>
      <c r="V1543" t="s">
        <v>8</v>
      </c>
      <c r="W1543" t="s">
        <v>3</v>
      </c>
      <c r="X1543" t="s">
        <v>3</v>
      </c>
      <c r="Y1543" t="s">
        <v>3</v>
      </c>
      <c r="Z1543" t="s">
        <v>3</v>
      </c>
      <c r="AA1543"/>
      <c r="AB1543" t="s">
        <v>1791</v>
      </c>
      <c r="AC1543" t="s">
        <v>1810</v>
      </c>
      <c r="AD1543" t="s">
        <v>3</v>
      </c>
    </row>
    <row r="1544" spans="1:30" ht="15" x14ac:dyDescent="0.25">
      <c r="A1544">
        <v>349</v>
      </c>
      <c r="B1544" t="s">
        <v>2216</v>
      </c>
      <c r="C1544">
        <v>349</v>
      </c>
      <c r="D1544" t="s">
        <v>1808</v>
      </c>
      <c r="E1544" t="s">
        <v>2182</v>
      </c>
      <c r="F1544" t="s">
        <v>2183</v>
      </c>
      <c r="G1544" t="s">
        <v>3</v>
      </c>
      <c r="H1544" t="s">
        <v>3</v>
      </c>
      <c r="I1544" t="s">
        <v>3</v>
      </c>
      <c r="J1544" t="s">
        <v>3</v>
      </c>
      <c r="K1544" t="s">
        <v>3</v>
      </c>
      <c r="L1544" t="s">
        <v>3</v>
      </c>
      <c r="M1544" t="s">
        <v>3</v>
      </c>
      <c r="N1544" t="s">
        <v>3</v>
      </c>
      <c r="O1544" t="s">
        <v>3</v>
      </c>
      <c r="P1544" t="s">
        <v>3</v>
      </c>
      <c r="Q1544" t="s">
        <v>3</v>
      </c>
      <c r="R1544" t="s">
        <v>3</v>
      </c>
      <c r="S1544" t="s">
        <v>3</v>
      </c>
      <c r="T1544" t="s">
        <v>3</v>
      </c>
      <c r="U1544" t="s">
        <v>3</v>
      </c>
      <c r="V1544" t="s">
        <v>21</v>
      </c>
      <c r="W1544" t="s">
        <v>3</v>
      </c>
      <c r="X1544" t="s">
        <v>3</v>
      </c>
      <c r="Y1544" t="s">
        <v>3</v>
      </c>
      <c r="Z1544" t="s">
        <v>3</v>
      </c>
      <c r="AA1544"/>
      <c r="AB1544" t="s">
        <v>1791</v>
      </c>
      <c r="AC1544" t="s">
        <v>1810</v>
      </c>
      <c r="AD1544" t="s">
        <v>3</v>
      </c>
    </row>
    <row r="1545" spans="1:30" ht="15" x14ac:dyDescent="0.25">
      <c r="A1545">
        <v>350</v>
      </c>
      <c r="B1545" t="s">
        <v>2217</v>
      </c>
      <c r="C1545">
        <v>350</v>
      </c>
      <c r="D1545" t="s">
        <v>1808</v>
      </c>
      <c r="E1545" t="s">
        <v>2182</v>
      </c>
      <c r="F1545" t="s">
        <v>2183</v>
      </c>
      <c r="G1545" t="s">
        <v>3</v>
      </c>
      <c r="H1545" t="s">
        <v>3</v>
      </c>
      <c r="I1545" t="s">
        <v>3</v>
      </c>
      <c r="J1545" t="s">
        <v>3</v>
      </c>
      <c r="K1545">
        <v>0</v>
      </c>
      <c r="L1545" t="s">
        <v>3</v>
      </c>
      <c r="M1545">
        <v>1</v>
      </c>
      <c r="N1545" t="s">
        <v>3</v>
      </c>
      <c r="O1545" t="s">
        <v>3</v>
      </c>
      <c r="P1545" t="s">
        <v>3</v>
      </c>
      <c r="Q1545" t="s">
        <v>3</v>
      </c>
      <c r="R1545" t="s">
        <v>3</v>
      </c>
      <c r="S1545" t="s">
        <v>3</v>
      </c>
      <c r="T1545" t="s">
        <v>3</v>
      </c>
      <c r="U1545" t="s">
        <v>3</v>
      </c>
      <c r="V1545" t="s">
        <v>2</v>
      </c>
      <c r="W1545" t="s">
        <v>3</v>
      </c>
      <c r="X1545" t="s">
        <v>3</v>
      </c>
      <c r="Y1545" t="s">
        <v>3</v>
      </c>
      <c r="Z1545" t="s">
        <v>3</v>
      </c>
      <c r="AA1545"/>
      <c r="AB1545" t="s">
        <v>1791</v>
      </c>
      <c r="AC1545" t="s">
        <v>1810</v>
      </c>
      <c r="AD1545" t="s">
        <v>3</v>
      </c>
    </row>
    <row r="1546" spans="1:30" ht="15" x14ac:dyDescent="0.25">
      <c r="A1546">
        <v>351</v>
      </c>
      <c r="B1546" t="s">
        <v>2218</v>
      </c>
      <c r="C1546">
        <v>351</v>
      </c>
      <c r="D1546" t="s">
        <v>1808</v>
      </c>
      <c r="E1546" t="s">
        <v>2182</v>
      </c>
      <c r="F1546" t="s">
        <v>2183</v>
      </c>
      <c r="G1546" t="s">
        <v>3</v>
      </c>
      <c r="H1546" t="s">
        <v>3</v>
      </c>
      <c r="I1546" t="s">
        <v>3</v>
      </c>
      <c r="J1546" t="s">
        <v>3</v>
      </c>
      <c r="K1546" t="s">
        <v>3</v>
      </c>
      <c r="L1546" t="s">
        <v>3</v>
      </c>
      <c r="M1546" t="s">
        <v>3</v>
      </c>
      <c r="N1546" t="s">
        <v>3</v>
      </c>
      <c r="O1546" t="s">
        <v>3</v>
      </c>
      <c r="P1546" t="s">
        <v>3</v>
      </c>
      <c r="Q1546" t="s">
        <v>3</v>
      </c>
      <c r="R1546" t="s">
        <v>3</v>
      </c>
      <c r="S1546" t="s">
        <v>3</v>
      </c>
      <c r="T1546" t="s">
        <v>3</v>
      </c>
      <c r="U1546" t="s">
        <v>3</v>
      </c>
      <c r="V1546" t="s">
        <v>3</v>
      </c>
      <c r="W1546" t="s">
        <v>3</v>
      </c>
      <c r="X1546" t="s">
        <v>3</v>
      </c>
      <c r="Y1546" t="s">
        <v>3</v>
      </c>
      <c r="Z1546" t="s">
        <v>3</v>
      </c>
      <c r="AA1546"/>
      <c r="AB1546" t="s">
        <v>1791</v>
      </c>
      <c r="AC1546" t="s">
        <v>1810</v>
      </c>
      <c r="AD1546" t="s">
        <v>3</v>
      </c>
    </row>
    <row r="1547" spans="1:30" ht="15" x14ac:dyDescent="0.25">
      <c r="A1547">
        <v>352</v>
      </c>
      <c r="B1547" t="s">
        <v>2219</v>
      </c>
      <c r="C1547">
        <v>352</v>
      </c>
      <c r="D1547" t="s">
        <v>1808</v>
      </c>
      <c r="E1547" t="s">
        <v>2182</v>
      </c>
      <c r="F1547" t="s">
        <v>2183</v>
      </c>
      <c r="G1547" t="s">
        <v>3</v>
      </c>
      <c r="H1547" t="s">
        <v>3</v>
      </c>
      <c r="I1547" t="s">
        <v>3</v>
      </c>
      <c r="J1547" t="s">
        <v>3</v>
      </c>
      <c r="K1547">
        <v>0</v>
      </c>
      <c r="L1547" t="s">
        <v>3</v>
      </c>
      <c r="M1547" t="s">
        <v>3</v>
      </c>
      <c r="N1547" t="s">
        <v>3</v>
      </c>
      <c r="O1547" t="s">
        <v>3</v>
      </c>
      <c r="P1547" t="s">
        <v>3</v>
      </c>
      <c r="Q1547" t="s">
        <v>3</v>
      </c>
      <c r="R1547" t="s">
        <v>3</v>
      </c>
      <c r="S1547" t="s">
        <v>3</v>
      </c>
      <c r="T1547" t="s">
        <v>3</v>
      </c>
      <c r="U1547" t="s">
        <v>3</v>
      </c>
      <c r="V1547" t="s">
        <v>21</v>
      </c>
      <c r="W1547" t="s">
        <v>3</v>
      </c>
      <c r="X1547" t="s">
        <v>3</v>
      </c>
      <c r="Y1547" t="s">
        <v>3</v>
      </c>
      <c r="Z1547" t="s">
        <v>3</v>
      </c>
      <c r="AA1547"/>
      <c r="AB1547" t="s">
        <v>1791</v>
      </c>
      <c r="AC1547" t="s">
        <v>1810</v>
      </c>
      <c r="AD1547" t="s">
        <v>3</v>
      </c>
    </row>
    <row r="1548" spans="1:30" ht="15" x14ac:dyDescent="0.25">
      <c r="A1548">
        <v>353</v>
      </c>
      <c r="B1548" t="s">
        <v>2220</v>
      </c>
      <c r="C1548">
        <v>353</v>
      </c>
      <c r="D1548" t="s">
        <v>1808</v>
      </c>
      <c r="E1548" t="s">
        <v>2182</v>
      </c>
      <c r="F1548" t="s">
        <v>2183</v>
      </c>
      <c r="G1548" t="s">
        <v>3</v>
      </c>
      <c r="H1548" t="s">
        <v>3</v>
      </c>
      <c r="I1548" t="s">
        <v>3</v>
      </c>
      <c r="J1548" t="s">
        <v>3</v>
      </c>
      <c r="K1548">
        <v>0</v>
      </c>
      <c r="L1548" t="s">
        <v>3</v>
      </c>
      <c r="M1548" t="s">
        <v>3</v>
      </c>
      <c r="N1548" t="s">
        <v>3</v>
      </c>
      <c r="O1548" t="s">
        <v>3</v>
      </c>
      <c r="P1548" t="s">
        <v>3</v>
      </c>
      <c r="Q1548" t="s">
        <v>3</v>
      </c>
      <c r="R1548" t="s">
        <v>3</v>
      </c>
      <c r="S1548" t="s">
        <v>3</v>
      </c>
      <c r="T1548" t="s">
        <v>3</v>
      </c>
      <c r="U1548" t="s">
        <v>3</v>
      </c>
      <c r="V1548" t="s">
        <v>2</v>
      </c>
      <c r="W1548" t="s">
        <v>3</v>
      </c>
      <c r="X1548" t="s">
        <v>3</v>
      </c>
      <c r="Y1548" t="s">
        <v>3</v>
      </c>
      <c r="Z1548" t="s">
        <v>3</v>
      </c>
      <c r="AA1548"/>
      <c r="AB1548" t="s">
        <v>1791</v>
      </c>
      <c r="AC1548" t="s">
        <v>1810</v>
      </c>
      <c r="AD1548" t="s">
        <v>3</v>
      </c>
    </row>
    <row r="1549" spans="1:30" ht="15" x14ac:dyDescent="0.25">
      <c r="A1549">
        <v>354</v>
      </c>
      <c r="B1549" t="s">
        <v>2221</v>
      </c>
      <c r="C1549">
        <v>354</v>
      </c>
      <c r="D1549" t="s">
        <v>1808</v>
      </c>
      <c r="E1549" t="s">
        <v>2182</v>
      </c>
      <c r="F1549" t="s">
        <v>2183</v>
      </c>
      <c r="G1549" t="s">
        <v>3</v>
      </c>
      <c r="H1549" t="s">
        <v>3</v>
      </c>
      <c r="I1549" t="s">
        <v>3</v>
      </c>
      <c r="J1549" t="s">
        <v>3</v>
      </c>
      <c r="K1549" t="s">
        <v>3</v>
      </c>
      <c r="L1549" t="s">
        <v>3</v>
      </c>
      <c r="M1549" t="s">
        <v>3</v>
      </c>
      <c r="N1549" t="s">
        <v>3</v>
      </c>
      <c r="O1549" t="s">
        <v>3</v>
      </c>
      <c r="P1549" t="s">
        <v>3</v>
      </c>
      <c r="Q1549" t="s">
        <v>3</v>
      </c>
      <c r="R1549" t="s">
        <v>3</v>
      </c>
      <c r="S1549" t="s">
        <v>3</v>
      </c>
      <c r="T1549" t="s">
        <v>3</v>
      </c>
      <c r="U1549" t="s">
        <v>3</v>
      </c>
      <c r="V1549" t="s">
        <v>3</v>
      </c>
      <c r="W1549" t="s">
        <v>3</v>
      </c>
      <c r="X1549" t="s">
        <v>3</v>
      </c>
      <c r="Y1549" t="s">
        <v>3</v>
      </c>
      <c r="Z1549" t="s">
        <v>3</v>
      </c>
      <c r="AA1549"/>
      <c r="AB1549" t="s">
        <v>1791</v>
      </c>
      <c r="AC1549" t="s">
        <v>1810</v>
      </c>
      <c r="AD1549" t="s">
        <v>3</v>
      </c>
    </row>
    <row r="1550" spans="1:30" ht="15" x14ac:dyDescent="0.25">
      <c r="A1550">
        <v>355</v>
      </c>
      <c r="B1550" t="s">
        <v>2222</v>
      </c>
      <c r="C1550">
        <v>355</v>
      </c>
      <c r="D1550" t="s">
        <v>1808</v>
      </c>
      <c r="E1550" t="s">
        <v>2182</v>
      </c>
      <c r="F1550" t="s">
        <v>2183</v>
      </c>
      <c r="G1550" t="s">
        <v>3</v>
      </c>
      <c r="H1550" t="s">
        <v>3</v>
      </c>
      <c r="I1550" t="s">
        <v>3</v>
      </c>
      <c r="J1550" t="s">
        <v>3</v>
      </c>
      <c r="K1550">
        <v>0</v>
      </c>
      <c r="L1550" t="s">
        <v>3</v>
      </c>
      <c r="M1550" t="s">
        <v>3</v>
      </c>
      <c r="N1550" t="s">
        <v>3</v>
      </c>
      <c r="O1550" t="s">
        <v>3</v>
      </c>
      <c r="P1550" t="s">
        <v>3</v>
      </c>
      <c r="Q1550" t="s">
        <v>3</v>
      </c>
      <c r="R1550" t="s">
        <v>3</v>
      </c>
      <c r="S1550" t="s">
        <v>3</v>
      </c>
      <c r="T1550" t="s">
        <v>3</v>
      </c>
      <c r="U1550" t="s">
        <v>3</v>
      </c>
      <c r="V1550" t="s">
        <v>2</v>
      </c>
      <c r="W1550" t="s">
        <v>3</v>
      </c>
      <c r="X1550" t="s">
        <v>3</v>
      </c>
      <c r="Y1550" t="s">
        <v>3</v>
      </c>
      <c r="Z1550" t="s">
        <v>3</v>
      </c>
      <c r="AA1550"/>
      <c r="AB1550" t="s">
        <v>1791</v>
      </c>
      <c r="AC1550" t="s">
        <v>1810</v>
      </c>
      <c r="AD1550" t="s">
        <v>3</v>
      </c>
    </row>
    <row r="1551" spans="1:30" ht="15" x14ac:dyDescent="0.25">
      <c r="A1551">
        <v>356</v>
      </c>
      <c r="B1551" t="s">
        <v>2223</v>
      </c>
      <c r="C1551">
        <v>356</v>
      </c>
      <c r="D1551" t="s">
        <v>1808</v>
      </c>
      <c r="E1551" t="s">
        <v>2182</v>
      </c>
      <c r="F1551" t="s">
        <v>2183</v>
      </c>
      <c r="G1551" t="s">
        <v>3</v>
      </c>
      <c r="H1551" t="s">
        <v>3</v>
      </c>
      <c r="I1551" t="s">
        <v>3</v>
      </c>
      <c r="J1551" t="s">
        <v>3</v>
      </c>
      <c r="K1551">
        <v>0</v>
      </c>
      <c r="L1551" t="s">
        <v>3</v>
      </c>
      <c r="M1551" t="s">
        <v>3</v>
      </c>
      <c r="N1551" t="s">
        <v>3</v>
      </c>
      <c r="O1551" t="s">
        <v>3</v>
      </c>
      <c r="P1551" t="s">
        <v>3</v>
      </c>
      <c r="Q1551" t="s">
        <v>3</v>
      </c>
      <c r="R1551" t="s">
        <v>3</v>
      </c>
      <c r="S1551" t="s">
        <v>3</v>
      </c>
      <c r="T1551" t="s">
        <v>3</v>
      </c>
      <c r="U1551" t="s">
        <v>3</v>
      </c>
      <c r="V1551" t="s">
        <v>2</v>
      </c>
      <c r="W1551" t="s">
        <v>3</v>
      </c>
      <c r="X1551" t="s">
        <v>3</v>
      </c>
      <c r="Y1551" t="s">
        <v>3</v>
      </c>
      <c r="Z1551" t="s">
        <v>3</v>
      </c>
      <c r="AA1551"/>
      <c r="AB1551" t="s">
        <v>1791</v>
      </c>
      <c r="AC1551" t="s">
        <v>1810</v>
      </c>
      <c r="AD1551" t="s">
        <v>3</v>
      </c>
    </row>
    <row r="1552" spans="1:30" ht="15" x14ac:dyDescent="0.25">
      <c r="A1552">
        <v>357</v>
      </c>
      <c r="B1552" t="s">
        <v>2224</v>
      </c>
      <c r="C1552">
        <v>357</v>
      </c>
      <c r="D1552" t="s">
        <v>1808</v>
      </c>
      <c r="E1552" t="s">
        <v>2182</v>
      </c>
      <c r="F1552" t="s">
        <v>2183</v>
      </c>
      <c r="G1552" t="s">
        <v>3</v>
      </c>
      <c r="H1552" t="s">
        <v>3</v>
      </c>
      <c r="I1552" t="s">
        <v>3</v>
      </c>
      <c r="J1552" t="s">
        <v>3</v>
      </c>
      <c r="K1552">
        <v>0</v>
      </c>
      <c r="L1552" t="s">
        <v>3</v>
      </c>
      <c r="M1552">
        <v>1</v>
      </c>
      <c r="N1552" t="s">
        <v>3</v>
      </c>
      <c r="O1552" t="s">
        <v>3</v>
      </c>
      <c r="P1552" t="s">
        <v>3</v>
      </c>
      <c r="Q1552" t="s">
        <v>3</v>
      </c>
      <c r="R1552" t="s">
        <v>3</v>
      </c>
      <c r="S1552" t="s">
        <v>3</v>
      </c>
      <c r="T1552" t="s">
        <v>3</v>
      </c>
      <c r="U1552" t="s">
        <v>3</v>
      </c>
      <c r="V1552" t="s">
        <v>2</v>
      </c>
      <c r="W1552" t="s">
        <v>3</v>
      </c>
      <c r="X1552" t="s">
        <v>3</v>
      </c>
      <c r="Y1552" t="s">
        <v>3</v>
      </c>
      <c r="Z1552" t="s">
        <v>3</v>
      </c>
      <c r="AA1552"/>
      <c r="AB1552" t="s">
        <v>1791</v>
      </c>
      <c r="AC1552" t="s">
        <v>1810</v>
      </c>
      <c r="AD1552" t="s">
        <v>3</v>
      </c>
    </row>
    <row r="1553" spans="1:30" ht="15" x14ac:dyDescent="0.25">
      <c r="A1553">
        <v>358</v>
      </c>
      <c r="B1553" t="s">
        <v>2225</v>
      </c>
      <c r="C1553">
        <v>358</v>
      </c>
      <c r="D1553" t="s">
        <v>1808</v>
      </c>
      <c r="E1553" t="s">
        <v>2182</v>
      </c>
      <c r="F1553" t="s">
        <v>2183</v>
      </c>
      <c r="G1553" t="s">
        <v>3</v>
      </c>
      <c r="H1553" t="s">
        <v>3</v>
      </c>
      <c r="I1553" t="s">
        <v>3</v>
      </c>
      <c r="J1553" t="s">
        <v>3</v>
      </c>
      <c r="K1553">
        <v>0</v>
      </c>
      <c r="L1553" t="s">
        <v>3</v>
      </c>
      <c r="M1553" t="s">
        <v>3</v>
      </c>
      <c r="N1553" t="s">
        <v>3</v>
      </c>
      <c r="O1553" t="s">
        <v>3</v>
      </c>
      <c r="P1553" t="s">
        <v>3</v>
      </c>
      <c r="Q1553" t="s">
        <v>3</v>
      </c>
      <c r="R1553" t="s">
        <v>3</v>
      </c>
      <c r="S1553" t="s">
        <v>3</v>
      </c>
      <c r="T1553" t="s">
        <v>3</v>
      </c>
      <c r="U1553" t="s">
        <v>3</v>
      </c>
      <c r="V1553" t="s">
        <v>21</v>
      </c>
      <c r="W1553" t="s">
        <v>3</v>
      </c>
      <c r="X1553" t="s">
        <v>3</v>
      </c>
      <c r="Y1553" t="s">
        <v>3</v>
      </c>
      <c r="Z1553" t="s">
        <v>3</v>
      </c>
      <c r="AA1553"/>
      <c r="AB1553" t="s">
        <v>1791</v>
      </c>
      <c r="AC1553" t="s">
        <v>1810</v>
      </c>
      <c r="AD1553" t="s">
        <v>3</v>
      </c>
    </row>
    <row r="1554" spans="1:30" ht="15" x14ac:dyDescent="0.25">
      <c r="A1554">
        <v>359</v>
      </c>
      <c r="B1554" t="s">
        <v>2226</v>
      </c>
      <c r="C1554">
        <v>359</v>
      </c>
      <c r="D1554" t="s">
        <v>1808</v>
      </c>
      <c r="E1554" t="s">
        <v>2182</v>
      </c>
      <c r="F1554" t="s">
        <v>2183</v>
      </c>
      <c r="G1554" t="s">
        <v>3</v>
      </c>
      <c r="H1554" t="s">
        <v>3</v>
      </c>
      <c r="I1554" t="s">
        <v>3</v>
      </c>
      <c r="J1554" t="s">
        <v>3</v>
      </c>
      <c r="K1554" t="s">
        <v>3</v>
      </c>
      <c r="L1554" t="s">
        <v>3</v>
      </c>
      <c r="M1554" t="s">
        <v>3</v>
      </c>
      <c r="N1554" t="s">
        <v>3</v>
      </c>
      <c r="O1554" t="s">
        <v>3</v>
      </c>
      <c r="P1554" t="s">
        <v>3</v>
      </c>
      <c r="Q1554" t="s">
        <v>3</v>
      </c>
      <c r="R1554" t="s">
        <v>3</v>
      </c>
      <c r="S1554" t="s">
        <v>3</v>
      </c>
      <c r="T1554" t="s">
        <v>3</v>
      </c>
      <c r="U1554" t="s">
        <v>3</v>
      </c>
      <c r="V1554" t="s">
        <v>3</v>
      </c>
      <c r="W1554" t="s">
        <v>3</v>
      </c>
      <c r="X1554" t="s">
        <v>3</v>
      </c>
      <c r="Y1554" t="s">
        <v>3</v>
      </c>
      <c r="Z1554" t="s">
        <v>3</v>
      </c>
      <c r="AA1554"/>
      <c r="AB1554" t="s">
        <v>1791</v>
      </c>
      <c r="AC1554" t="s">
        <v>1810</v>
      </c>
      <c r="AD1554" t="s">
        <v>3</v>
      </c>
    </row>
    <row r="1555" spans="1:30" ht="15" x14ac:dyDescent="0.25">
      <c r="A1555">
        <v>360</v>
      </c>
      <c r="B1555" t="s">
        <v>2227</v>
      </c>
      <c r="C1555">
        <v>360</v>
      </c>
      <c r="D1555" t="s">
        <v>1808</v>
      </c>
      <c r="E1555" t="s">
        <v>2182</v>
      </c>
      <c r="F1555" t="s">
        <v>2183</v>
      </c>
      <c r="G1555" t="s">
        <v>3</v>
      </c>
      <c r="H1555" t="s">
        <v>3</v>
      </c>
      <c r="I1555" t="s">
        <v>3</v>
      </c>
      <c r="J1555" t="s">
        <v>3</v>
      </c>
      <c r="K1555">
        <v>0</v>
      </c>
      <c r="L1555" t="s">
        <v>3</v>
      </c>
      <c r="M1555" t="s">
        <v>3</v>
      </c>
      <c r="N1555" t="s">
        <v>3</v>
      </c>
      <c r="O1555" t="s">
        <v>3</v>
      </c>
      <c r="P1555" t="s">
        <v>3</v>
      </c>
      <c r="Q1555" t="s">
        <v>3</v>
      </c>
      <c r="R1555" t="s">
        <v>3</v>
      </c>
      <c r="S1555" t="s">
        <v>3</v>
      </c>
      <c r="T1555" t="s">
        <v>3</v>
      </c>
      <c r="U1555" t="s">
        <v>3</v>
      </c>
      <c r="V1555" t="s">
        <v>13</v>
      </c>
      <c r="W1555" t="s">
        <v>3</v>
      </c>
      <c r="X1555" t="s">
        <v>3</v>
      </c>
      <c r="Y1555" t="s">
        <v>3</v>
      </c>
      <c r="Z1555" t="s">
        <v>3</v>
      </c>
      <c r="AA1555"/>
      <c r="AB1555" t="s">
        <v>1791</v>
      </c>
      <c r="AC1555" t="s">
        <v>1810</v>
      </c>
      <c r="AD1555" t="s">
        <v>3</v>
      </c>
    </row>
    <row r="1556" spans="1:30" ht="15" x14ac:dyDescent="0.25">
      <c r="A1556">
        <v>361</v>
      </c>
      <c r="B1556" t="s">
        <v>2228</v>
      </c>
      <c r="C1556">
        <v>361</v>
      </c>
      <c r="D1556" t="s">
        <v>1808</v>
      </c>
      <c r="E1556" t="s">
        <v>2182</v>
      </c>
      <c r="F1556" t="s">
        <v>2183</v>
      </c>
      <c r="G1556" t="s">
        <v>3</v>
      </c>
      <c r="H1556" t="s">
        <v>3</v>
      </c>
      <c r="I1556" t="s">
        <v>3</v>
      </c>
      <c r="J1556" t="s">
        <v>3</v>
      </c>
      <c r="K1556">
        <v>0</v>
      </c>
      <c r="L1556" t="s">
        <v>3</v>
      </c>
      <c r="M1556" t="s">
        <v>3</v>
      </c>
      <c r="N1556" t="s">
        <v>3</v>
      </c>
      <c r="O1556" t="s">
        <v>3</v>
      </c>
      <c r="P1556" t="s">
        <v>3</v>
      </c>
      <c r="Q1556" t="s">
        <v>3</v>
      </c>
      <c r="R1556" t="s">
        <v>3</v>
      </c>
      <c r="S1556" t="s">
        <v>3</v>
      </c>
      <c r="T1556" t="s">
        <v>3</v>
      </c>
      <c r="U1556" t="s">
        <v>3</v>
      </c>
      <c r="V1556" t="s">
        <v>21</v>
      </c>
      <c r="W1556" t="s">
        <v>3</v>
      </c>
      <c r="X1556" t="s">
        <v>3</v>
      </c>
      <c r="Y1556" t="s">
        <v>3</v>
      </c>
      <c r="Z1556" t="s">
        <v>3</v>
      </c>
      <c r="AA1556"/>
      <c r="AB1556" t="s">
        <v>1791</v>
      </c>
      <c r="AC1556" t="s">
        <v>1810</v>
      </c>
      <c r="AD1556" t="s">
        <v>3</v>
      </c>
    </row>
    <row r="1557" spans="1:30" ht="15" x14ac:dyDescent="0.25">
      <c r="A1557">
        <v>362</v>
      </c>
      <c r="B1557" t="s">
        <v>2229</v>
      </c>
      <c r="C1557">
        <v>362</v>
      </c>
      <c r="D1557" t="s">
        <v>1808</v>
      </c>
      <c r="E1557" t="s">
        <v>2182</v>
      </c>
      <c r="F1557" t="s">
        <v>2183</v>
      </c>
      <c r="G1557" t="s">
        <v>3</v>
      </c>
      <c r="H1557" t="s">
        <v>3</v>
      </c>
      <c r="I1557" t="s">
        <v>3</v>
      </c>
      <c r="J1557" t="s">
        <v>3</v>
      </c>
      <c r="K1557" t="s">
        <v>3</v>
      </c>
      <c r="L1557" t="s">
        <v>3</v>
      </c>
      <c r="M1557" t="s">
        <v>3</v>
      </c>
      <c r="N1557" t="s">
        <v>3</v>
      </c>
      <c r="O1557" t="s">
        <v>3</v>
      </c>
      <c r="P1557" t="s">
        <v>3</v>
      </c>
      <c r="Q1557" t="s">
        <v>3</v>
      </c>
      <c r="R1557" t="s">
        <v>3</v>
      </c>
      <c r="S1557" t="s">
        <v>3</v>
      </c>
      <c r="T1557" t="s">
        <v>3</v>
      </c>
      <c r="U1557" t="s">
        <v>3</v>
      </c>
      <c r="V1557" t="s">
        <v>3</v>
      </c>
      <c r="W1557" t="s">
        <v>3</v>
      </c>
      <c r="X1557" t="s">
        <v>3</v>
      </c>
      <c r="Y1557" t="s">
        <v>3</v>
      </c>
      <c r="Z1557" t="s">
        <v>3</v>
      </c>
      <c r="AA1557"/>
      <c r="AB1557" t="s">
        <v>1791</v>
      </c>
      <c r="AC1557" t="s">
        <v>1810</v>
      </c>
      <c r="AD1557" t="s">
        <v>3</v>
      </c>
    </row>
    <row r="1558" spans="1:30" ht="15" x14ac:dyDescent="0.25">
      <c r="A1558">
        <v>363</v>
      </c>
      <c r="B1558" t="s">
        <v>2230</v>
      </c>
      <c r="C1558">
        <v>363</v>
      </c>
      <c r="D1558" t="s">
        <v>1808</v>
      </c>
      <c r="E1558" t="s">
        <v>2182</v>
      </c>
      <c r="F1558" t="s">
        <v>2183</v>
      </c>
      <c r="G1558" t="s">
        <v>3</v>
      </c>
      <c r="H1558" t="s">
        <v>2206</v>
      </c>
      <c r="I1558" t="s">
        <v>3</v>
      </c>
      <c r="J1558" t="s">
        <v>3</v>
      </c>
      <c r="K1558">
        <v>0</v>
      </c>
      <c r="L1558" t="s">
        <v>311</v>
      </c>
      <c r="M1558" t="s">
        <v>3</v>
      </c>
      <c r="N1558" t="s">
        <v>3</v>
      </c>
      <c r="O1558" t="s">
        <v>3</v>
      </c>
      <c r="P1558" t="s">
        <v>1795</v>
      </c>
      <c r="Q1558" t="s">
        <v>3</v>
      </c>
      <c r="R1558" t="s">
        <v>3</v>
      </c>
      <c r="S1558" t="s">
        <v>3</v>
      </c>
      <c r="T1558" t="s">
        <v>3</v>
      </c>
      <c r="U1558" t="s">
        <v>3</v>
      </c>
      <c r="V1558" t="s">
        <v>2</v>
      </c>
      <c r="W1558" t="s">
        <v>3</v>
      </c>
      <c r="X1558" t="s">
        <v>3</v>
      </c>
      <c r="Y1558" t="s">
        <v>3</v>
      </c>
      <c r="Z1558" t="s">
        <v>3</v>
      </c>
      <c r="AA1558"/>
      <c r="AB1558" t="s">
        <v>1791</v>
      </c>
      <c r="AC1558" t="s">
        <v>1810</v>
      </c>
      <c r="AD1558" t="s">
        <v>3</v>
      </c>
    </row>
    <row r="1559" spans="1:30" ht="15" x14ac:dyDescent="0.25">
      <c r="A1559">
        <v>364</v>
      </c>
      <c r="B1559" t="s">
        <v>2231</v>
      </c>
      <c r="C1559">
        <v>364</v>
      </c>
      <c r="D1559" t="s">
        <v>1808</v>
      </c>
      <c r="E1559" t="s">
        <v>2182</v>
      </c>
      <c r="F1559" t="s">
        <v>2183</v>
      </c>
      <c r="G1559" t="s">
        <v>3</v>
      </c>
      <c r="H1559" t="s">
        <v>3</v>
      </c>
      <c r="I1559" t="s">
        <v>3</v>
      </c>
      <c r="J1559" t="s">
        <v>3</v>
      </c>
      <c r="K1559">
        <v>0</v>
      </c>
      <c r="L1559" t="s">
        <v>3</v>
      </c>
      <c r="M1559" t="s">
        <v>3</v>
      </c>
      <c r="N1559" t="s">
        <v>3</v>
      </c>
      <c r="O1559" t="s">
        <v>3</v>
      </c>
      <c r="P1559" t="s">
        <v>3</v>
      </c>
      <c r="Q1559" t="s">
        <v>3</v>
      </c>
      <c r="R1559" t="s">
        <v>3</v>
      </c>
      <c r="S1559" t="s">
        <v>3</v>
      </c>
      <c r="T1559" t="s">
        <v>3</v>
      </c>
      <c r="U1559" t="s">
        <v>3</v>
      </c>
      <c r="V1559" t="s">
        <v>3</v>
      </c>
      <c r="W1559" t="s">
        <v>3</v>
      </c>
      <c r="X1559" t="s">
        <v>3</v>
      </c>
      <c r="Y1559" t="s">
        <v>3</v>
      </c>
      <c r="Z1559" t="s">
        <v>3</v>
      </c>
      <c r="AA1559"/>
      <c r="AB1559" t="s">
        <v>1791</v>
      </c>
      <c r="AC1559" t="s">
        <v>1810</v>
      </c>
      <c r="AD1559" t="s">
        <v>3</v>
      </c>
    </row>
    <row r="1560" spans="1:30" ht="15" x14ac:dyDescent="0.25">
      <c r="A1560">
        <v>365</v>
      </c>
      <c r="B1560" t="s">
        <v>2232</v>
      </c>
      <c r="C1560">
        <v>365</v>
      </c>
      <c r="D1560" t="s">
        <v>1808</v>
      </c>
      <c r="E1560" t="s">
        <v>2182</v>
      </c>
      <c r="F1560" t="s">
        <v>2183</v>
      </c>
      <c r="G1560" t="s">
        <v>3</v>
      </c>
      <c r="H1560" t="s">
        <v>3</v>
      </c>
      <c r="I1560" t="s">
        <v>3</v>
      </c>
      <c r="J1560" t="s">
        <v>3</v>
      </c>
      <c r="K1560">
        <v>0</v>
      </c>
      <c r="L1560" t="s">
        <v>3</v>
      </c>
      <c r="M1560" t="s">
        <v>3</v>
      </c>
      <c r="N1560" t="s">
        <v>3</v>
      </c>
      <c r="O1560" t="s">
        <v>3</v>
      </c>
      <c r="P1560" t="s">
        <v>3</v>
      </c>
      <c r="Q1560" t="s">
        <v>3</v>
      </c>
      <c r="R1560" t="s">
        <v>3</v>
      </c>
      <c r="S1560" t="s">
        <v>3</v>
      </c>
      <c r="T1560" t="s">
        <v>3</v>
      </c>
      <c r="U1560" t="s">
        <v>3</v>
      </c>
      <c r="V1560" t="s">
        <v>2</v>
      </c>
      <c r="W1560" t="s">
        <v>3</v>
      </c>
      <c r="X1560" t="s">
        <v>3</v>
      </c>
      <c r="Y1560" t="s">
        <v>3</v>
      </c>
      <c r="Z1560" t="s">
        <v>3</v>
      </c>
      <c r="AA1560"/>
      <c r="AB1560" t="s">
        <v>1791</v>
      </c>
      <c r="AC1560" t="s">
        <v>1810</v>
      </c>
      <c r="AD1560" t="s">
        <v>3</v>
      </c>
    </row>
    <row r="1561" spans="1:30" ht="15" x14ac:dyDescent="0.25">
      <c r="A1561">
        <v>366</v>
      </c>
      <c r="B1561" t="s">
        <v>2233</v>
      </c>
      <c r="C1561">
        <v>366</v>
      </c>
      <c r="D1561" t="s">
        <v>1808</v>
      </c>
      <c r="E1561" t="s">
        <v>2182</v>
      </c>
      <c r="F1561" t="s">
        <v>2183</v>
      </c>
      <c r="G1561" t="s">
        <v>3</v>
      </c>
      <c r="H1561" t="s">
        <v>3</v>
      </c>
      <c r="I1561" t="s">
        <v>3</v>
      </c>
      <c r="J1561" t="s">
        <v>3</v>
      </c>
      <c r="K1561">
        <v>0</v>
      </c>
      <c r="L1561" t="s">
        <v>3</v>
      </c>
      <c r="M1561" t="s">
        <v>3</v>
      </c>
      <c r="N1561" t="s">
        <v>3</v>
      </c>
      <c r="O1561" t="s">
        <v>3</v>
      </c>
      <c r="P1561" t="s">
        <v>3</v>
      </c>
      <c r="Q1561" t="s">
        <v>3</v>
      </c>
      <c r="R1561" t="s">
        <v>3</v>
      </c>
      <c r="S1561" t="s">
        <v>3</v>
      </c>
      <c r="T1561" t="s">
        <v>3</v>
      </c>
      <c r="U1561" t="s">
        <v>3</v>
      </c>
      <c r="V1561" t="s">
        <v>2</v>
      </c>
      <c r="W1561" t="s">
        <v>3</v>
      </c>
      <c r="X1561" t="s">
        <v>3</v>
      </c>
      <c r="Y1561" t="s">
        <v>3</v>
      </c>
      <c r="Z1561" t="s">
        <v>3</v>
      </c>
      <c r="AA1561"/>
      <c r="AB1561" t="s">
        <v>1791</v>
      </c>
      <c r="AC1561" t="s">
        <v>1810</v>
      </c>
      <c r="AD1561" t="s">
        <v>3</v>
      </c>
    </row>
    <row r="1562" spans="1:30" ht="15" x14ac:dyDescent="0.25">
      <c r="A1562">
        <v>367</v>
      </c>
      <c r="B1562" t="s">
        <v>2234</v>
      </c>
      <c r="C1562">
        <v>367</v>
      </c>
      <c r="D1562" t="s">
        <v>1808</v>
      </c>
      <c r="E1562" t="s">
        <v>2182</v>
      </c>
      <c r="F1562" t="s">
        <v>2183</v>
      </c>
      <c r="G1562" t="s">
        <v>3</v>
      </c>
      <c r="H1562" t="s">
        <v>3</v>
      </c>
      <c r="I1562" t="s">
        <v>3</v>
      </c>
      <c r="J1562" t="s">
        <v>3</v>
      </c>
      <c r="K1562" t="s">
        <v>3</v>
      </c>
      <c r="L1562" t="s">
        <v>3</v>
      </c>
      <c r="M1562" t="s">
        <v>3</v>
      </c>
      <c r="N1562" t="s">
        <v>3</v>
      </c>
      <c r="O1562" t="s">
        <v>3</v>
      </c>
      <c r="P1562" t="s">
        <v>3</v>
      </c>
      <c r="Q1562" t="s">
        <v>3</v>
      </c>
      <c r="R1562" t="s">
        <v>3</v>
      </c>
      <c r="S1562" t="s">
        <v>3</v>
      </c>
      <c r="T1562" t="s">
        <v>3</v>
      </c>
      <c r="U1562" t="s">
        <v>3</v>
      </c>
      <c r="V1562" t="s">
        <v>3</v>
      </c>
      <c r="W1562" t="s">
        <v>3</v>
      </c>
      <c r="X1562" t="s">
        <v>3</v>
      </c>
      <c r="Y1562" t="s">
        <v>3</v>
      </c>
      <c r="Z1562" t="s">
        <v>3</v>
      </c>
      <c r="AA1562"/>
      <c r="AB1562" t="s">
        <v>1791</v>
      </c>
      <c r="AC1562" t="s">
        <v>1810</v>
      </c>
      <c r="AD1562" t="s">
        <v>3</v>
      </c>
    </row>
    <row r="1563" spans="1:30" ht="15" x14ac:dyDescent="0.25">
      <c r="A1563">
        <v>368</v>
      </c>
      <c r="B1563" t="s">
        <v>2235</v>
      </c>
      <c r="C1563">
        <v>368</v>
      </c>
      <c r="D1563" t="s">
        <v>1808</v>
      </c>
      <c r="E1563" t="s">
        <v>2182</v>
      </c>
      <c r="F1563" t="s">
        <v>2183</v>
      </c>
      <c r="G1563" t="s">
        <v>3</v>
      </c>
      <c r="H1563" t="s">
        <v>3</v>
      </c>
      <c r="I1563" t="s">
        <v>3</v>
      </c>
      <c r="J1563" t="s">
        <v>3</v>
      </c>
      <c r="K1563">
        <v>0</v>
      </c>
      <c r="L1563" t="s">
        <v>3</v>
      </c>
      <c r="M1563" t="s">
        <v>3</v>
      </c>
      <c r="N1563" t="s">
        <v>3</v>
      </c>
      <c r="O1563" t="s">
        <v>3</v>
      </c>
      <c r="P1563" t="s">
        <v>3</v>
      </c>
      <c r="Q1563" t="s">
        <v>3</v>
      </c>
      <c r="R1563" t="s">
        <v>3</v>
      </c>
      <c r="S1563" t="s">
        <v>3</v>
      </c>
      <c r="T1563" t="s">
        <v>3</v>
      </c>
      <c r="U1563" t="s">
        <v>3</v>
      </c>
      <c r="V1563" t="s">
        <v>2</v>
      </c>
      <c r="W1563" t="s">
        <v>3</v>
      </c>
      <c r="X1563" t="s">
        <v>3</v>
      </c>
      <c r="Y1563" t="s">
        <v>3</v>
      </c>
      <c r="Z1563" t="s">
        <v>3</v>
      </c>
      <c r="AA1563"/>
      <c r="AB1563" t="s">
        <v>1791</v>
      </c>
      <c r="AC1563" t="s">
        <v>1810</v>
      </c>
      <c r="AD1563" t="s">
        <v>3</v>
      </c>
    </row>
    <row r="1564" spans="1:30" ht="15" x14ac:dyDescent="0.25">
      <c r="A1564">
        <v>369</v>
      </c>
      <c r="B1564" t="s">
        <v>2236</v>
      </c>
      <c r="C1564">
        <v>369</v>
      </c>
      <c r="D1564" t="s">
        <v>1808</v>
      </c>
      <c r="E1564" t="s">
        <v>2182</v>
      </c>
      <c r="F1564" t="s">
        <v>2183</v>
      </c>
      <c r="G1564" t="s">
        <v>3</v>
      </c>
      <c r="H1564" t="s">
        <v>3</v>
      </c>
      <c r="I1564" t="s">
        <v>3</v>
      </c>
      <c r="J1564" t="s">
        <v>3</v>
      </c>
      <c r="K1564" t="s">
        <v>3</v>
      </c>
      <c r="L1564" t="s">
        <v>3</v>
      </c>
      <c r="M1564" t="s">
        <v>3</v>
      </c>
      <c r="N1564" t="s">
        <v>3</v>
      </c>
      <c r="O1564" t="s">
        <v>3</v>
      </c>
      <c r="P1564" t="s">
        <v>3</v>
      </c>
      <c r="Q1564" t="s">
        <v>3</v>
      </c>
      <c r="R1564" t="s">
        <v>3</v>
      </c>
      <c r="S1564" t="s">
        <v>3</v>
      </c>
      <c r="T1564" t="s">
        <v>3</v>
      </c>
      <c r="U1564" t="s">
        <v>3</v>
      </c>
      <c r="V1564" t="s">
        <v>3</v>
      </c>
      <c r="W1564" t="s">
        <v>3</v>
      </c>
      <c r="X1564" t="s">
        <v>3</v>
      </c>
      <c r="Y1564" t="s">
        <v>3</v>
      </c>
      <c r="Z1564" t="s">
        <v>3</v>
      </c>
      <c r="AA1564"/>
      <c r="AB1564" t="s">
        <v>1791</v>
      </c>
      <c r="AC1564" t="s">
        <v>1810</v>
      </c>
      <c r="AD1564" t="s">
        <v>3</v>
      </c>
    </row>
    <row r="1565" spans="1:30" ht="15" x14ac:dyDescent="0.25">
      <c r="A1565">
        <v>370</v>
      </c>
      <c r="B1565" t="s">
        <v>2237</v>
      </c>
      <c r="C1565">
        <v>370</v>
      </c>
      <c r="D1565" t="s">
        <v>1808</v>
      </c>
      <c r="E1565" t="s">
        <v>2182</v>
      </c>
      <c r="F1565" t="s">
        <v>2183</v>
      </c>
      <c r="G1565" t="s">
        <v>3</v>
      </c>
      <c r="H1565" t="s">
        <v>3</v>
      </c>
      <c r="I1565" t="s">
        <v>3</v>
      </c>
      <c r="J1565" t="s">
        <v>3</v>
      </c>
      <c r="K1565">
        <v>0</v>
      </c>
      <c r="L1565" t="s">
        <v>3</v>
      </c>
      <c r="M1565" t="s">
        <v>3</v>
      </c>
      <c r="N1565" t="s">
        <v>3</v>
      </c>
      <c r="O1565" t="s">
        <v>3</v>
      </c>
      <c r="P1565" t="s">
        <v>3</v>
      </c>
      <c r="Q1565" t="s">
        <v>3</v>
      </c>
      <c r="R1565" t="s">
        <v>3</v>
      </c>
      <c r="S1565" t="s">
        <v>3</v>
      </c>
      <c r="T1565" t="s">
        <v>3</v>
      </c>
      <c r="U1565" t="s">
        <v>3</v>
      </c>
      <c r="V1565" t="s">
        <v>21</v>
      </c>
      <c r="W1565" t="s">
        <v>3</v>
      </c>
      <c r="X1565" t="s">
        <v>3</v>
      </c>
      <c r="Y1565" t="s">
        <v>3</v>
      </c>
      <c r="Z1565" t="s">
        <v>3</v>
      </c>
      <c r="AA1565"/>
      <c r="AB1565" t="s">
        <v>1791</v>
      </c>
      <c r="AC1565" t="s">
        <v>1810</v>
      </c>
      <c r="AD1565" t="s">
        <v>3</v>
      </c>
    </row>
    <row r="1566" spans="1:30" ht="15" x14ac:dyDescent="0.25">
      <c r="A1566">
        <v>371</v>
      </c>
      <c r="B1566" t="s">
        <v>2238</v>
      </c>
      <c r="C1566">
        <v>371</v>
      </c>
      <c r="D1566" t="s">
        <v>1808</v>
      </c>
      <c r="E1566" t="s">
        <v>2182</v>
      </c>
      <c r="F1566" t="s">
        <v>2183</v>
      </c>
      <c r="G1566" t="s">
        <v>3</v>
      </c>
      <c r="H1566" t="s">
        <v>3</v>
      </c>
      <c r="I1566" t="s">
        <v>3</v>
      </c>
      <c r="J1566" t="s">
        <v>3</v>
      </c>
      <c r="K1566">
        <v>0</v>
      </c>
      <c r="L1566" t="s">
        <v>3</v>
      </c>
      <c r="M1566">
        <v>1</v>
      </c>
      <c r="N1566" t="s">
        <v>3</v>
      </c>
      <c r="O1566" t="s">
        <v>3</v>
      </c>
      <c r="P1566" t="s">
        <v>3</v>
      </c>
      <c r="Q1566" t="s">
        <v>3</v>
      </c>
      <c r="R1566" t="s">
        <v>3</v>
      </c>
      <c r="S1566" t="s">
        <v>3</v>
      </c>
      <c r="T1566" t="s">
        <v>359</v>
      </c>
      <c r="U1566" t="s">
        <v>3</v>
      </c>
      <c r="V1566" t="s">
        <v>10</v>
      </c>
      <c r="W1566" t="s">
        <v>13</v>
      </c>
      <c r="X1566" t="s">
        <v>3</v>
      </c>
      <c r="Y1566" t="s">
        <v>3</v>
      </c>
      <c r="Z1566" t="s">
        <v>3</v>
      </c>
      <c r="AA1566"/>
      <c r="AB1566" t="s">
        <v>1791</v>
      </c>
      <c r="AC1566" t="s">
        <v>1810</v>
      </c>
      <c r="AD1566" t="s">
        <v>3</v>
      </c>
    </row>
    <row r="1567" spans="1:30" ht="15" x14ac:dyDescent="0.25">
      <c r="A1567">
        <v>372</v>
      </c>
      <c r="B1567" t="s">
        <v>2239</v>
      </c>
      <c r="C1567">
        <v>372</v>
      </c>
      <c r="D1567" t="s">
        <v>1808</v>
      </c>
      <c r="E1567" t="s">
        <v>2182</v>
      </c>
      <c r="F1567" t="s">
        <v>2183</v>
      </c>
      <c r="G1567" t="s">
        <v>3</v>
      </c>
      <c r="H1567" t="s">
        <v>3</v>
      </c>
      <c r="I1567" t="s">
        <v>3</v>
      </c>
      <c r="J1567" t="s">
        <v>3</v>
      </c>
      <c r="K1567">
        <v>0</v>
      </c>
      <c r="L1567" t="s">
        <v>3</v>
      </c>
      <c r="M1567" t="s">
        <v>3</v>
      </c>
      <c r="N1567" t="s">
        <v>3</v>
      </c>
      <c r="O1567" t="s">
        <v>3</v>
      </c>
      <c r="P1567" t="s">
        <v>3</v>
      </c>
      <c r="Q1567" t="s">
        <v>3</v>
      </c>
      <c r="R1567" t="s">
        <v>3</v>
      </c>
      <c r="S1567" t="s">
        <v>3</v>
      </c>
      <c r="T1567" t="s">
        <v>3</v>
      </c>
      <c r="U1567" t="s">
        <v>3</v>
      </c>
      <c r="V1567" t="s">
        <v>3</v>
      </c>
      <c r="W1567" t="s">
        <v>3</v>
      </c>
      <c r="X1567" t="s">
        <v>3</v>
      </c>
      <c r="Y1567" t="s">
        <v>3</v>
      </c>
      <c r="Z1567" t="s">
        <v>3</v>
      </c>
      <c r="AA1567"/>
      <c r="AB1567" t="s">
        <v>1791</v>
      </c>
      <c r="AC1567" t="s">
        <v>1810</v>
      </c>
      <c r="AD1567" t="s">
        <v>3</v>
      </c>
    </row>
    <row r="1568" spans="1:30" ht="15" x14ac:dyDescent="0.25">
      <c r="A1568">
        <v>373</v>
      </c>
      <c r="B1568" t="s">
        <v>2240</v>
      </c>
      <c r="C1568">
        <v>373</v>
      </c>
      <c r="D1568" t="s">
        <v>1808</v>
      </c>
      <c r="E1568" t="s">
        <v>2182</v>
      </c>
      <c r="F1568" t="s">
        <v>2183</v>
      </c>
      <c r="G1568" t="s">
        <v>3</v>
      </c>
      <c r="H1568" t="s">
        <v>3</v>
      </c>
      <c r="I1568" t="s">
        <v>3</v>
      </c>
      <c r="J1568" t="s">
        <v>3</v>
      </c>
      <c r="K1568">
        <v>0</v>
      </c>
      <c r="L1568" t="s">
        <v>3</v>
      </c>
      <c r="M1568" t="s">
        <v>3</v>
      </c>
      <c r="N1568" t="s">
        <v>3</v>
      </c>
      <c r="O1568" t="s">
        <v>3</v>
      </c>
      <c r="P1568" t="s">
        <v>3</v>
      </c>
      <c r="Q1568" t="s">
        <v>3</v>
      </c>
      <c r="R1568" t="s">
        <v>3</v>
      </c>
      <c r="S1568" t="s">
        <v>3</v>
      </c>
      <c r="T1568" t="s">
        <v>3</v>
      </c>
      <c r="U1568" t="s">
        <v>3</v>
      </c>
      <c r="V1568" t="s">
        <v>2</v>
      </c>
      <c r="W1568" t="s">
        <v>3</v>
      </c>
      <c r="X1568" t="s">
        <v>3</v>
      </c>
      <c r="Y1568" t="s">
        <v>3</v>
      </c>
      <c r="Z1568" t="s">
        <v>3</v>
      </c>
      <c r="AA1568"/>
      <c r="AB1568" t="s">
        <v>1791</v>
      </c>
      <c r="AC1568" t="s">
        <v>1810</v>
      </c>
      <c r="AD1568" t="s">
        <v>3</v>
      </c>
    </row>
    <row r="1569" spans="1:30" ht="15" x14ac:dyDescent="0.25">
      <c r="A1569">
        <v>374</v>
      </c>
      <c r="B1569" t="s">
        <v>2241</v>
      </c>
      <c r="C1569">
        <v>374</v>
      </c>
      <c r="D1569" t="s">
        <v>1808</v>
      </c>
      <c r="E1569" t="s">
        <v>2182</v>
      </c>
      <c r="F1569" t="s">
        <v>2183</v>
      </c>
      <c r="G1569" t="s">
        <v>3</v>
      </c>
      <c r="H1569" t="s">
        <v>2206</v>
      </c>
      <c r="I1569" t="s">
        <v>3</v>
      </c>
      <c r="J1569" t="s">
        <v>3</v>
      </c>
      <c r="K1569">
        <v>0</v>
      </c>
      <c r="L1569" t="s">
        <v>311</v>
      </c>
      <c r="M1569" t="s">
        <v>3</v>
      </c>
      <c r="N1569" t="s">
        <v>3</v>
      </c>
      <c r="O1569" t="s">
        <v>3</v>
      </c>
      <c r="P1569" t="s">
        <v>1795</v>
      </c>
      <c r="Q1569" t="s">
        <v>3</v>
      </c>
      <c r="R1569" t="s">
        <v>3</v>
      </c>
      <c r="S1569" t="s">
        <v>3</v>
      </c>
      <c r="T1569" t="s">
        <v>3</v>
      </c>
      <c r="U1569" t="s">
        <v>3</v>
      </c>
      <c r="V1569" t="s">
        <v>2</v>
      </c>
      <c r="W1569" t="s">
        <v>3</v>
      </c>
      <c r="X1569" t="s">
        <v>3</v>
      </c>
      <c r="Y1569" t="s">
        <v>3</v>
      </c>
      <c r="Z1569" t="s">
        <v>3</v>
      </c>
      <c r="AA1569"/>
      <c r="AB1569" t="s">
        <v>1791</v>
      </c>
      <c r="AC1569" t="s">
        <v>1810</v>
      </c>
      <c r="AD1569" t="s">
        <v>3</v>
      </c>
    </row>
    <row r="1570" spans="1:30" ht="15" x14ac:dyDescent="0.25">
      <c r="A1570">
        <v>375</v>
      </c>
      <c r="B1570" t="s">
        <v>2242</v>
      </c>
      <c r="C1570">
        <v>375</v>
      </c>
      <c r="D1570" t="s">
        <v>1808</v>
      </c>
      <c r="E1570" t="s">
        <v>2182</v>
      </c>
      <c r="F1570" t="s">
        <v>2183</v>
      </c>
      <c r="G1570" t="s">
        <v>3</v>
      </c>
      <c r="H1570" t="s">
        <v>3</v>
      </c>
      <c r="I1570" t="s">
        <v>3</v>
      </c>
      <c r="J1570" t="s">
        <v>3</v>
      </c>
      <c r="K1570">
        <v>0</v>
      </c>
      <c r="L1570" t="s">
        <v>3</v>
      </c>
      <c r="M1570" t="s">
        <v>3</v>
      </c>
      <c r="N1570" t="s">
        <v>3</v>
      </c>
      <c r="O1570" t="s">
        <v>3</v>
      </c>
      <c r="P1570" t="s">
        <v>3</v>
      </c>
      <c r="Q1570" t="s">
        <v>3</v>
      </c>
      <c r="R1570" t="s">
        <v>3</v>
      </c>
      <c r="S1570" t="s">
        <v>3</v>
      </c>
      <c r="T1570" t="s">
        <v>3</v>
      </c>
      <c r="U1570" t="s">
        <v>3</v>
      </c>
      <c r="V1570" t="s">
        <v>2</v>
      </c>
      <c r="W1570" t="s">
        <v>3</v>
      </c>
      <c r="X1570" t="s">
        <v>3</v>
      </c>
      <c r="Y1570" t="s">
        <v>3</v>
      </c>
      <c r="Z1570" t="s">
        <v>3</v>
      </c>
      <c r="AA1570"/>
      <c r="AB1570" t="s">
        <v>1791</v>
      </c>
      <c r="AC1570" t="s">
        <v>1810</v>
      </c>
      <c r="AD1570" t="s">
        <v>3</v>
      </c>
    </row>
    <row r="1571" spans="1:30" ht="15" x14ac:dyDescent="0.25">
      <c r="A1571">
        <v>376</v>
      </c>
      <c r="B1571" t="s">
        <v>2243</v>
      </c>
      <c r="C1571">
        <v>376</v>
      </c>
      <c r="D1571" t="s">
        <v>1808</v>
      </c>
      <c r="E1571" t="s">
        <v>2182</v>
      </c>
      <c r="F1571" t="s">
        <v>2183</v>
      </c>
      <c r="G1571" t="s">
        <v>3</v>
      </c>
      <c r="H1571" t="s">
        <v>3</v>
      </c>
      <c r="I1571" t="s">
        <v>3</v>
      </c>
      <c r="J1571" t="s">
        <v>3</v>
      </c>
      <c r="K1571">
        <v>0</v>
      </c>
      <c r="L1571" t="s">
        <v>3</v>
      </c>
      <c r="M1571" t="s">
        <v>3</v>
      </c>
      <c r="N1571" t="s">
        <v>3</v>
      </c>
      <c r="O1571" t="s">
        <v>3</v>
      </c>
      <c r="P1571" t="s">
        <v>1795</v>
      </c>
      <c r="Q1571" t="s">
        <v>3</v>
      </c>
      <c r="R1571" t="s">
        <v>3</v>
      </c>
      <c r="S1571" t="s">
        <v>3</v>
      </c>
      <c r="T1571" t="s">
        <v>3</v>
      </c>
      <c r="U1571" t="s">
        <v>3</v>
      </c>
      <c r="V1571" t="s">
        <v>2</v>
      </c>
      <c r="W1571" t="s">
        <v>3</v>
      </c>
      <c r="X1571" t="s">
        <v>3</v>
      </c>
      <c r="Y1571" t="s">
        <v>3</v>
      </c>
      <c r="Z1571" t="s">
        <v>3</v>
      </c>
      <c r="AA1571"/>
      <c r="AB1571" t="s">
        <v>1791</v>
      </c>
      <c r="AC1571" t="s">
        <v>1810</v>
      </c>
      <c r="AD1571" t="s">
        <v>3</v>
      </c>
    </row>
    <row r="1572" spans="1:30" ht="15" x14ac:dyDescent="0.25">
      <c r="A1572">
        <v>377</v>
      </c>
      <c r="B1572" t="s">
        <v>2244</v>
      </c>
      <c r="C1572">
        <v>377</v>
      </c>
      <c r="D1572" t="s">
        <v>1808</v>
      </c>
      <c r="E1572" t="s">
        <v>2182</v>
      </c>
      <c r="F1572" t="s">
        <v>2183</v>
      </c>
      <c r="G1572" t="s">
        <v>3</v>
      </c>
      <c r="H1572" t="s">
        <v>2245</v>
      </c>
      <c r="I1572" t="s">
        <v>3</v>
      </c>
      <c r="J1572" t="s">
        <v>3</v>
      </c>
      <c r="K1572">
        <v>0</v>
      </c>
      <c r="L1572" t="s">
        <v>3</v>
      </c>
      <c r="M1572" t="s">
        <v>3</v>
      </c>
      <c r="N1572" t="s">
        <v>3</v>
      </c>
      <c r="O1572" t="s">
        <v>3</v>
      </c>
      <c r="P1572" t="s">
        <v>3</v>
      </c>
      <c r="Q1572" t="s">
        <v>3</v>
      </c>
      <c r="R1572" t="s">
        <v>3</v>
      </c>
      <c r="S1572" t="s">
        <v>3</v>
      </c>
      <c r="T1572" t="s">
        <v>11</v>
      </c>
      <c r="U1572" t="s">
        <v>3</v>
      </c>
      <c r="V1572" t="s">
        <v>9</v>
      </c>
      <c r="W1572" t="s">
        <v>3</v>
      </c>
      <c r="X1572" t="s">
        <v>3</v>
      </c>
      <c r="Y1572" t="s">
        <v>3</v>
      </c>
      <c r="Z1572" t="s">
        <v>10</v>
      </c>
      <c r="AA1572"/>
      <c r="AB1572" t="s">
        <v>1791</v>
      </c>
      <c r="AC1572" t="s">
        <v>1810</v>
      </c>
      <c r="AD1572" t="s">
        <v>3</v>
      </c>
    </row>
    <row r="1573" spans="1:30" ht="15" x14ac:dyDescent="0.25">
      <c r="A1573">
        <v>378</v>
      </c>
      <c r="B1573" t="s">
        <v>2246</v>
      </c>
      <c r="C1573">
        <v>378</v>
      </c>
      <c r="D1573" t="s">
        <v>1808</v>
      </c>
      <c r="E1573" t="s">
        <v>2182</v>
      </c>
      <c r="F1573" t="s">
        <v>2183</v>
      </c>
      <c r="G1573" t="s">
        <v>3</v>
      </c>
      <c r="H1573" t="s">
        <v>3</v>
      </c>
      <c r="I1573" t="s">
        <v>3</v>
      </c>
      <c r="J1573" t="s">
        <v>3</v>
      </c>
      <c r="K1573">
        <v>0</v>
      </c>
      <c r="L1573" t="s">
        <v>3</v>
      </c>
      <c r="M1573" t="s">
        <v>3</v>
      </c>
      <c r="N1573" t="s">
        <v>3</v>
      </c>
      <c r="O1573" t="s">
        <v>3</v>
      </c>
      <c r="P1573" t="s">
        <v>3</v>
      </c>
      <c r="Q1573" t="s">
        <v>3</v>
      </c>
      <c r="R1573" t="s">
        <v>3</v>
      </c>
      <c r="S1573" t="s">
        <v>3</v>
      </c>
      <c r="T1573" t="s">
        <v>3</v>
      </c>
      <c r="U1573" t="s">
        <v>3</v>
      </c>
      <c r="V1573" t="s">
        <v>8</v>
      </c>
      <c r="W1573" t="s">
        <v>3</v>
      </c>
      <c r="X1573" t="s">
        <v>3</v>
      </c>
      <c r="Y1573" t="s">
        <v>3</v>
      </c>
      <c r="Z1573" t="s">
        <v>3</v>
      </c>
      <c r="AA1573"/>
      <c r="AB1573" t="s">
        <v>1791</v>
      </c>
      <c r="AC1573" t="s">
        <v>1810</v>
      </c>
      <c r="AD1573" t="s">
        <v>3</v>
      </c>
    </row>
    <row r="1574" spans="1:30" ht="15" x14ac:dyDescent="0.25">
      <c r="A1574">
        <v>379</v>
      </c>
      <c r="B1574" t="s">
        <v>2247</v>
      </c>
      <c r="C1574">
        <v>379</v>
      </c>
      <c r="D1574" t="s">
        <v>1808</v>
      </c>
      <c r="E1574" t="s">
        <v>2182</v>
      </c>
      <c r="F1574" t="s">
        <v>2183</v>
      </c>
      <c r="G1574" t="s">
        <v>3</v>
      </c>
      <c r="H1574" t="s">
        <v>3</v>
      </c>
      <c r="I1574" t="s">
        <v>3</v>
      </c>
      <c r="J1574" t="s">
        <v>3</v>
      </c>
      <c r="K1574">
        <v>0</v>
      </c>
      <c r="L1574" t="s">
        <v>3</v>
      </c>
      <c r="M1574" t="s">
        <v>3</v>
      </c>
      <c r="N1574" t="s">
        <v>3</v>
      </c>
      <c r="O1574" t="s">
        <v>3</v>
      </c>
      <c r="P1574" t="s">
        <v>3</v>
      </c>
      <c r="Q1574" t="s">
        <v>3</v>
      </c>
      <c r="R1574" t="s">
        <v>3</v>
      </c>
      <c r="S1574" t="s">
        <v>3</v>
      </c>
      <c r="T1574" t="s">
        <v>3</v>
      </c>
      <c r="U1574" t="s">
        <v>3</v>
      </c>
      <c r="V1574" t="s">
        <v>2</v>
      </c>
      <c r="W1574" t="s">
        <v>3</v>
      </c>
      <c r="X1574" t="s">
        <v>3</v>
      </c>
      <c r="Y1574" t="s">
        <v>3</v>
      </c>
      <c r="Z1574" t="s">
        <v>3</v>
      </c>
      <c r="AA1574"/>
      <c r="AB1574" t="s">
        <v>1791</v>
      </c>
      <c r="AC1574" t="s">
        <v>1810</v>
      </c>
      <c r="AD1574" t="s">
        <v>3</v>
      </c>
    </row>
    <row r="1575" spans="1:30" ht="15" x14ac:dyDescent="0.25">
      <c r="A1575">
        <v>380</v>
      </c>
      <c r="B1575" t="s">
        <v>2248</v>
      </c>
      <c r="C1575">
        <v>380</v>
      </c>
      <c r="D1575" t="s">
        <v>1808</v>
      </c>
      <c r="E1575" t="s">
        <v>2182</v>
      </c>
      <c r="F1575" t="s">
        <v>2183</v>
      </c>
      <c r="G1575" t="s">
        <v>3</v>
      </c>
      <c r="H1575" t="s">
        <v>3</v>
      </c>
      <c r="I1575" t="s">
        <v>3</v>
      </c>
      <c r="J1575" t="s">
        <v>3</v>
      </c>
      <c r="K1575">
        <v>0</v>
      </c>
      <c r="L1575" t="s">
        <v>3</v>
      </c>
      <c r="M1575" t="s">
        <v>3</v>
      </c>
      <c r="N1575" t="s">
        <v>3</v>
      </c>
      <c r="O1575" t="s">
        <v>3</v>
      </c>
      <c r="P1575" t="s">
        <v>3</v>
      </c>
      <c r="Q1575" t="s">
        <v>3</v>
      </c>
      <c r="R1575" t="s">
        <v>3</v>
      </c>
      <c r="S1575" t="s">
        <v>3</v>
      </c>
      <c r="T1575" t="s">
        <v>3</v>
      </c>
      <c r="U1575" t="s">
        <v>3</v>
      </c>
      <c r="V1575" t="s">
        <v>2</v>
      </c>
      <c r="W1575" t="s">
        <v>3</v>
      </c>
      <c r="X1575" t="s">
        <v>3</v>
      </c>
      <c r="Y1575" t="s">
        <v>3</v>
      </c>
      <c r="Z1575" t="s">
        <v>3</v>
      </c>
      <c r="AA1575"/>
      <c r="AB1575" t="s">
        <v>1791</v>
      </c>
      <c r="AC1575" t="s">
        <v>1810</v>
      </c>
      <c r="AD1575" t="s">
        <v>3</v>
      </c>
    </row>
    <row r="1576" spans="1:30" ht="15" x14ac:dyDescent="0.25">
      <c r="A1576">
        <v>381</v>
      </c>
      <c r="B1576" t="s">
        <v>2249</v>
      </c>
      <c r="C1576">
        <v>381</v>
      </c>
      <c r="D1576" t="s">
        <v>1808</v>
      </c>
      <c r="E1576" t="s">
        <v>2182</v>
      </c>
      <c r="F1576" t="s">
        <v>2183</v>
      </c>
      <c r="G1576" t="s">
        <v>3</v>
      </c>
      <c r="H1576" t="s">
        <v>3</v>
      </c>
      <c r="I1576" t="s">
        <v>3</v>
      </c>
      <c r="J1576" t="s">
        <v>3</v>
      </c>
      <c r="K1576">
        <v>0</v>
      </c>
      <c r="L1576" t="s">
        <v>3</v>
      </c>
      <c r="M1576" t="s">
        <v>3</v>
      </c>
      <c r="N1576" t="s">
        <v>3</v>
      </c>
      <c r="O1576" t="s">
        <v>3</v>
      </c>
      <c r="P1576" t="s">
        <v>3</v>
      </c>
      <c r="Q1576" t="s">
        <v>3</v>
      </c>
      <c r="R1576" t="s">
        <v>3</v>
      </c>
      <c r="S1576" t="s">
        <v>3</v>
      </c>
      <c r="T1576" t="s">
        <v>3</v>
      </c>
      <c r="U1576" t="s">
        <v>3</v>
      </c>
      <c r="V1576" t="s">
        <v>2</v>
      </c>
      <c r="W1576" t="s">
        <v>3</v>
      </c>
      <c r="X1576" t="s">
        <v>3</v>
      </c>
      <c r="Y1576" t="s">
        <v>3</v>
      </c>
      <c r="Z1576" t="s">
        <v>21</v>
      </c>
      <c r="AA1576"/>
      <c r="AB1576" t="s">
        <v>1791</v>
      </c>
      <c r="AC1576" t="s">
        <v>1810</v>
      </c>
      <c r="AD1576" t="s">
        <v>3</v>
      </c>
    </row>
    <row r="1577" spans="1:30" ht="15" x14ac:dyDescent="0.25">
      <c r="A1577">
        <v>382</v>
      </c>
      <c r="B1577" t="s">
        <v>2250</v>
      </c>
      <c r="C1577">
        <v>382</v>
      </c>
      <c r="D1577" t="s">
        <v>1808</v>
      </c>
      <c r="E1577" t="s">
        <v>2182</v>
      </c>
      <c r="F1577" t="s">
        <v>2183</v>
      </c>
      <c r="G1577" t="s">
        <v>3</v>
      </c>
      <c r="H1577" t="s">
        <v>3</v>
      </c>
      <c r="I1577" t="s">
        <v>3</v>
      </c>
      <c r="J1577" t="s">
        <v>3</v>
      </c>
      <c r="K1577">
        <v>0</v>
      </c>
      <c r="L1577" t="s">
        <v>3</v>
      </c>
      <c r="M1577" t="s">
        <v>3</v>
      </c>
      <c r="N1577" t="s">
        <v>3</v>
      </c>
      <c r="O1577" t="s">
        <v>3</v>
      </c>
      <c r="P1577" t="s">
        <v>3</v>
      </c>
      <c r="Q1577" t="s">
        <v>3</v>
      </c>
      <c r="R1577" t="s">
        <v>3</v>
      </c>
      <c r="S1577" t="s">
        <v>3</v>
      </c>
      <c r="T1577" t="s">
        <v>3</v>
      </c>
      <c r="U1577" t="s">
        <v>3</v>
      </c>
      <c r="V1577" t="s">
        <v>13</v>
      </c>
      <c r="W1577" t="s">
        <v>13</v>
      </c>
      <c r="X1577" t="s">
        <v>3</v>
      </c>
      <c r="Y1577" t="s">
        <v>3</v>
      </c>
      <c r="Z1577" t="s">
        <v>3</v>
      </c>
      <c r="AA1577"/>
      <c r="AB1577" t="s">
        <v>1791</v>
      </c>
      <c r="AC1577" t="s">
        <v>1810</v>
      </c>
      <c r="AD1577" t="s">
        <v>3</v>
      </c>
    </row>
    <row r="1578" spans="1:30" ht="15" x14ac:dyDescent="0.25">
      <c r="A1578">
        <v>383</v>
      </c>
      <c r="B1578" t="s">
        <v>2251</v>
      </c>
      <c r="C1578">
        <v>383</v>
      </c>
      <c r="D1578" t="s">
        <v>1808</v>
      </c>
      <c r="E1578" t="s">
        <v>2182</v>
      </c>
      <c r="F1578" t="s">
        <v>2183</v>
      </c>
      <c r="G1578" t="s">
        <v>3</v>
      </c>
      <c r="H1578" t="s">
        <v>3</v>
      </c>
      <c r="I1578" t="s">
        <v>3</v>
      </c>
      <c r="J1578" t="s">
        <v>3</v>
      </c>
      <c r="K1578">
        <v>0</v>
      </c>
      <c r="L1578" t="s">
        <v>3</v>
      </c>
      <c r="M1578" t="s">
        <v>3</v>
      </c>
      <c r="N1578" t="s">
        <v>3</v>
      </c>
      <c r="O1578" t="s">
        <v>3</v>
      </c>
      <c r="P1578" t="s">
        <v>3</v>
      </c>
      <c r="Q1578" t="s">
        <v>3</v>
      </c>
      <c r="R1578" t="s">
        <v>3</v>
      </c>
      <c r="S1578" t="s">
        <v>3</v>
      </c>
      <c r="T1578" t="s">
        <v>3</v>
      </c>
      <c r="U1578" t="s">
        <v>3</v>
      </c>
      <c r="V1578" t="s">
        <v>2</v>
      </c>
      <c r="W1578" t="s">
        <v>3</v>
      </c>
      <c r="X1578" t="s">
        <v>3</v>
      </c>
      <c r="Y1578" t="s">
        <v>3</v>
      </c>
      <c r="Z1578" t="s">
        <v>3</v>
      </c>
      <c r="AA1578"/>
      <c r="AB1578" t="s">
        <v>1791</v>
      </c>
      <c r="AC1578" t="s">
        <v>1810</v>
      </c>
      <c r="AD1578" t="s">
        <v>3</v>
      </c>
    </row>
    <row r="1579" spans="1:30" ht="15" x14ac:dyDescent="0.25">
      <c r="A1579">
        <v>384</v>
      </c>
      <c r="B1579" t="s">
        <v>2252</v>
      </c>
      <c r="C1579">
        <v>384</v>
      </c>
      <c r="D1579" t="s">
        <v>1808</v>
      </c>
      <c r="E1579" t="s">
        <v>2182</v>
      </c>
      <c r="F1579" t="s">
        <v>2183</v>
      </c>
      <c r="G1579" t="s">
        <v>3</v>
      </c>
      <c r="H1579" t="s">
        <v>3</v>
      </c>
      <c r="I1579" t="s">
        <v>3</v>
      </c>
      <c r="J1579" t="s">
        <v>3</v>
      </c>
      <c r="K1579" t="s">
        <v>3</v>
      </c>
      <c r="L1579" t="s">
        <v>3</v>
      </c>
      <c r="M1579" t="s">
        <v>3</v>
      </c>
      <c r="N1579" t="s">
        <v>3</v>
      </c>
      <c r="O1579" t="s">
        <v>3</v>
      </c>
      <c r="P1579" t="s">
        <v>3</v>
      </c>
      <c r="Q1579" t="s">
        <v>3</v>
      </c>
      <c r="R1579" t="s">
        <v>3</v>
      </c>
      <c r="S1579" t="s">
        <v>3</v>
      </c>
      <c r="T1579" t="s">
        <v>3</v>
      </c>
      <c r="U1579" t="s">
        <v>3</v>
      </c>
      <c r="V1579" t="s">
        <v>3</v>
      </c>
      <c r="W1579" t="s">
        <v>3</v>
      </c>
      <c r="X1579" t="s">
        <v>3</v>
      </c>
      <c r="Y1579" t="s">
        <v>3</v>
      </c>
      <c r="Z1579" t="s">
        <v>3</v>
      </c>
      <c r="AA1579"/>
      <c r="AB1579" t="s">
        <v>1791</v>
      </c>
      <c r="AC1579" t="s">
        <v>1810</v>
      </c>
      <c r="AD1579" t="s">
        <v>3</v>
      </c>
    </row>
    <row r="1580" spans="1:30" ht="15" x14ac:dyDescent="0.25">
      <c r="A1580">
        <v>385</v>
      </c>
      <c r="B1580" t="s">
        <v>2253</v>
      </c>
      <c r="C1580">
        <v>385</v>
      </c>
      <c r="D1580" t="s">
        <v>1808</v>
      </c>
      <c r="E1580" t="s">
        <v>2182</v>
      </c>
      <c r="F1580" t="s">
        <v>2183</v>
      </c>
      <c r="G1580" t="s">
        <v>3</v>
      </c>
      <c r="H1580" t="s">
        <v>2206</v>
      </c>
      <c r="I1580" t="s">
        <v>3</v>
      </c>
      <c r="J1580" t="s">
        <v>3</v>
      </c>
      <c r="K1580">
        <v>0</v>
      </c>
      <c r="L1580" t="s">
        <v>3</v>
      </c>
      <c r="M1580" t="s">
        <v>3</v>
      </c>
      <c r="N1580" t="s">
        <v>3</v>
      </c>
      <c r="O1580" t="s">
        <v>3</v>
      </c>
      <c r="P1580" t="s">
        <v>1795</v>
      </c>
      <c r="Q1580" t="s">
        <v>3</v>
      </c>
      <c r="R1580" t="s">
        <v>3</v>
      </c>
      <c r="S1580" t="s">
        <v>3</v>
      </c>
      <c r="T1580" t="s">
        <v>3</v>
      </c>
      <c r="U1580" t="s">
        <v>3</v>
      </c>
      <c r="V1580" t="s">
        <v>2</v>
      </c>
      <c r="W1580" t="s">
        <v>3</v>
      </c>
      <c r="X1580" t="s">
        <v>3</v>
      </c>
      <c r="Y1580" t="s">
        <v>3</v>
      </c>
      <c r="Z1580" t="s">
        <v>3</v>
      </c>
      <c r="AA1580"/>
      <c r="AB1580" t="s">
        <v>1791</v>
      </c>
      <c r="AC1580" t="s">
        <v>1810</v>
      </c>
      <c r="AD1580" t="s">
        <v>3</v>
      </c>
    </row>
    <row r="1581" spans="1:30" ht="15" x14ac:dyDescent="0.25">
      <c r="A1581">
        <v>386</v>
      </c>
      <c r="B1581" t="s">
        <v>2254</v>
      </c>
      <c r="C1581">
        <v>386</v>
      </c>
      <c r="D1581" t="s">
        <v>1808</v>
      </c>
      <c r="E1581" t="s">
        <v>2182</v>
      </c>
      <c r="F1581" t="s">
        <v>2183</v>
      </c>
      <c r="G1581" t="s">
        <v>3</v>
      </c>
      <c r="H1581" t="s">
        <v>3</v>
      </c>
      <c r="I1581" t="s">
        <v>3</v>
      </c>
      <c r="J1581" t="s">
        <v>3</v>
      </c>
      <c r="K1581">
        <v>0</v>
      </c>
      <c r="L1581" t="s">
        <v>3</v>
      </c>
      <c r="M1581" t="s">
        <v>3</v>
      </c>
      <c r="N1581" t="s">
        <v>3</v>
      </c>
      <c r="O1581" t="s">
        <v>3</v>
      </c>
      <c r="P1581" t="s">
        <v>3</v>
      </c>
      <c r="Q1581" t="s">
        <v>3</v>
      </c>
      <c r="R1581" t="s">
        <v>3</v>
      </c>
      <c r="S1581" t="s">
        <v>3</v>
      </c>
      <c r="T1581" t="s">
        <v>3</v>
      </c>
      <c r="U1581" t="s">
        <v>3</v>
      </c>
      <c r="V1581" t="s">
        <v>2</v>
      </c>
      <c r="W1581" t="s">
        <v>3</v>
      </c>
      <c r="X1581" t="s">
        <v>3</v>
      </c>
      <c r="Y1581" t="s">
        <v>3</v>
      </c>
      <c r="Z1581" t="s">
        <v>3</v>
      </c>
      <c r="AA1581"/>
      <c r="AB1581" t="s">
        <v>1791</v>
      </c>
      <c r="AC1581" t="s">
        <v>1810</v>
      </c>
      <c r="AD1581" t="s">
        <v>3</v>
      </c>
    </row>
    <row r="1582" spans="1:30" ht="15" x14ac:dyDescent="0.25">
      <c r="A1582">
        <v>387</v>
      </c>
      <c r="B1582" t="s">
        <v>2255</v>
      </c>
      <c r="C1582">
        <v>387</v>
      </c>
      <c r="D1582" t="s">
        <v>1808</v>
      </c>
      <c r="E1582" t="s">
        <v>2182</v>
      </c>
      <c r="F1582" t="s">
        <v>2183</v>
      </c>
      <c r="G1582" t="s">
        <v>3</v>
      </c>
      <c r="H1582" t="s">
        <v>3</v>
      </c>
      <c r="I1582" t="s">
        <v>3</v>
      </c>
      <c r="J1582" t="s">
        <v>3</v>
      </c>
      <c r="K1582">
        <v>0</v>
      </c>
      <c r="L1582" t="s">
        <v>3</v>
      </c>
      <c r="M1582" t="s">
        <v>3</v>
      </c>
      <c r="N1582" t="s">
        <v>3</v>
      </c>
      <c r="O1582" t="s">
        <v>3</v>
      </c>
      <c r="P1582" t="s">
        <v>3</v>
      </c>
      <c r="Q1582" t="s">
        <v>3</v>
      </c>
      <c r="R1582" t="s">
        <v>3</v>
      </c>
      <c r="S1582" t="s">
        <v>3</v>
      </c>
      <c r="T1582" t="s">
        <v>1086</v>
      </c>
      <c r="U1582" t="s">
        <v>3</v>
      </c>
      <c r="V1582" t="s">
        <v>13</v>
      </c>
      <c r="W1582" t="s">
        <v>13</v>
      </c>
      <c r="X1582" t="s">
        <v>3</v>
      </c>
      <c r="Y1582" t="s">
        <v>3</v>
      </c>
      <c r="Z1582" t="s">
        <v>3</v>
      </c>
      <c r="AA1582"/>
      <c r="AB1582" t="s">
        <v>1791</v>
      </c>
      <c r="AC1582" t="s">
        <v>1810</v>
      </c>
      <c r="AD1582" t="s">
        <v>3</v>
      </c>
    </row>
    <row r="1583" spans="1:30" ht="15" x14ac:dyDescent="0.25">
      <c r="A1583">
        <v>388</v>
      </c>
      <c r="B1583" t="s">
        <v>2256</v>
      </c>
      <c r="C1583">
        <v>388</v>
      </c>
      <c r="D1583" t="s">
        <v>1808</v>
      </c>
      <c r="E1583" t="s">
        <v>2182</v>
      </c>
      <c r="F1583" t="s">
        <v>2183</v>
      </c>
      <c r="G1583" t="s">
        <v>3</v>
      </c>
      <c r="H1583" t="s">
        <v>3</v>
      </c>
      <c r="I1583" t="s">
        <v>3</v>
      </c>
      <c r="J1583" t="s">
        <v>3</v>
      </c>
      <c r="K1583">
        <v>0</v>
      </c>
      <c r="L1583" t="s">
        <v>3</v>
      </c>
      <c r="M1583" t="s">
        <v>3</v>
      </c>
      <c r="N1583" t="s">
        <v>3</v>
      </c>
      <c r="O1583" t="s">
        <v>3</v>
      </c>
      <c r="P1583" t="s">
        <v>3</v>
      </c>
      <c r="Q1583" t="s">
        <v>3</v>
      </c>
      <c r="R1583" t="s">
        <v>3</v>
      </c>
      <c r="S1583" t="s">
        <v>3</v>
      </c>
      <c r="T1583" t="s">
        <v>3</v>
      </c>
      <c r="U1583" t="s">
        <v>3</v>
      </c>
      <c r="V1583" t="s">
        <v>3</v>
      </c>
      <c r="W1583" t="s">
        <v>3</v>
      </c>
      <c r="X1583" t="s">
        <v>3</v>
      </c>
      <c r="Y1583" t="s">
        <v>3</v>
      </c>
      <c r="Z1583" t="s">
        <v>3</v>
      </c>
      <c r="AA1583"/>
      <c r="AB1583" t="s">
        <v>1791</v>
      </c>
      <c r="AC1583" t="s">
        <v>1810</v>
      </c>
      <c r="AD1583" t="s">
        <v>3</v>
      </c>
    </row>
    <row r="1584" spans="1:30" ht="15" x14ac:dyDescent="0.25">
      <c r="A1584">
        <v>389</v>
      </c>
      <c r="B1584" t="s">
        <v>2257</v>
      </c>
      <c r="C1584">
        <v>389</v>
      </c>
      <c r="D1584" t="s">
        <v>1808</v>
      </c>
      <c r="E1584" t="s">
        <v>2182</v>
      </c>
      <c r="F1584" t="s">
        <v>2183</v>
      </c>
      <c r="G1584" t="s">
        <v>3</v>
      </c>
      <c r="H1584" t="s">
        <v>3</v>
      </c>
      <c r="I1584" t="s">
        <v>3</v>
      </c>
      <c r="J1584" t="s">
        <v>3</v>
      </c>
      <c r="K1584">
        <v>0</v>
      </c>
      <c r="L1584" t="s">
        <v>3</v>
      </c>
      <c r="M1584" t="s">
        <v>3</v>
      </c>
      <c r="N1584" t="s">
        <v>3</v>
      </c>
      <c r="O1584" t="s">
        <v>3</v>
      </c>
      <c r="P1584" t="s">
        <v>3</v>
      </c>
      <c r="Q1584" t="s">
        <v>3</v>
      </c>
      <c r="R1584" t="s">
        <v>3</v>
      </c>
      <c r="S1584" t="s">
        <v>3</v>
      </c>
      <c r="T1584" t="s">
        <v>3</v>
      </c>
      <c r="U1584" t="s">
        <v>3</v>
      </c>
      <c r="V1584" t="s">
        <v>2</v>
      </c>
      <c r="W1584" t="s">
        <v>3</v>
      </c>
      <c r="X1584" t="s">
        <v>3</v>
      </c>
      <c r="Y1584" t="s">
        <v>3</v>
      </c>
      <c r="Z1584" t="s">
        <v>3</v>
      </c>
      <c r="AA1584"/>
      <c r="AB1584" t="s">
        <v>1791</v>
      </c>
      <c r="AC1584" t="s">
        <v>1810</v>
      </c>
      <c r="AD1584" t="s">
        <v>3</v>
      </c>
    </row>
    <row r="1585" spans="1:30" ht="15" x14ac:dyDescent="0.25">
      <c r="A1585">
        <v>390</v>
      </c>
      <c r="B1585" t="s">
        <v>2258</v>
      </c>
      <c r="C1585">
        <v>390</v>
      </c>
      <c r="D1585" t="s">
        <v>1808</v>
      </c>
      <c r="E1585" t="s">
        <v>2182</v>
      </c>
      <c r="F1585" t="s">
        <v>2183</v>
      </c>
      <c r="G1585" t="s">
        <v>3</v>
      </c>
      <c r="H1585" t="s">
        <v>3</v>
      </c>
      <c r="I1585" t="s">
        <v>3</v>
      </c>
      <c r="J1585" t="s">
        <v>3</v>
      </c>
      <c r="K1585">
        <v>0</v>
      </c>
      <c r="L1585" t="s">
        <v>3</v>
      </c>
      <c r="M1585" t="s">
        <v>3</v>
      </c>
      <c r="N1585" t="s">
        <v>3</v>
      </c>
      <c r="O1585" t="s">
        <v>3</v>
      </c>
      <c r="P1585" t="s">
        <v>3</v>
      </c>
      <c r="Q1585" t="s">
        <v>3</v>
      </c>
      <c r="R1585" t="s">
        <v>3</v>
      </c>
      <c r="S1585" t="s">
        <v>3</v>
      </c>
      <c r="T1585" t="s">
        <v>3</v>
      </c>
      <c r="U1585" t="s">
        <v>3</v>
      </c>
      <c r="V1585" t="s">
        <v>21</v>
      </c>
      <c r="W1585" t="s">
        <v>3</v>
      </c>
      <c r="X1585" t="s">
        <v>3</v>
      </c>
      <c r="Y1585" t="s">
        <v>3</v>
      </c>
      <c r="Z1585" t="s">
        <v>3</v>
      </c>
      <c r="AA1585"/>
      <c r="AB1585" t="s">
        <v>1791</v>
      </c>
      <c r="AC1585" t="s">
        <v>1810</v>
      </c>
      <c r="AD1585" t="s">
        <v>3</v>
      </c>
    </row>
    <row r="1586" spans="1:30" ht="15" x14ac:dyDescent="0.25">
      <c r="A1586">
        <v>391</v>
      </c>
      <c r="B1586" t="s">
        <v>2259</v>
      </c>
      <c r="C1586">
        <v>391</v>
      </c>
      <c r="D1586" t="s">
        <v>1808</v>
      </c>
      <c r="E1586" t="s">
        <v>2182</v>
      </c>
      <c r="F1586" t="s">
        <v>2183</v>
      </c>
      <c r="G1586" t="s">
        <v>3</v>
      </c>
      <c r="H1586" t="s">
        <v>3</v>
      </c>
      <c r="I1586" t="s">
        <v>3</v>
      </c>
      <c r="J1586" t="s">
        <v>3</v>
      </c>
      <c r="K1586">
        <v>0</v>
      </c>
      <c r="L1586" t="s">
        <v>3</v>
      </c>
      <c r="M1586" t="s">
        <v>3</v>
      </c>
      <c r="N1586" t="s">
        <v>3</v>
      </c>
      <c r="O1586" t="s">
        <v>3</v>
      </c>
      <c r="P1586" t="s">
        <v>3</v>
      </c>
      <c r="Q1586" t="s">
        <v>3</v>
      </c>
      <c r="R1586" t="s">
        <v>3</v>
      </c>
      <c r="S1586" t="s">
        <v>3</v>
      </c>
      <c r="T1586" t="s">
        <v>3</v>
      </c>
      <c r="U1586" t="s">
        <v>3</v>
      </c>
      <c r="V1586" t="s">
        <v>2</v>
      </c>
      <c r="W1586" t="s">
        <v>3</v>
      </c>
      <c r="X1586" t="s">
        <v>3</v>
      </c>
      <c r="Y1586" t="s">
        <v>3</v>
      </c>
      <c r="Z1586" t="s">
        <v>3</v>
      </c>
      <c r="AA1586"/>
      <c r="AB1586" t="s">
        <v>1791</v>
      </c>
      <c r="AC1586" t="s">
        <v>1810</v>
      </c>
      <c r="AD1586" t="s">
        <v>3</v>
      </c>
    </row>
    <row r="1587" spans="1:30" ht="15" x14ac:dyDescent="0.25">
      <c r="A1587">
        <v>392</v>
      </c>
      <c r="B1587" t="s">
        <v>2260</v>
      </c>
      <c r="C1587">
        <v>392</v>
      </c>
      <c r="D1587" t="s">
        <v>1808</v>
      </c>
      <c r="E1587" t="s">
        <v>2182</v>
      </c>
      <c r="F1587" t="s">
        <v>2183</v>
      </c>
      <c r="G1587" t="s">
        <v>3</v>
      </c>
      <c r="H1587" t="s">
        <v>3</v>
      </c>
      <c r="I1587" t="s">
        <v>3</v>
      </c>
      <c r="J1587" t="s">
        <v>3</v>
      </c>
      <c r="K1587">
        <v>0</v>
      </c>
      <c r="L1587" t="s">
        <v>3</v>
      </c>
      <c r="M1587" t="s">
        <v>3</v>
      </c>
      <c r="N1587" t="s">
        <v>3</v>
      </c>
      <c r="O1587" t="s">
        <v>3</v>
      </c>
      <c r="P1587" t="s">
        <v>3</v>
      </c>
      <c r="Q1587" t="s">
        <v>3</v>
      </c>
      <c r="R1587" t="s">
        <v>3</v>
      </c>
      <c r="S1587" t="s">
        <v>3</v>
      </c>
      <c r="T1587" t="s">
        <v>1086</v>
      </c>
      <c r="U1587" t="s">
        <v>3</v>
      </c>
      <c r="V1587" t="s">
        <v>10</v>
      </c>
      <c r="W1587" t="s">
        <v>10</v>
      </c>
      <c r="X1587" t="s">
        <v>3</v>
      </c>
      <c r="Y1587" t="s">
        <v>3</v>
      </c>
      <c r="Z1587" t="s">
        <v>3</v>
      </c>
      <c r="AA1587"/>
      <c r="AB1587" t="s">
        <v>1791</v>
      </c>
      <c r="AC1587" t="s">
        <v>1810</v>
      </c>
      <c r="AD1587" t="s">
        <v>3</v>
      </c>
    </row>
    <row r="1588" spans="1:30" ht="15" x14ac:dyDescent="0.25">
      <c r="A1588">
        <v>393</v>
      </c>
      <c r="B1588" t="s">
        <v>2261</v>
      </c>
      <c r="C1588">
        <v>393</v>
      </c>
      <c r="D1588" t="s">
        <v>1808</v>
      </c>
      <c r="E1588" t="s">
        <v>2182</v>
      </c>
      <c r="F1588" t="s">
        <v>2183</v>
      </c>
      <c r="G1588" t="s">
        <v>3</v>
      </c>
      <c r="H1588" t="s">
        <v>3</v>
      </c>
      <c r="I1588" t="s">
        <v>3</v>
      </c>
      <c r="J1588" t="s">
        <v>3</v>
      </c>
      <c r="K1588">
        <v>0</v>
      </c>
      <c r="L1588" t="s">
        <v>3</v>
      </c>
      <c r="M1588" t="s">
        <v>3</v>
      </c>
      <c r="N1588" t="s">
        <v>3</v>
      </c>
      <c r="O1588" t="s">
        <v>3</v>
      </c>
      <c r="P1588" t="s">
        <v>3</v>
      </c>
      <c r="Q1588" t="s">
        <v>3</v>
      </c>
      <c r="R1588" t="s">
        <v>3</v>
      </c>
      <c r="S1588" t="s">
        <v>3</v>
      </c>
      <c r="T1588" t="s">
        <v>3</v>
      </c>
      <c r="U1588" t="s">
        <v>3</v>
      </c>
      <c r="V1588" t="s">
        <v>2</v>
      </c>
      <c r="W1588" t="s">
        <v>3</v>
      </c>
      <c r="X1588" t="s">
        <v>3</v>
      </c>
      <c r="Y1588" t="s">
        <v>3</v>
      </c>
      <c r="Z1588" t="s">
        <v>3</v>
      </c>
      <c r="AA1588"/>
      <c r="AB1588" t="s">
        <v>1791</v>
      </c>
      <c r="AC1588" t="s">
        <v>1810</v>
      </c>
      <c r="AD1588" t="s">
        <v>3</v>
      </c>
    </row>
    <row r="1589" spans="1:30" ht="15" x14ac:dyDescent="0.25">
      <c r="A1589">
        <v>394</v>
      </c>
      <c r="B1589" t="s">
        <v>2262</v>
      </c>
      <c r="C1589">
        <v>394</v>
      </c>
      <c r="D1589" t="s">
        <v>1808</v>
      </c>
      <c r="E1589" t="s">
        <v>2182</v>
      </c>
      <c r="F1589" t="s">
        <v>2183</v>
      </c>
      <c r="G1589" t="s">
        <v>3</v>
      </c>
      <c r="H1589" t="s">
        <v>2206</v>
      </c>
      <c r="I1589" t="s">
        <v>3</v>
      </c>
      <c r="J1589" t="s">
        <v>3</v>
      </c>
      <c r="K1589">
        <v>0</v>
      </c>
      <c r="L1589" t="s">
        <v>311</v>
      </c>
      <c r="M1589" t="s">
        <v>3</v>
      </c>
      <c r="N1589" t="s">
        <v>3</v>
      </c>
      <c r="O1589" t="s">
        <v>3</v>
      </c>
      <c r="P1589" t="s">
        <v>1795</v>
      </c>
      <c r="Q1589" t="s">
        <v>3</v>
      </c>
      <c r="R1589" t="s">
        <v>3</v>
      </c>
      <c r="S1589" t="s">
        <v>3</v>
      </c>
      <c r="T1589" t="s">
        <v>3</v>
      </c>
      <c r="U1589" t="s">
        <v>3</v>
      </c>
      <c r="V1589" t="s">
        <v>2</v>
      </c>
      <c r="W1589" t="s">
        <v>3</v>
      </c>
      <c r="X1589" t="s">
        <v>3</v>
      </c>
      <c r="Y1589" t="s">
        <v>3</v>
      </c>
      <c r="Z1589" t="s">
        <v>3</v>
      </c>
      <c r="AA1589"/>
      <c r="AB1589" t="s">
        <v>1791</v>
      </c>
      <c r="AC1589" t="s">
        <v>1810</v>
      </c>
      <c r="AD1589" t="s">
        <v>3</v>
      </c>
    </row>
    <row r="1590" spans="1:30" ht="15" x14ac:dyDescent="0.25">
      <c r="A1590">
        <v>395</v>
      </c>
      <c r="B1590" t="s">
        <v>2263</v>
      </c>
      <c r="C1590">
        <v>395</v>
      </c>
      <c r="D1590" t="s">
        <v>1808</v>
      </c>
      <c r="E1590" t="s">
        <v>2182</v>
      </c>
      <c r="F1590" t="s">
        <v>2183</v>
      </c>
      <c r="G1590" t="s">
        <v>3</v>
      </c>
      <c r="H1590" t="s">
        <v>3</v>
      </c>
      <c r="I1590" t="s">
        <v>3</v>
      </c>
      <c r="J1590" t="s">
        <v>3</v>
      </c>
      <c r="K1590">
        <v>0</v>
      </c>
      <c r="L1590" t="s">
        <v>3</v>
      </c>
      <c r="M1590" t="s">
        <v>3</v>
      </c>
      <c r="N1590" t="s">
        <v>3</v>
      </c>
      <c r="O1590" t="s">
        <v>3</v>
      </c>
      <c r="P1590" t="s">
        <v>3</v>
      </c>
      <c r="Q1590" t="s">
        <v>3</v>
      </c>
      <c r="R1590" t="s">
        <v>3</v>
      </c>
      <c r="S1590" t="s">
        <v>3</v>
      </c>
      <c r="T1590" t="s">
        <v>3</v>
      </c>
      <c r="U1590" t="s">
        <v>3</v>
      </c>
      <c r="V1590" t="s">
        <v>3</v>
      </c>
      <c r="W1590" t="s">
        <v>3</v>
      </c>
      <c r="X1590" t="s">
        <v>3</v>
      </c>
      <c r="Y1590" t="s">
        <v>3</v>
      </c>
      <c r="Z1590" t="s">
        <v>3</v>
      </c>
      <c r="AA1590"/>
      <c r="AB1590" t="s">
        <v>1791</v>
      </c>
      <c r="AC1590" t="s">
        <v>1810</v>
      </c>
      <c r="AD1590" t="s">
        <v>3</v>
      </c>
    </row>
    <row r="1591" spans="1:30" ht="15" x14ac:dyDescent="0.25">
      <c r="A1591">
        <v>396</v>
      </c>
      <c r="B1591" t="s">
        <v>2264</v>
      </c>
      <c r="C1591">
        <v>396</v>
      </c>
      <c r="D1591" t="s">
        <v>1808</v>
      </c>
      <c r="E1591" t="s">
        <v>2182</v>
      </c>
      <c r="F1591" t="s">
        <v>2183</v>
      </c>
      <c r="G1591" t="s">
        <v>3</v>
      </c>
      <c r="H1591" t="s">
        <v>3</v>
      </c>
      <c r="I1591" t="s">
        <v>3</v>
      </c>
      <c r="J1591" t="s">
        <v>3</v>
      </c>
      <c r="K1591">
        <v>0</v>
      </c>
      <c r="L1591" t="s">
        <v>3</v>
      </c>
      <c r="M1591">
        <v>1</v>
      </c>
      <c r="N1591" t="s">
        <v>3</v>
      </c>
      <c r="O1591" t="s">
        <v>3</v>
      </c>
      <c r="P1591" t="s">
        <v>3</v>
      </c>
      <c r="Q1591" t="s">
        <v>3</v>
      </c>
      <c r="R1591" t="s">
        <v>3</v>
      </c>
      <c r="S1591" t="s">
        <v>3</v>
      </c>
      <c r="T1591" t="s">
        <v>3</v>
      </c>
      <c r="U1591" t="s">
        <v>3</v>
      </c>
      <c r="V1591" t="s">
        <v>13</v>
      </c>
      <c r="W1591" t="s">
        <v>13</v>
      </c>
      <c r="X1591" t="s">
        <v>3</v>
      </c>
      <c r="Y1591" t="s">
        <v>3</v>
      </c>
      <c r="Z1591" t="s">
        <v>3</v>
      </c>
      <c r="AA1591"/>
      <c r="AB1591" t="s">
        <v>1791</v>
      </c>
      <c r="AC1591" t="s">
        <v>1810</v>
      </c>
      <c r="AD1591" t="s">
        <v>3</v>
      </c>
    </row>
    <row r="1592" spans="1:30" ht="15" x14ac:dyDescent="0.25">
      <c r="A1592">
        <v>397</v>
      </c>
      <c r="B1592" t="s">
        <v>2265</v>
      </c>
      <c r="C1592">
        <v>397</v>
      </c>
      <c r="D1592" t="s">
        <v>1808</v>
      </c>
      <c r="E1592" t="s">
        <v>2182</v>
      </c>
      <c r="F1592" t="s">
        <v>2183</v>
      </c>
      <c r="G1592" t="s">
        <v>3</v>
      </c>
      <c r="H1592" t="s">
        <v>3</v>
      </c>
      <c r="I1592" t="s">
        <v>3</v>
      </c>
      <c r="J1592" t="s">
        <v>3</v>
      </c>
      <c r="K1592">
        <v>0</v>
      </c>
      <c r="L1592" t="s">
        <v>3</v>
      </c>
      <c r="M1592" t="s">
        <v>3</v>
      </c>
      <c r="N1592" t="s">
        <v>3</v>
      </c>
      <c r="O1592" t="s">
        <v>3</v>
      </c>
      <c r="P1592" t="s">
        <v>3</v>
      </c>
      <c r="Q1592" t="s">
        <v>3</v>
      </c>
      <c r="R1592" t="s">
        <v>3</v>
      </c>
      <c r="S1592" t="s">
        <v>3</v>
      </c>
      <c r="T1592" t="s">
        <v>3</v>
      </c>
      <c r="U1592" t="s">
        <v>3</v>
      </c>
      <c r="V1592" t="s">
        <v>2</v>
      </c>
      <c r="W1592" t="s">
        <v>3</v>
      </c>
      <c r="X1592" t="s">
        <v>3</v>
      </c>
      <c r="Y1592" t="s">
        <v>3</v>
      </c>
      <c r="Z1592" t="s">
        <v>3</v>
      </c>
      <c r="AA1592"/>
      <c r="AB1592" t="s">
        <v>1791</v>
      </c>
      <c r="AC1592" t="s">
        <v>1810</v>
      </c>
      <c r="AD1592" t="s">
        <v>3</v>
      </c>
    </row>
    <row r="1593" spans="1:30" ht="15" x14ac:dyDescent="0.25">
      <c r="A1593">
        <v>398</v>
      </c>
      <c r="B1593" t="s">
        <v>2266</v>
      </c>
      <c r="C1593">
        <v>398</v>
      </c>
      <c r="D1593" t="s">
        <v>1808</v>
      </c>
      <c r="E1593" t="s">
        <v>2182</v>
      </c>
      <c r="F1593" t="s">
        <v>2183</v>
      </c>
      <c r="G1593" t="s">
        <v>3</v>
      </c>
      <c r="H1593" t="s">
        <v>3</v>
      </c>
      <c r="I1593" t="s">
        <v>3</v>
      </c>
      <c r="J1593" t="s">
        <v>3</v>
      </c>
      <c r="K1593">
        <v>0</v>
      </c>
      <c r="L1593" t="s">
        <v>3</v>
      </c>
      <c r="M1593">
        <v>1</v>
      </c>
      <c r="N1593" t="s">
        <v>3</v>
      </c>
      <c r="O1593" t="s">
        <v>3</v>
      </c>
      <c r="P1593" t="s">
        <v>3</v>
      </c>
      <c r="Q1593" t="s">
        <v>3</v>
      </c>
      <c r="R1593" t="s">
        <v>3</v>
      </c>
      <c r="S1593" t="s">
        <v>3</v>
      </c>
      <c r="T1593" t="s">
        <v>359</v>
      </c>
      <c r="U1593" t="s">
        <v>3</v>
      </c>
      <c r="V1593" t="s">
        <v>13</v>
      </c>
      <c r="W1593" t="s">
        <v>13</v>
      </c>
      <c r="X1593" t="s">
        <v>3</v>
      </c>
      <c r="Y1593" t="s">
        <v>3</v>
      </c>
      <c r="Z1593" t="s">
        <v>3</v>
      </c>
      <c r="AA1593"/>
      <c r="AB1593" t="s">
        <v>1791</v>
      </c>
      <c r="AC1593" t="s">
        <v>1810</v>
      </c>
      <c r="AD1593" t="s">
        <v>3</v>
      </c>
    </row>
    <row r="1594" spans="1:30" ht="15" x14ac:dyDescent="0.25">
      <c r="A1594">
        <v>399</v>
      </c>
      <c r="B1594" t="s">
        <v>2267</v>
      </c>
      <c r="C1594">
        <v>399</v>
      </c>
      <c r="D1594" t="s">
        <v>1808</v>
      </c>
      <c r="E1594" t="s">
        <v>2182</v>
      </c>
      <c r="F1594" t="s">
        <v>2183</v>
      </c>
      <c r="G1594" t="s">
        <v>3</v>
      </c>
      <c r="H1594" t="s">
        <v>3</v>
      </c>
      <c r="I1594" t="s">
        <v>3</v>
      </c>
      <c r="J1594" t="s">
        <v>3</v>
      </c>
      <c r="K1594">
        <v>0</v>
      </c>
      <c r="L1594" t="s">
        <v>3</v>
      </c>
      <c r="M1594">
        <v>1</v>
      </c>
      <c r="N1594" t="s">
        <v>3</v>
      </c>
      <c r="O1594" t="s">
        <v>3</v>
      </c>
      <c r="P1594" t="s">
        <v>3</v>
      </c>
      <c r="Q1594" t="s">
        <v>3</v>
      </c>
      <c r="R1594" t="s">
        <v>3</v>
      </c>
      <c r="S1594" t="s">
        <v>3</v>
      </c>
      <c r="T1594" t="s">
        <v>3</v>
      </c>
      <c r="U1594" t="s">
        <v>3</v>
      </c>
      <c r="V1594" t="s">
        <v>2</v>
      </c>
      <c r="W1594" t="s">
        <v>3</v>
      </c>
      <c r="X1594" t="s">
        <v>3</v>
      </c>
      <c r="Y1594" t="s">
        <v>3</v>
      </c>
      <c r="Z1594" t="s">
        <v>21</v>
      </c>
      <c r="AA1594"/>
      <c r="AB1594" t="s">
        <v>1791</v>
      </c>
      <c r="AC1594" t="s">
        <v>1810</v>
      </c>
      <c r="AD1594" t="s">
        <v>3</v>
      </c>
    </row>
    <row r="1595" spans="1:30" ht="15" x14ac:dyDescent="0.25">
      <c r="A1595">
        <v>400</v>
      </c>
      <c r="B1595" t="s">
        <v>2268</v>
      </c>
      <c r="C1595">
        <v>400</v>
      </c>
      <c r="D1595" t="s">
        <v>1808</v>
      </c>
      <c r="E1595" t="s">
        <v>2182</v>
      </c>
      <c r="F1595" t="s">
        <v>2183</v>
      </c>
      <c r="G1595" t="s">
        <v>3</v>
      </c>
      <c r="H1595" t="s">
        <v>3</v>
      </c>
      <c r="I1595" t="s">
        <v>3</v>
      </c>
      <c r="J1595" t="s">
        <v>3</v>
      </c>
      <c r="K1595">
        <v>0</v>
      </c>
      <c r="L1595" t="s">
        <v>3</v>
      </c>
      <c r="M1595" t="s">
        <v>3</v>
      </c>
      <c r="N1595" t="s">
        <v>3</v>
      </c>
      <c r="O1595" t="s">
        <v>3</v>
      </c>
      <c r="P1595" t="s">
        <v>3</v>
      </c>
      <c r="Q1595" t="s">
        <v>3</v>
      </c>
      <c r="R1595" t="s">
        <v>3</v>
      </c>
      <c r="S1595" t="s">
        <v>3</v>
      </c>
      <c r="T1595" t="s">
        <v>3</v>
      </c>
      <c r="U1595" t="s">
        <v>3</v>
      </c>
      <c r="V1595" t="s">
        <v>2</v>
      </c>
      <c r="W1595" t="s">
        <v>3</v>
      </c>
      <c r="X1595" t="s">
        <v>3</v>
      </c>
      <c r="Y1595" t="s">
        <v>3</v>
      </c>
      <c r="Z1595" t="s">
        <v>3</v>
      </c>
      <c r="AA1595"/>
      <c r="AB1595" t="s">
        <v>1791</v>
      </c>
      <c r="AC1595" t="s">
        <v>1810</v>
      </c>
      <c r="AD1595" t="s">
        <v>3</v>
      </c>
    </row>
    <row r="1596" spans="1:30" ht="15" x14ac:dyDescent="0.25">
      <c r="A1596">
        <v>401</v>
      </c>
      <c r="B1596" t="s">
        <v>2269</v>
      </c>
      <c r="C1596">
        <v>401</v>
      </c>
      <c r="D1596" t="s">
        <v>1808</v>
      </c>
      <c r="E1596" t="s">
        <v>2270</v>
      </c>
      <c r="F1596" t="s">
        <v>3</v>
      </c>
      <c r="G1596" t="s">
        <v>3</v>
      </c>
      <c r="H1596" t="s">
        <v>2206</v>
      </c>
      <c r="I1596" t="s">
        <v>3</v>
      </c>
      <c r="J1596" t="s">
        <v>3</v>
      </c>
      <c r="K1596">
        <v>0</v>
      </c>
      <c r="L1596" t="s">
        <v>311</v>
      </c>
      <c r="M1596" t="s">
        <v>3</v>
      </c>
      <c r="N1596" t="s">
        <v>3</v>
      </c>
      <c r="O1596" t="s">
        <v>3</v>
      </c>
      <c r="P1596" t="s">
        <v>1795</v>
      </c>
      <c r="Q1596" t="s">
        <v>3</v>
      </c>
      <c r="R1596" t="s">
        <v>3</v>
      </c>
      <c r="S1596" t="s">
        <v>3</v>
      </c>
      <c r="T1596" t="s">
        <v>3</v>
      </c>
      <c r="U1596" t="s">
        <v>3</v>
      </c>
      <c r="V1596" t="s">
        <v>2</v>
      </c>
      <c r="W1596" t="s">
        <v>3</v>
      </c>
      <c r="X1596" t="s">
        <v>3</v>
      </c>
      <c r="Y1596" t="s">
        <v>3</v>
      </c>
      <c r="Z1596" t="s">
        <v>3</v>
      </c>
      <c r="AA1596"/>
      <c r="AB1596" t="s">
        <v>1791</v>
      </c>
      <c r="AC1596" t="s">
        <v>2271</v>
      </c>
      <c r="AD1596" t="s">
        <v>3</v>
      </c>
    </row>
    <row r="1597" spans="1:30" ht="15" x14ac:dyDescent="0.25">
      <c r="A1597">
        <v>402</v>
      </c>
      <c r="B1597" t="s">
        <v>2272</v>
      </c>
      <c r="C1597">
        <v>402</v>
      </c>
      <c r="D1597" t="s">
        <v>1808</v>
      </c>
      <c r="E1597" t="s">
        <v>2270</v>
      </c>
      <c r="F1597" t="s">
        <v>3</v>
      </c>
      <c r="G1597" t="s">
        <v>3</v>
      </c>
      <c r="H1597" t="s">
        <v>2206</v>
      </c>
      <c r="I1597" t="s">
        <v>3</v>
      </c>
      <c r="J1597" t="s">
        <v>3</v>
      </c>
      <c r="K1597">
        <v>0</v>
      </c>
      <c r="L1597" t="s">
        <v>3</v>
      </c>
      <c r="M1597">
        <v>1</v>
      </c>
      <c r="N1597" t="s">
        <v>3</v>
      </c>
      <c r="O1597" t="s">
        <v>3</v>
      </c>
      <c r="P1597" t="s">
        <v>3</v>
      </c>
      <c r="Q1597" t="s">
        <v>3</v>
      </c>
      <c r="R1597" t="s">
        <v>3</v>
      </c>
      <c r="S1597" t="s">
        <v>3</v>
      </c>
      <c r="T1597" t="s">
        <v>3</v>
      </c>
      <c r="U1597" t="s">
        <v>3</v>
      </c>
      <c r="V1597" t="s">
        <v>2</v>
      </c>
      <c r="W1597" t="s">
        <v>3</v>
      </c>
      <c r="X1597" t="s">
        <v>3</v>
      </c>
      <c r="Y1597" t="s">
        <v>3</v>
      </c>
      <c r="Z1597" t="s">
        <v>3</v>
      </c>
      <c r="AA1597"/>
      <c r="AB1597" t="s">
        <v>1791</v>
      </c>
      <c r="AC1597" t="s">
        <v>2271</v>
      </c>
      <c r="AD1597" t="s">
        <v>3</v>
      </c>
    </row>
    <row r="1598" spans="1:30" ht="15" x14ac:dyDescent="0.25">
      <c r="A1598">
        <v>403</v>
      </c>
      <c r="B1598" t="s">
        <v>2273</v>
      </c>
      <c r="C1598">
        <v>403</v>
      </c>
      <c r="D1598" t="s">
        <v>1808</v>
      </c>
      <c r="E1598" t="s">
        <v>2270</v>
      </c>
      <c r="F1598" t="s">
        <v>3</v>
      </c>
      <c r="G1598" t="s">
        <v>3</v>
      </c>
      <c r="H1598" t="s">
        <v>2206</v>
      </c>
      <c r="I1598" t="s">
        <v>3</v>
      </c>
      <c r="J1598" t="s">
        <v>3</v>
      </c>
      <c r="K1598">
        <v>0</v>
      </c>
      <c r="L1598" t="s">
        <v>3</v>
      </c>
      <c r="M1598" t="s">
        <v>3</v>
      </c>
      <c r="N1598" t="s">
        <v>3</v>
      </c>
      <c r="O1598" t="s">
        <v>3</v>
      </c>
      <c r="P1598" t="s">
        <v>3</v>
      </c>
      <c r="Q1598" t="s">
        <v>3</v>
      </c>
      <c r="R1598" t="s">
        <v>3</v>
      </c>
      <c r="S1598" t="s">
        <v>3</v>
      </c>
      <c r="T1598" t="s">
        <v>11</v>
      </c>
      <c r="U1598" t="s">
        <v>3</v>
      </c>
      <c r="V1598" t="s">
        <v>21</v>
      </c>
      <c r="W1598" t="s">
        <v>3</v>
      </c>
      <c r="X1598" t="s">
        <v>3</v>
      </c>
      <c r="Y1598" t="s">
        <v>3</v>
      </c>
      <c r="Z1598" t="s">
        <v>8</v>
      </c>
      <c r="AA1598"/>
      <c r="AB1598" t="s">
        <v>1791</v>
      </c>
      <c r="AC1598" t="s">
        <v>2271</v>
      </c>
      <c r="AD1598" t="s">
        <v>3</v>
      </c>
    </row>
    <row r="1599" spans="1:30" ht="15" x14ac:dyDescent="0.25">
      <c r="A1599">
        <v>404</v>
      </c>
      <c r="B1599" t="s">
        <v>2274</v>
      </c>
      <c r="C1599">
        <v>404</v>
      </c>
      <c r="D1599" t="s">
        <v>1808</v>
      </c>
      <c r="E1599" t="s">
        <v>2270</v>
      </c>
      <c r="F1599" t="s">
        <v>3</v>
      </c>
      <c r="G1599" t="s">
        <v>3</v>
      </c>
      <c r="H1599" t="s">
        <v>3</v>
      </c>
      <c r="I1599" t="s">
        <v>3</v>
      </c>
      <c r="J1599" t="s">
        <v>3</v>
      </c>
      <c r="K1599" t="s">
        <v>3</v>
      </c>
      <c r="L1599" t="s">
        <v>3</v>
      </c>
      <c r="M1599" t="s">
        <v>3</v>
      </c>
      <c r="N1599" t="s">
        <v>3</v>
      </c>
      <c r="O1599" t="s">
        <v>3</v>
      </c>
      <c r="P1599" t="s">
        <v>3</v>
      </c>
      <c r="Q1599" t="s">
        <v>3</v>
      </c>
      <c r="R1599" t="s">
        <v>3</v>
      </c>
      <c r="S1599" t="s">
        <v>3</v>
      </c>
      <c r="T1599" t="s">
        <v>3</v>
      </c>
      <c r="U1599" t="s">
        <v>3</v>
      </c>
      <c r="V1599" t="s">
        <v>3</v>
      </c>
      <c r="W1599" t="s">
        <v>3</v>
      </c>
      <c r="X1599" t="s">
        <v>3</v>
      </c>
      <c r="Y1599" t="s">
        <v>3</v>
      </c>
      <c r="Z1599" t="s">
        <v>3</v>
      </c>
      <c r="AA1599"/>
      <c r="AB1599" t="s">
        <v>1791</v>
      </c>
      <c r="AC1599" t="s">
        <v>2271</v>
      </c>
      <c r="AD1599" t="s">
        <v>3</v>
      </c>
    </row>
    <row r="1600" spans="1:30" ht="15" x14ac:dyDescent="0.25">
      <c r="A1600">
        <v>405</v>
      </c>
      <c r="B1600" t="s">
        <v>2275</v>
      </c>
      <c r="C1600">
        <v>405</v>
      </c>
      <c r="D1600" t="s">
        <v>1808</v>
      </c>
      <c r="E1600" t="s">
        <v>2270</v>
      </c>
      <c r="F1600" t="s">
        <v>3</v>
      </c>
      <c r="G1600" t="s">
        <v>3</v>
      </c>
      <c r="H1600" t="s">
        <v>3</v>
      </c>
      <c r="I1600" t="s">
        <v>3</v>
      </c>
      <c r="J1600" t="s">
        <v>3</v>
      </c>
      <c r="K1600" t="s">
        <v>3</v>
      </c>
      <c r="L1600" t="s">
        <v>3</v>
      </c>
      <c r="M1600" t="s">
        <v>3</v>
      </c>
      <c r="N1600" t="s">
        <v>3</v>
      </c>
      <c r="O1600" t="s">
        <v>3</v>
      </c>
      <c r="P1600" t="s">
        <v>3</v>
      </c>
      <c r="Q1600" t="s">
        <v>3</v>
      </c>
      <c r="R1600" t="s">
        <v>3</v>
      </c>
      <c r="S1600" t="s">
        <v>3</v>
      </c>
      <c r="T1600" t="s">
        <v>3</v>
      </c>
      <c r="U1600" t="s">
        <v>3</v>
      </c>
      <c r="V1600" t="s">
        <v>3</v>
      </c>
      <c r="W1600" t="s">
        <v>3</v>
      </c>
      <c r="X1600" t="s">
        <v>3</v>
      </c>
      <c r="Y1600" t="s">
        <v>3</v>
      </c>
      <c r="Z1600" t="s">
        <v>3</v>
      </c>
      <c r="AA1600"/>
      <c r="AB1600" t="s">
        <v>1791</v>
      </c>
      <c r="AC1600" t="s">
        <v>2271</v>
      </c>
      <c r="AD1600" t="s">
        <v>3</v>
      </c>
    </row>
    <row r="1601" spans="1:30" ht="15" x14ac:dyDescent="0.25">
      <c r="A1601">
        <v>406</v>
      </c>
      <c r="B1601" t="s">
        <v>2276</v>
      </c>
      <c r="C1601">
        <v>406</v>
      </c>
      <c r="D1601" t="s">
        <v>1808</v>
      </c>
      <c r="E1601" t="s">
        <v>2270</v>
      </c>
      <c r="F1601" t="s">
        <v>3</v>
      </c>
      <c r="G1601" t="s">
        <v>3</v>
      </c>
      <c r="H1601" t="s">
        <v>2206</v>
      </c>
      <c r="I1601" t="s">
        <v>3</v>
      </c>
      <c r="J1601" t="s">
        <v>3</v>
      </c>
      <c r="K1601">
        <v>0</v>
      </c>
      <c r="L1601" t="s">
        <v>3</v>
      </c>
      <c r="M1601" t="s">
        <v>3</v>
      </c>
      <c r="N1601" t="s">
        <v>3</v>
      </c>
      <c r="O1601" t="s">
        <v>3</v>
      </c>
      <c r="P1601" t="s">
        <v>1795</v>
      </c>
      <c r="Q1601" t="s">
        <v>3</v>
      </c>
      <c r="R1601" t="s">
        <v>3</v>
      </c>
      <c r="S1601" t="s">
        <v>3</v>
      </c>
      <c r="T1601" t="s">
        <v>3</v>
      </c>
      <c r="U1601" t="s">
        <v>3</v>
      </c>
      <c r="V1601" t="s">
        <v>2</v>
      </c>
      <c r="W1601" t="s">
        <v>3</v>
      </c>
      <c r="X1601" t="s">
        <v>3</v>
      </c>
      <c r="Y1601" t="s">
        <v>3</v>
      </c>
      <c r="Z1601" t="s">
        <v>21</v>
      </c>
      <c r="AA1601"/>
      <c r="AB1601" t="s">
        <v>1791</v>
      </c>
      <c r="AC1601" t="s">
        <v>2271</v>
      </c>
      <c r="AD1601" t="s">
        <v>3</v>
      </c>
    </row>
    <row r="1602" spans="1:30" ht="15" x14ac:dyDescent="0.25">
      <c r="A1602">
        <v>407</v>
      </c>
      <c r="B1602" t="s">
        <v>2277</v>
      </c>
      <c r="C1602">
        <v>407</v>
      </c>
      <c r="D1602" t="s">
        <v>1808</v>
      </c>
      <c r="E1602" t="s">
        <v>2270</v>
      </c>
      <c r="F1602" t="s">
        <v>3</v>
      </c>
      <c r="G1602" t="s">
        <v>3</v>
      </c>
      <c r="H1602" t="s">
        <v>2206</v>
      </c>
      <c r="I1602" t="s">
        <v>3</v>
      </c>
      <c r="J1602" t="s">
        <v>3</v>
      </c>
      <c r="K1602">
        <v>0</v>
      </c>
      <c r="L1602" t="s">
        <v>3</v>
      </c>
      <c r="M1602">
        <v>1</v>
      </c>
      <c r="N1602" t="s">
        <v>3</v>
      </c>
      <c r="O1602" t="s">
        <v>3</v>
      </c>
      <c r="P1602" t="s">
        <v>3</v>
      </c>
      <c r="Q1602" t="s">
        <v>3</v>
      </c>
      <c r="R1602" t="s">
        <v>3</v>
      </c>
      <c r="S1602" t="s">
        <v>3</v>
      </c>
      <c r="T1602" t="s">
        <v>3</v>
      </c>
      <c r="U1602" t="s">
        <v>3</v>
      </c>
      <c r="V1602" t="s">
        <v>21</v>
      </c>
      <c r="W1602" t="s">
        <v>3</v>
      </c>
      <c r="X1602" t="s">
        <v>3</v>
      </c>
      <c r="Y1602" t="s">
        <v>3</v>
      </c>
      <c r="Z1602" t="s">
        <v>3</v>
      </c>
      <c r="AA1602"/>
      <c r="AB1602" t="s">
        <v>1791</v>
      </c>
      <c r="AC1602" t="s">
        <v>2271</v>
      </c>
      <c r="AD1602" t="s">
        <v>3</v>
      </c>
    </row>
    <row r="1603" spans="1:30" ht="15" x14ac:dyDescent="0.25">
      <c r="A1603">
        <v>408</v>
      </c>
      <c r="B1603" t="s">
        <v>2278</v>
      </c>
      <c r="C1603">
        <v>408</v>
      </c>
      <c r="D1603" t="s">
        <v>1808</v>
      </c>
      <c r="E1603" t="s">
        <v>2270</v>
      </c>
      <c r="F1603" t="s">
        <v>3</v>
      </c>
      <c r="G1603" t="s">
        <v>3</v>
      </c>
      <c r="H1603" t="s">
        <v>2206</v>
      </c>
      <c r="I1603" t="s">
        <v>3</v>
      </c>
      <c r="J1603" t="s">
        <v>3</v>
      </c>
      <c r="K1603">
        <v>0</v>
      </c>
      <c r="L1603" t="s">
        <v>3</v>
      </c>
      <c r="M1603" t="s">
        <v>3</v>
      </c>
      <c r="N1603" t="s">
        <v>3</v>
      </c>
      <c r="O1603" t="s">
        <v>3</v>
      </c>
      <c r="P1603" t="s">
        <v>3</v>
      </c>
      <c r="Q1603" t="s">
        <v>3</v>
      </c>
      <c r="R1603" t="s">
        <v>3</v>
      </c>
      <c r="S1603" t="s">
        <v>3</v>
      </c>
      <c r="T1603" t="s">
        <v>3</v>
      </c>
      <c r="U1603" t="s">
        <v>3</v>
      </c>
      <c r="V1603" t="s">
        <v>2</v>
      </c>
      <c r="W1603" t="s">
        <v>3</v>
      </c>
      <c r="X1603" t="s">
        <v>3</v>
      </c>
      <c r="Y1603" t="s">
        <v>3</v>
      </c>
      <c r="Z1603" t="s">
        <v>3</v>
      </c>
      <c r="AA1603"/>
      <c r="AB1603" t="s">
        <v>1791</v>
      </c>
      <c r="AC1603" t="s">
        <v>2271</v>
      </c>
      <c r="AD1603" t="s">
        <v>3</v>
      </c>
    </row>
    <row r="1604" spans="1:30" ht="15" x14ac:dyDescent="0.25">
      <c r="A1604">
        <v>409</v>
      </c>
      <c r="B1604" t="s">
        <v>2279</v>
      </c>
      <c r="C1604">
        <v>409</v>
      </c>
      <c r="D1604" t="s">
        <v>1808</v>
      </c>
      <c r="E1604" t="s">
        <v>2270</v>
      </c>
      <c r="F1604" t="s">
        <v>3</v>
      </c>
      <c r="G1604" t="s">
        <v>3</v>
      </c>
      <c r="H1604" t="s">
        <v>3</v>
      </c>
      <c r="I1604" t="s">
        <v>3</v>
      </c>
      <c r="J1604" t="s">
        <v>3</v>
      </c>
      <c r="K1604">
        <v>0</v>
      </c>
      <c r="L1604" t="s">
        <v>3</v>
      </c>
      <c r="M1604" t="s">
        <v>3</v>
      </c>
      <c r="N1604" t="s">
        <v>3</v>
      </c>
      <c r="O1604" t="s">
        <v>3</v>
      </c>
      <c r="P1604" t="s">
        <v>3</v>
      </c>
      <c r="Q1604" t="s">
        <v>3</v>
      </c>
      <c r="R1604" t="s">
        <v>3</v>
      </c>
      <c r="S1604" t="s">
        <v>3</v>
      </c>
      <c r="T1604" t="s">
        <v>3</v>
      </c>
      <c r="U1604" t="s">
        <v>3</v>
      </c>
      <c r="V1604" t="s">
        <v>2</v>
      </c>
      <c r="W1604" t="s">
        <v>3</v>
      </c>
      <c r="X1604" t="s">
        <v>3</v>
      </c>
      <c r="Y1604" t="s">
        <v>3</v>
      </c>
      <c r="Z1604" t="s">
        <v>3</v>
      </c>
      <c r="AA1604"/>
      <c r="AB1604" t="s">
        <v>1791</v>
      </c>
      <c r="AC1604" t="s">
        <v>2271</v>
      </c>
      <c r="AD1604" t="s">
        <v>3</v>
      </c>
    </row>
    <row r="1605" spans="1:30" ht="15" x14ac:dyDescent="0.25">
      <c r="A1605">
        <v>410</v>
      </c>
      <c r="B1605" t="s">
        <v>2280</v>
      </c>
      <c r="C1605">
        <v>410</v>
      </c>
      <c r="D1605" t="s">
        <v>1808</v>
      </c>
      <c r="E1605" t="s">
        <v>2281</v>
      </c>
      <c r="F1605" t="s">
        <v>2282</v>
      </c>
      <c r="G1605" t="s">
        <v>2283</v>
      </c>
      <c r="H1605" t="s">
        <v>3</v>
      </c>
      <c r="I1605" t="s">
        <v>3</v>
      </c>
      <c r="J1605" t="s">
        <v>3</v>
      </c>
      <c r="K1605">
        <v>0</v>
      </c>
      <c r="L1605" t="s">
        <v>3</v>
      </c>
      <c r="M1605" t="s">
        <v>3</v>
      </c>
      <c r="N1605" t="s">
        <v>3</v>
      </c>
      <c r="O1605" t="s">
        <v>3</v>
      </c>
      <c r="P1605" t="s">
        <v>3</v>
      </c>
      <c r="Q1605" t="s">
        <v>3</v>
      </c>
      <c r="R1605" t="s">
        <v>3</v>
      </c>
      <c r="S1605" t="s">
        <v>3</v>
      </c>
      <c r="T1605" t="s">
        <v>3</v>
      </c>
      <c r="U1605" t="s">
        <v>3</v>
      </c>
      <c r="V1605" t="s">
        <v>2</v>
      </c>
      <c r="W1605" t="s">
        <v>3</v>
      </c>
      <c r="X1605" t="s">
        <v>3</v>
      </c>
      <c r="Y1605" t="s">
        <v>3</v>
      </c>
      <c r="Z1605" t="s">
        <v>3</v>
      </c>
      <c r="AA1605"/>
      <c r="AB1605" t="s">
        <v>1791</v>
      </c>
      <c r="AC1605" t="s">
        <v>2271</v>
      </c>
      <c r="AD1605" t="s">
        <v>3</v>
      </c>
    </row>
    <row r="1606" spans="1:30" ht="15" x14ac:dyDescent="0.25">
      <c r="A1606">
        <v>411</v>
      </c>
      <c r="B1606" t="s">
        <v>2284</v>
      </c>
      <c r="C1606">
        <v>411</v>
      </c>
      <c r="D1606" t="s">
        <v>1808</v>
      </c>
      <c r="E1606" t="s">
        <v>2281</v>
      </c>
      <c r="F1606" t="s">
        <v>2282</v>
      </c>
      <c r="G1606" t="s">
        <v>2283</v>
      </c>
      <c r="H1606" t="s">
        <v>3</v>
      </c>
      <c r="I1606" t="s">
        <v>3</v>
      </c>
      <c r="J1606" t="s">
        <v>3</v>
      </c>
      <c r="K1606">
        <v>0</v>
      </c>
      <c r="L1606" t="s">
        <v>3</v>
      </c>
      <c r="M1606" t="s">
        <v>3</v>
      </c>
      <c r="N1606" t="s">
        <v>3</v>
      </c>
      <c r="O1606" t="s">
        <v>3</v>
      </c>
      <c r="P1606" t="s">
        <v>3</v>
      </c>
      <c r="Q1606" t="s">
        <v>3</v>
      </c>
      <c r="R1606" t="s">
        <v>3</v>
      </c>
      <c r="S1606" t="s">
        <v>3</v>
      </c>
      <c r="T1606" t="s">
        <v>3</v>
      </c>
      <c r="U1606" t="s">
        <v>3</v>
      </c>
      <c r="V1606" t="s">
        <v>2</v>
      </c>
      <c r="W1606" t="s">
        <v>3</v>
      </c>
      <c r="X1606" t="s">
        <v>3</v>
      </c>
      <c r="Y1606" t="s">
        <v>3</v>
      </c>
      <c r="Z1606" t="s">
        <v>3</v>
      </c>
      <c r="AA1606"/>
      <c r="AB1606" t="s">
        <v>1791</v>
      </c>
      <c r="AC1606" t="s">
        <v>2271</v>
      </c>
      <c r="AD1606" t="s">
        <v>3</v>
      </c>
    </row>
    <row r="1607" spans="1:30" ht="15" x14ac:dyDescent="0.25">
      <c r="A1607">
        <v>412</v>
      </c>
      <c r="B1607" t="s">
        <v>2285</v>
      </c>
      <c r="C1607">
        <v>412</v>
      </c>
      <c r="D1607" t="s">
        <v>1808</v>
      </c>
      <c r="E1607" t="s">
        <v>2281</v>
      </c>
      <c r="F1607" t="s">
        <v>2282</v>
      </c>
      <c r="G1607" t="s">
        <v>2283</v>
      </c>
      <c r="H1607" t="s">
        <v>3</v>
      </c>
      <c r="I1607" t="s">
        <v>3</v>
      </c>
      <c r="J1607" t="s">
        <v>3</v>
      </c>
      <c r="K1607">
        <v>0</v>
      </c>
      <c r="L1607" t="s">
        <v>3</v>
      </c>
      <c r="M1607" t="s">
        <v>3</v>
      </c>
      <c r="N1607" t="s">
        <v>3</v>
      </c>
      <c r="O1607" t="s">
        <v>3</v>
      </c>
      <c r="P1607" t="s">
        <v>3</v>
      </c>
      <c r="Q1607" t="s">
        <v>3</v>
      </c>
      <c r="R1607" t="s">
        <v>3</v>
      </c>
      <c r="S1607" t="s">
        <v>3</v>
      </c>
      <c r="T1607" t="s">
        <v>3</v>
      </c>
      <c r="U1607" t="s">
        <v>3</v>
      </c>
      <c r="V1607" t="s">
        <v>2</v>
      </c>
      <c r="W1607" t="s">
        <v>3</v>
      </c>
      <c r="X1607" t="s">
        <v>3</v>
      </c>
      <c r="Y1607" t="s">
        <v>3</v>
      </c>
      <c r="Z1607" t="s">
        <v>3</v>
      </c>
      <c r="AA1607"/>
      <c r="AB1607" t="s">
        <v>1791</v>
      </c>
      <c r="AC1607" t="s">
        <v>2271</v>
      </c>
      <c r="AD1607" t="s">
        <v>3</v>
      </c>
    </row>
    <row r="1608" spans="1:30" ht="15" x14ac:dyDescent="0.25">
      <c r="A1608">
        <v>413</v>
      </c>
      <c r="B1608" t="s">
        <v>2286</v>
      </c>
      <c r="C1608">
        <v>413</v>
      </c>
      <c r="D1608" t="s">
        <v>1808</v>
      </c>
      <c r="E1608" t="s">
        <v>2281</v>
      </c>
      <c r="F1608" t="s">
        <v>2282</v>
      </c>
      <c r="G1608" t="s">
        <v>2283</v>
      </c>
      <c r="H1608" t="s">
        <v>3</v>
      </c>
      <c r="I1608" t="s">
        <v>3</v>
      </c>
      <c r="J1608" t="s">
        <v>3</v>
      </c>
      <c r="K1608">
        <v>0</v>
      </c>
      <c r="L1608" t="s">
        <v>3</v>
      </c>
      <c r="M1608" t="s">
        <v>3</v>
      </c>
      <c r="N1608" t="s">
        <v>3</v>
      </c>
      <c r="O1608" t="s">
        <v>3</v>
      </c>
      <c r="P1608" t="s">
        <v>3</v>
      </c>
      <c r="Q1608" t="s">
        <v>3</v>
      </c>
      <c r="R1608" t="s">
        <v>3</v>
      </c>
      <c r="S1608" t="s">
        <v>3</v>
      </c>
      <c r="T1608" t="s">
        <v>3</v>
      </c>
      <c r="U1608" t="s">
        <v>3</v>
      </c>
      <c r="V1608" t="s">
        <v>10</v>
      </c>
      <c r="W1608" t="s">
        <v>3</v>
      </c>
      <c r="X1608" t="s">
        <v>3</v>
      </c>
      <c r="Y1608" t="s">
        <v>3</v>
      </c>
      <c r="Z1608" t="s">
        <v>3</v>
      </c>
      <c r="AA1608"/>
      <c r="AB1608" t="s">
        <v>1791</v>
      </c>
      <c r="AC1608" t="s">
        <v>2271</v>
      </c>
      <c r="AD1608" t="s">
        <v>3</v>
      </c>
    </row>
    <row r="1609" spans="1:30" ht="15" x14ac:dyDescent="0.25">
      <c r="A1609">
        <v>414</v>
      </c>
      <c r="B1609" t="s">
        <v>2287</v>
      </c>
      <c r="C1609">
        <v>414</v>
      </c>
      <c r="D1609" t="s">
        <v>1808</v>
      </c>
      <c r="E1609" t="s">
        <v>2281</v>
      </c>
      <c r="F1609" t="s">
        <v>2282</v>
      </c>
      <c r="G1609" t="s">
        <v>2283</v>
      </c>
      <c r="H1609" t="s">
        <v>3</v>
      </c>
      <c r="I1609" t="s">
        <v>3</v>
      </c>
      <c r="J1609" t="s">
        <v>3</v>
      </c>
      <c r="K1609">
        <v>0</v>
      </c>
      <c r="L1609" t="s">
        <v>3</v>
      </c>
      <c r="M1609" t="s">
        <v>3</v>
      </c>
      <c r="N1609" t="s">
        <v>3</v>
      </c>
      <c r="O1609" t="s">
        <v>3</v>
      </c>
      <c r="P1609" t="s">
        <v>3</v>
      </c>
      <c r="Q1609" t="s">
        <v>3</v>
      </c>
      <c r="R1609" t="s">
        <v>3</v>
      </c>
      <c r="S1609" t="s">
        <v>3</v>
      </c>
      <c r="T1609" t="s">
        <v>3</v>
      </c>
      <c r="U1609" t="s">
        <v>3</v>
      </c>
      <c r="V1609" t="s">
        <v>2</v>
      </c>
      <c r="W1609" t="s">
        <v>3</v>
      </c>
      <c r="X1609" t="s">
        <v>3</v>
      </c>
      <c r="Y1609" t="s">
        <v>3</v>
      </c>
      <c r="Z1609" t="s">
        <v>3</v>
      </c>
      <c r="AA1609"/>
      <c r="AB1609" t="s">
        <v>1791</v>
      </c>
      <c r="AC1609" t="s">
        <v>2271</v>
      </c>
      <c r="AD1609" t="s">
        <v>3</v>
      </c>
    </row>
    <row r="1610" spans="1:30" ht="15" x14ac:dyDescent="0.25">
      <c r="A1610">
        <v>415</v>
      </c>
      <c r="B1610" t="s">
        <v>2288</v>
      </c>
      <c r="C1610">
        <v>415</v>
      </c>
      <c r="D1610" t="s">
        <v>1808</v>
      </c>
      <c r="E1610" t="s">
        <v>2281</v>
      </c>
      <c r="F1610" t="s">
        <v>2282</v>
      </c>
      <c r="G1610" t="s">
        <v>2283</v>
      </c>
      <c r="H1610" t="s">
        <v>3</v>
      </c>
      <c r="I1610" t="s">
        <v>3</v>
      </c>
      <c r="J1610" t="s">
        <v>3</v>
      </c>
      <c r="K1610">
        <v>0</v>
      </c>
      <c r="L1610" t="s">
        <v>3</v>
      </c>
      <c r="M1610" t="s">
        <v>3</v>
      </c>
      <c r="N1610" t="s">
        <v>3</v>
      </c>
      <c r="O1610" t="s">
        <v>3</v>
      </c>
      <c r="P1610" t="s">
        <v>3</v>
      </c>
      <c r="Q1610" t="s">
        <v>3</v>
      </c>
      <c r="R1610" t="s">
        <v>3</v>
      </c>
      <c r="S1610" t="s">
        <v>3</v>
      </c>
      <c r="T1610" t="s">
        <v>3</v>
      </c>
      <c r="U1610" t="s">
        <v>3</v>
      </c>
      <c r="V1610" t="s">
        <v>10</v>
      </c>
      <c r="W1610" t="s">
        <v>3</v>
      </c>
      <c r="X1610" t="s">
        <v>3</v>
      </c>
      <c r="Y1610" t="s">
        <v>3</v>
      </c>
      <c r="Z1610" t="s">
        <v>3</v>
      </c>
      <c r="AA1610"/>
      <c r="AB1610" t="s">
        <v>1791</v>
      </c>
      <c r="AC1610" t="s">
        <v>2271</v>
      </c>
      <c r="AD1610" t="s">
        <v>3</v>
      </c>
    </row>
    <row r="1611" spans="1:30" ht="15" x14ac:dyDescent="0.25">
      <c r="A1611">
        <v>416</v>
      </c>
      <c r="B1611" t="s">
        <v>2289</v>
      </c>
      <c r="C1611">
        <v>416</v>
      </c>
      <c r="D1611" t="s">
        <v>1808</v>
      </c>
      <c r="E1611" t="s">
        <v>2281</v>
      </c>
      <c r="F1611" t="s">
        <v>2282</v>
      </c>
      <c r="G1611" t="s">
        <v>2283</v>
      </c>
      <c r="H1611" t="s">
        <v>3</v>
      </c>
      <c r="I1611" t="s">
        <v>3</v>
      </c>
      <c r="J1611" t="s">
        <v>3</v>
      </c>
      <c r="K1611">
        <v>0</v>
      </c>
      <c r="L1611" t="s">
        <v>3</v>
      </c>
      <c r="M1611" t="s">
        <v>3</v>
      </c>
      <c r="N1611" t="s">
        <v>3</v>
      </c>
      <c r="O1611" t="s">
        <v>3</v>
      </c>
      <c r="P1611" t="s">
        <v>3</v>
      </c>
      <c r="Q1611" t="s">
        <v>3</v>
      </c>
      <c r="R1611" t="s">
        <v>3</v>
      </c>
      <c r="S1611" t="s">
        <v>3</v>
      </c>
      <c r="T1611" t="s">
        <v>3</v>
      </c>
      <c r="U1611" t="s">
        <v>3</v>
      </c>
      <c r="V1611" t="s">
        <v>2</v>
      </c>
      <c r="W1611" t="s">
        <v>3</v>
      </c>
      <c r="X1611" t="s">
        <v>3</v>
      </c>
      <c r="Y1611" t="s">
        <v>3</v>
      </c>
      <c r="Z1611" t="s">
        <v>3</v>
      </c>
      <c r="AA1611"/>
      <c r="AB1611" t="s">
        <v>1791</v>
      </c>
      <c r="AC1611" t="s">
        <v>2271</v>
      </c>
      <c r="AD1611" t="s">
        <v>3</v>
      </c>
    </row>
    <row r="1612" spans="1:30" ht="15" x14ac:dyDescent="0.25">
      <c r="A1612">
        <v>417</v>
      </c>
      <c r="B1612" t="s">
        <v>2290</v>
      </c>
      <c r="C1612">
        <v>417</v>
      </c>
      <c r="D1612" t="s">
        <v>1808</v>
      </c>
      <c r="E1612" t="s">
        <v>2281</v>
      </c>
      <c r="F1612" t="s">
        <v>2282</v>
      </c>
      <c r="G1612" t="s">
        <v>2283</v>
      </c>
      <c r="H1612" t="s">
        <v>3</v>
      </c>
      <c r="I1612" t="s">
        <v>3</v>
      </c>
      <c r="J1612" t="s">
        <v>3</v>
      </c>
      <c r="K1612" t="s">
        <v>3</v>
      </c>
      <c r="L1612" t="s">
        <v>3</v>
      </c>
      <c r="M1612" t="s">
        <v>3</v>
      </c>
      <c r="N1612" t="s">
        <v>3</v>
      </c>
      <c r="O1612" t="s">
        <v>3</v>
      </c>
      <c r="P1612" t="s">
        <v>3</v>
      </c>
      <c r="Q1612" t="s">
        <v>3</v>
      </c>
      <c r="R1612" t="s">
        <v>3</v>
      </c>
      <c r="S1612" t="s">
        <v>3</v>
      </c>
      <c r="T1612" t="s">
        <v>3</v>
      </c>
      <c r="U1612" t="s">
        <v>3</v>
      </c>
      <c r="V1612" t="s">
        <v>3</v>
      </c>
      <c r="W1612" t="s">
        <v>3</v>
      </c>
      <c r="X1612" t="s">
        <v>3</v>
      </c>
      <c r="Y1612" t="s">
        <v>3</v>
      </c>
      <c r="Z1612" t="s">
        <v>3</v>
      </c>
      <c r="AA1612"/>
      <c r="AB1612" t="s">
        <v>1791</v>
      </c>
      <c r="AC1612" t="s">
        <v>2271</v>
      </c>
      <c r="AD1612" t="s">
        <v>3</v>
      </c>
    </row>
    <row r="1613" spans="1:30" ht="15" x14ac:dyDescent="0.25">
      <c r="A1613">
        <v>418</v>
      </c>
      <c r="B1613" t="s">
        <v>2291</v>
      </c>
      <c r="C1613">
        <v>418</v>
      </c>
      <c r="D1613" t="s">
        <v>1808</v>
      </c>
      <c r="E1613" t="s">
        <v>2281</v>
      </c>
      <c r="F1613" t="s">
        <v>2282</v>
      </c>
      <c r="G1613" t="s">
        <v>2283</v>
      </c>
      <c r="H1613" t="s">
        <v>3</v>
      </c>
      <c r="I1613" t="s">
        <v>3</v>
      </c>
      <c r="J1613" t="s">
        <v>3</v>
      </c>
      <c r="K1613">
        <v>0</v>
      </c>
      <c r="L1613" t="s">
        <v>3</v>
      </c>
      <c r="M1613" t="s">
        <v>3</v>
      </c>
      <c r="N1613" t="s">
        <v>3</v>
      </c>
      <c r="O1613" t="s">
        <v>3</v>
      </c>
      <c r="P1613" t="s">
        <v>3</v>
      </c>
      <c r="Q1613" t="s">
        <v>3</v>
      </c>
      <c r="R1613" t="s">
        <v>3</v>
      </c>
      <c r="S1613" t="s">
        <v>3</v>
      </c>
      <c r="T1613" t="s">
        <v>3</v>
      </c>
      <c r="U1613" t="s">
        <v>3</v>
      </c>
      <c r="V1613" t="s">
        <v>2</v>
      </c>
      <c r="W1613" t="s">
        <v>3</v>
      </c>
      <c r="X1613" t="s">
        <v>3</v>
      </c>
      <c r="Y1613" t="s">
        <v>3</v>
      </c>
      <c r="Z1613" t="s">
        <v>3</v>
      </c>
      <c r="AA1613"/>
      <c r="AB1613" t="s">
        <v>1791</v>
      </c>
      <c r="AC1613" t="s">
        <v>2271</v>
      </c>
      <c r="AD1613" t="s">
        <v>3</v>
      </c>
    </row>
    <row r="1614" spans="1:30" ht="15" x14ac:dyDescent="0.25">
      <c r="A1614">
        <v>419</v>
      </c>
      <c r="B1614" t="s">
        <v>2292</v>
      </c>
      <c r="C1614">
        <v>419</v>
      </c>
      <c r="D1614" t="s">
        <v>1808</v>
      </c>
      <c r="E1614" t="s">
        <v>2281</v>
      </c>
      <c r="F1614" t="s">
        <v>2282</v>
      </c>
      <c r="G1614" t="s">
        <v>2283</v>
      </c>
      <c r="H1614" t="s">
        <v>3</v>
      </c>
      <c r="I1614" t="s">
        <v>3</v>
      </c>
      <c r="J1614" t="s">
        <v>3</v>
      </c>
      <c r="K1614">
        <v>0</v>
      </c>
      <c r="L1614" t="s">
        <v>3</v>
      </c>
      <c r="M1614" t="s">
        <v>3</v>
      </c>
      <c r="N1614" t="s">
        <v>3</v>
      </c>
      <c r="O1614" t="s">
        <v>3</v>
      </c>
      <c r="P1614" t="s">
        <v>3</v>
      </c>
      <c r="Q1614" t="s">
        <v>3</v>
      </c>
      <c r="R1614" t="s">
        <v>3</v>
      </c>
      <c r="S1614" t="s">
        <v>3</v>
      </c>
      <c r="T1614" t="s">
        <v>3</v>
      </c>
      <c r="U1614" t="s">
        <v>3</v>
      </c>
      <c r="V1614" t="s">
        <v>2</v>
      </c>
      <c r="W1614" t="s">
        <v>3</v>
      </c>
      <c r="X1614" t="s">
        <v>3</v>
      </c>
      <c r="Y1614" t="s">
        <v>3</v>
      </c>
      <c r="Z1614" t="s">
        <v>3</v>
      </c>
      <c r="AA1614"/>
      <c r="AB1614" t="s">
        <v>1791</v>
      </c>
      <c r="AC1614" t="s">
        <v>2271</v>
      </c>
      <c r="AD1614" t="s">
        <v>3</v>
      </c>
    </row>
    <row r="1615" spans="1:30" ht="15" x14ac:dyDescent="0.25">
      <c r="A1615">
        <v>420</v>
      </c>
      <c r="B1615" t="s">
        <v>2293</v>
      </c>
      <c r="C1615">
        <v>420</v>
      </c>
      <c r="D1615" t="s">
        <v>1808</v>
      </c>
      <c r="E1615" t="s">
        <v>2281</v>
      </c>
      <c r="F1615" t="s">
        <v>2282</v>
      </c>
      <c r="G1615" t="s">
        <v>2283</v>
      </c>
      <c r="H1615" t="s">
        <v>3</v>
      </c>
      <c r="I1615" t="s">
        <v>3</v>
      </c>
      <c r="J1615" t="s">
        <v>3</v>
      </c>
      <c r="K1615">
        <v>0</v>
      </c>
      <c r="L1615" t="s">
        <v>3</v>
      </c>
      <c r="M1615" t="s">
        <v>3</v>
      </c>
      <c r="N1615" t="s">
        <v>3</v>
      </c>
      <c r="O1615" t="s">
        <v>3</v>
      </c>
      <c r="P1615" t="s">
        <v>3</v>
      </c>
      <c r="Q1615" t="s">
        <v>3</v>
      </c>
      <c r="R1615" t="s">
        <v>3</v>
      </c>
      <c r="S1615" t="s">
        <v>3</v>
      </c>
      <c r="T1615" t="s">
        <v>3</v>
      </c>
      <c r="U1615" t="s">
        <v>3</v>
      </c>
      <c r="V1615" t="s">
        <v>2</v>
      </c>
      <c r="W1615" t="s">
        <v>3</v>
      </c>
      <c r="X1615" t="s">
        <v>3</v>
      </c>
      <c r="Y1615" t="s">
        <v>3</v>
      </c>
      <c r="Z1615" t="s">
        <v>3</v>
      </c>
      <c r="AA1615"/>
      <c r="AB1615" t="s">
        <v>1791</v>
      </c>
      <c r="AC1615" t="s">
        <v>2271</v>
      </c>
      <c r="AD1615" t="s">
        <v>3</v>
      </c>
    </row>
    <row r="1616" spans="1:30" ht="15" x14ac:dyDescent="0.25">
      <c r="A1616">
        <v>421</v>
      </c>
      <c r="B1616" t="s">
        <v>2294</v>
      </c>
      <c r="C1616">
        <v>421</v>
      </c>
      <c r="D1616" t="s">
        <v>1808</v>
      </c>
      <c r="E1616" t="s">
        <v>2281</v>
      </c>
      <c r="F1616" t="s">
        <v>2282</v>
      </c>
      <c r="G1616" t="s">
        <v>2283</v>
      </c>
      <c r="H1616" t="s">
        <v>3</v>
      </c>
      <c r="I1616" t="s">
        <v>3</v>
      </c>
      <c r="J1616" t="s">
        <v>3</v>
      </c>
      <c r="K1616">
        <v>0</v>
      </c>
      <c r="L1616" t="s">
        <v>3</v>
      </c>
      <c r="M1616" t="s">
        <v>3</v>
      </c>
      <c r="N1616" t="s">
        <v>3</v>
      </c>
      <c r="O1616" t="s">
        <v>3</v>
      </c>
      <c r="P1616" t="s">
        <v>3</v>
      </c>
      <c r="Q1616" t="s">
        <v>3</v>
      </c>
      <c r="R1616" t="s">
        <v>3</v>
      </c>
      <c r="S1616" t="s">
        <v>3</v>
      </c>
      <c r="T1616" t="s">
        <v>3</v>
      </c>
      <c r="U1616" t="s">
        <v>3</v>
      </c>
      <c r="V1616" t="s">
        <v>2</v>
      </c>
      <c r="W1616" t="s">
        <v>3</v>
      </c>
      <c r="X1616" t="s">
        <v>3</v>
      </c>
      <c r="Y1616" t="s">
        <v>3</v>
      </c>
      <c r="Z1616" t="s">
        <v>3</v>
      </c>
      <c r="AA1616"/>
      <c r="AB1616" t="s">
        <v>1791</v>
      </c>
      <c r="AC1616" t="s">
        <v>2271</v>
      </c>
      <c r="AD1616" t="s">
        <v>3</v>
      </c>
    </row>
    <row r="1617" spans="1:30" ht="15" x14ac:dyDescent="0.25">
      <c r="A1617">
        <v>422</v>
      </c>
      <c r="B1617" t="s">
        <v>2295</v>
      </c>
      <c r="C1617">
        <v>422</v>
      </c>
      <c r="D1617" t="s">
        <v>1808</v>
      </c>
      <c r="E1617" t="s">
        <v>2281</v>
      </c>
      <c r="F1617" t="s">
        <v>2282</v>
      </c>
      <c r="G1617" t="s">
        <v>2283</v>
      </c>
      <c r="H1617" t="s">
        <v>3</v>
      </c>
      <c r="I1617" t="s">
        <v>3</v>
      </c>
      <c r="J1617" t="s">
        <v>3</v>
      </c>
      <c r="K1617">
        <v>0</v>
      </c>
      <c r="L1617" t="s">
        <v>3</v>
      </c>
      <c r="M1617" t="s">
        <v>3</v>
      </c>
      <c r="N1617" t="s">
        <v>3</v>
      </c>
      <c r="O1617" t="s">
        <v>3</v>
      </c>
      <c r="P1617" t="s">
        <v>3</v>
      </c>
      <c r="Q1617" t="s">
        <v>3</v>
      </c>
      <c r="R1617" t="s">
        <v>3</v>
      </c>
      <c r="S1617" t="s">
        <v>3</v>
      </c>
      <c r="T1617" t="s">
        <v>3</v>
      </c>
      <c r="U1617" t="s">
        <v>3</v>
      </c>
      <c r="V1617" t="s">
        <v>3</v>
      </c>
      <c r="W1617" t="s">
        <v>3</v>
      </c>
      <c r="X1617" t="s">
        <v>3</v>
      </c>
      <c r="Y1617" t="s">
        <v>3</v>
      </c>
      <c r="Z1617" t="s">
        <v>3</v>
      </c>
      <c r="AA1617"/>
      <c r="AB1617" t="s">
        <v>1791</v>
      </c>
      <c r="AC1617" t="s">
        <v>2271</v>
      </c>
      <c r="AD1617" t="s">
        <v>3</v>
      </c>
    </row>
    <row r="1618" spans="1:30" ht="15" x14ac:dyDescent="0.25">
      <c r="A1618">
        <v>423</v>
      </c>
      <c r="B1618" t="s">
        <v>2296</v>
      </c>
      <c r="C1618">
        <v>423</v>
      </c>
      <c r="D1618" t="s">
        <v>1808</v>
      </c>
      <c r="E1618" t="s">
        <v>2281</v>
      </c>
      <c r="F1618" t="s">
        <v>2282</v>
      </c>
      <c r="G1618" t="s">
        <v>2283</v>
      </c>
      <c r="H1618" t="s">
        <v>3</v>
      </c>
      <c r="I1618" t="s">
        <v>3</v>
      </c>
      <c r="J1618" t="s">
        <v>3</v>
      </c>
      <c r="K1618">
        <v>0</v>
      </c>
      <c r="L1618" t="s">
        <v>3</v>
      </c>
      <c r="M1618" t="s">
        <v>3</v>
      </c>
      <c r="N1618" t="s">
        <v>3</v>
      </c>
      <c r="O1618" t="s">
        <v>3</v>
      </c>
      <c r="P1618" t="s">
        <v>3</v>
      </c>
      <c r="Q1618" t="s">
        <v>3</v>
      </c>
      <c r="R1618" t="s">
        <v>3</v>
      </c>
      <c r="S1618" t="s">
        <v>3</v>
      </c>
      <c r="T1618" t="s">
        <v>3</v>
      </c>
      <c r="U1618" t="s">
        <v>3</v>
      </c>
      <c r="V1618" t="s">
        <v>2</v>
      </c>
      <c r="W1618" t="s">
        <v>3</v>
      </c>
      <c r="X1618" t="s">
        <v>3</v>
      </c>
      <c r="Y1618" t="s">
        <v>3</v>
      </c>
      <c r="Z1618" t="s">
        <v>3</v>
      </c>
      <c r="AA1618"/>
      <c r="AB1618" t="s">
        <v>1791</v>
      </c>
      <c r="AC1618" t="s">
        <v>2271</v>
      </c>
      <c r="AD1618" t="s">
        <v>3</v>
      </c>
    </row>
    <row r="1619" spans="1:30" ht="15" x14ac:dyDescent="0.25">
      <c r="A1619">
        <v>424</v>
      </c>
      <c r="B1619" t="s">
        <v>2297</v>
      </c>
      <c r="C1619">
        <v>424</v>
      </c>
      <c r="D1619" t="s">
        <v>1808</v>
      </c>
      <c r="E1619" t="s">
        <v>2281</v>
      </c>
      <c r="F1619" t="s">
        <v>2282</v>
      </c>
      <c r="G1619" t="s">
        <v>2283</v>
      </c>
      <c r="H1619" t="s">
        <v>3</v>
      </c>
      <c r="I1619" t="s">
        <v>3</v>
      </c>
      <c r="J1619" t="s">
        <v>3</v>
      </c>
      <c r="K1619">
        <v>0</v>
      </c>
      <c r="L1619" t="s">
        <v>3</v>
      </c>
      <c r="M1619" t="s">
        <v>3</v>
      </c>
      <c r="N1619" t="s">
        <v>3</v>
      </c>
      <c r="O1619" t="s">
        <v>3</v>
      </c>
      <c r="P1619" t="s">
        <v>3</v>
      </c>
      <c r="Q1619" t="s">
        <v>3</v>
      </c>
      <c r="R1619" t="s">
        <v>3</v>
      </c>
      <c r="S1619" t="s">
        <v>3</v>
      </c>
      <c r="T1619" t="s">
        <v>3</v>
      </c>
      <c r="U1619" t="s">
        <v>3</v>
      </c>
      <c r="V1619" t="s">
        <v>2</v>
      </c>
      <c r="W1619" t="s">
        <v>3</v>
      </c>
      <c r="X1619" t="s">
        <v>3</v>
      </c>
      <c r="Y1619" t="s">
        <v>3</v>
      </c>
      <c r="Z1619" t="s">
        <v>3</v>
      </c>
      <c r="AA1619"/>
      <c r="AB1619" t="s">
        <v>1791</v>
      </c>
      <c r="AC1619" t="s">
        <v>2271</v>
      </c>
      <c r="AD1619" t="s">
        <v>3</v>
      </c>
    </row>
    <row r="1620" spans="1:30" ht="15" x14ac:dyDescent="0.25">
      <c r="A1620">
        <v>425</v>
      </c>
      <c r="B1620" t="s">
        <v>2298</v>
      </c>
      <c r="C1620">
        <v>425</v>
      </c>
      <c r="D1620" t="s">
        <v>1808</v>
      </c>
      <c r="E1620" t="s">
        <v>2281</v>
      </c>
      <c r="F1620" t="s">
        <v>2282</v>
      </c>
      <c r="G1620" t="s">
        <v>2283</v>
      </c>
      <c r="H1620" t="s">
        <v>3</v>
      </c>
      <c r="I1620" t="s">
        <v>3</v>
      </c>
      <c r="J1620" t="s">
        <v>3</v>
      </c>
      <c r="K1620">
        <v>0</v>
      </c>
      <c r="L1620" t="s">
        <v>3</v>
      </c>
      <c r="M1620" t="s">
        <v>3</v>
      </c>
      <c r="N1620" t="s">
        <v>3</v>
      </c>
      <c r="O1620" t="s">
        <v>3</v>
      </c>
      <c r="P1620" t="s">
        <v>3</v>
      </c>
      <c r="Q1620" t="s">
        <v>3</v>
      </c>
      <c r="R1620" t="s">
        <v>3</v>
      </c>
      <c r="S1620" t="s">
        <v>3</v>
      </c>
      <c r="T1620" t="s">
        <v>3</v>
      </c>
      <c r="U1620" t="s">
        <v>3</v>
      </c>
      <c r="V1620" t="s">
        <v>2</v>
      </c>
      <c r="W1620" t="s">
        <v>3</v>
      </c>
      <c r="X1620" t="s">
        <v>3</v>
      </c>
      <c r="Y1620" t="s">
        <v>3</v>
      </c>
      <c r="Z1620" t="s">
        <v>3</v>
      </c>
      <c r="AA1620"/>
      <c r="AB1620" t="s">
        <v>1791</v>
      </c>
      <c r="AC1620" t="s">
        <v>2271</v>
      </c>
      <c r="AD1620" t="s">
        <v>3</v>
      </c>
    </row>
    <row r="1621" spans="1:30" ht="15" x14ac:dyDescent="0.25">
      <c r="A1621">
        <v>426</v>
      </c>
      <c r="B1621" t="s">
        <v>2299</v>
      </c>
      <c r="C1621">
        <v>426</v>
      </c>
      <c r="D1621" t="s">
        <v>1808</v>
      </c>
      <c r="E1621" t="s">
        <v>2281</v>
      </c>
      <c r="F1621" t="s">
        <v>2282</v>
      </c>
      <c r="G1621" t="s">
        <v>2283</v>
      </c>
      <c r="H1621" t="s">
        <v>3</v>
      </c>
      <c r="I1621" t="s">
        <v>3</v>
      </c>
      <c r="J1621" t="s">
        <v>3</v>
      </c>
      <c r="K1621">
        <v>0</v>
      </c>
      <c r="L1621" t="s">
        <v>3</v>
      </c>
      <c r="M1621" t="s">
        <v>3</v>
      </c>
      <c r="N1621" t="s">
        <v>3</v>
      </c>
      <c r="O1621" t="s">
        <v>3</v>
      </c>
      <c r="P1621" t="s">
        <v>3</v>
      </c>
      <c r="Q1621" t="s">
        <v>3</v>
      </c>
      <c r="R1621" t="s">
        <v>3</v>
      </c>
      <c r="S1621" t="s">
        <v>3</v>
      </c>
      <c r="T1621" t="s">
        <v>3</v>
      </c>
      <c r="U1621" t="s">
        <v>3</v>
      </c>
      <c r="V1621" t="s">
        <v>2</v>
      </c>
      <c r="W1621" t="s">
        <v>3</v>
      </c>
      <c r="X1621" t="s">
        <v>3</v>
      </c>
      <c r="Y1621" t="s">
        <v>3</v>
      </c>
      <c r="Z1621" t="s">
        <v>3</v>
      </c>
      <c r="AA1621"/>
      <c r="AB1621" t="s">
        <v>1791</v>
      </c>
      <c r="AC1621" t="s">
        <v>2271</v>
      </c>
      <c r="AD1621" t="s">
        <v>3</v>
      </c>
    </row>
    <row r="1622" spans="1:30" ht="15" x14ac:dyDescent="0.25">
      <c r="A1622">
        <v>427</v>
      </c>
      <c r="B1622" t="s">
        <v>2300</v>
      </c>
      <c r="C1622">
        <v>427</v>
      </c>
      <c r="D1622" t="s">
        <v>1808</v>
      </c>
      <c r="E1622" t="s">
        <v>2281</v>
      </c>
      <c r="F1622" t="s">
        <v>2282</v>
      </c>
      <c r="G1622" t="s">
        <v>2283</v>
      </c>
      <c r="H1622" t="s">
        <v>3</v>
      </c>
      <c r="I1622" t="s">
        <v>3</v>
      </c>
      <c r="J1622" t="s">
        <v>3</v>
      </c>
      <c r="K1622">
        <v>0</v>
      </c>
      <c r="L1622" t="s">
        <v>3</v>
      </c>
      <c r="M1622" t="s">
        <v>3</v>
      </c>
      <c r="N1622" t="s">
        <v>3</v>
      </c>
      <c r="O1622" t="s">
        <v>3</v>
      </c>
      <c r="P1622" t="s">
        <v>3</v>
      </c>
      <c r="Q1622" t="s">
        <v>3</v>
      </c>
      <c r="R1622" t="s">
        <v>3</v>
      </c>
      <c r="S1622" t="s">
        <v>3</v>
      </c>
      <c r="T1622" t="s">
        <v>3</v>
      </c>
      <c r="U1622" t="s">
        <v>3</v>
      </c>
      <c r="V1622" t="s">
        <v>2</v>
      </c>
      <c r="W1622" t="s">
        <v>3</v>
      </c>
      <c r="X1622" t="s">
        <v>3</v>
      </c>
      <c r="Y1622" t="s">
        <v>3</v>
      </c>
      <c r="Z1622" t="s">
        <v>3</v>
      </c>
      <c r="AA1622"/>
      <c r="AB1622" t="s">
        <v>1791</v>
      </c>
      <c r="AC1622" t="s">
        <v>2271</v>
      </c>
      <c r="AD1622" t="s">
        <v>3</v>
      </c>
    </row>
    <row r="1623" spans="1:30" ht="15" x14ac:dyDescent="0.25">
      <c r="A1623">
        <v>428</v>
      </c>
      <c r="B1623" t="s">
        <v>2301</v>
      </c>
      <c r="C1623">
        <v>428</v>
      </c>
      <c r="D1623" t="s">
        <v>1808</v>
      </c>
      <c r="E1623" t="s">
        <v>2302</v>
      </c>
      <c r="F1623" t="s">
        <v>2303</v>
      </c>
      <c r="G1623" t="s">
        <v>3</v>
      </c>
      <c r="H1623" t="s">
        <v>3</v>
      </c>
      <c r="I1623" t="s">
        <v>3</v>
      </c>
      <c r="J1623" t="s">
        <v>3</v>
      </c>
      <c r="K1623">
        <v>0</v>
      </c>
      <c r="L1623" t="s">
        <v>3</v>
      </c>
      <c r="M1623" t="s">
        <v>3</v>
      </c>
      <c r="N1623" t="s">
        <v>3</v>
      </c>
      <c r="O1623" t="s">
        <v>3</v>
      </c>
      <c r="P1623" t="s">
        <v>3</v>
      </c>
      <c r="Q1623" t="s">
        <v>3</v>
      </c>
      <c r="R1623" t="s">
        <v>3</v>
      </c>
      <c r="S1623" t="s">
        <v>3</v>
      </c>
      <c r="T1623" t="s">
        <v>3</v>
      </c>
      <c r="U1623" t="s">
        <v>3</v>
      </c>
      <c r="V1623" t="s">
        <v>2</v>
      </c>
      <c r="W1623" t="s">
        <v>3</v>
      </c>
      <c r="X1623" t="s">
        <v>3</v>
      </c>
      <c r="Y1623" t="s">
        <v>3</v>
      </c>
      <c r="Z1623" t="s">
        <v>3</v>
      </c>
      <c r="AA1623"/>
      <c r="AB1623" t="s">
        <v>1791</v>
      </c>
      <c r="AC1623" t="s">
        <v>2271</v>
      </c>
      <c r="AD1623" t="s">
        <v>3</v>
      </c>
    </row>
    <row r="1624" spans="1:30" ht="15" x14ac:dyDescent="0.25">
      <c r="A1624">
        <v>429</v>
      </c>
      <c r="B1624" t="s">
        <v>2304</v>
      </c>
      <c r="C1624">
        <v>429</v>
      </c>
      <c r="D1624" t="s">
        <v>1808</v>
      </c>
      <c r="E1624" t="s">
        <v>2302</v>
      </c>
      <c r="F1624" t="s">
        <v>2303</v>
      </c>
      <c r="G1624" t="s">
        <v>3</v>
      </c>
      <c r="H1624" t="s">
        <v>3</v>
      </c>
      <c r="I1624" t="s">
        <v>3</v>
      </c>
      <c r="J1624" t="s">
        <v>3</v>
      </c>
      <c r="K1624">
        <v>0</v>
      </c>
      <c r="L1624" t="s">
        <v>3</v>
      </c>
      <c r="M1624" t="s">
        <v>3</v>
      </c>
      <c r="N1624" t="s">
        <v>3</v>
      </c>
      <c r="O1624" t="s">
        <v>3</v>
      </c>
      <c r="P1624" t="s">
        <v>3</v>
      </c>
      <c r="Q1624" t="s">
        <v>3</v>
      </c>
      <c r="R1624" t="s">
        <v>3</v>
      </c>
      <c r="S1624" t="s">
        <v>3</v>
      </c>
      <c r="T1624" t="s">
        <v>3</v>
      </c>
      <c r="U1624" t="s">
        <v>3</v>
      </c>
      <c r="V1624" t="s">
        <v>3</v>
      </c>
      <c r="W1624" t="s">
        <v>3</v>
      </c>
      <c r="X1624" t="s">
        <v>3</v>
      </c>
      <c r="Y1624" t="s">
        <v>3</v>
      </c>
      <c r="Z1624" t="s">
        <v>3</v>
      </c>
      <c r="AA1624"/>
      <c r="AB1624" t="s">
        <v>1791</v>
      </c>
      <c r="AC1624" t="s">
        <v>2271</v>
      </c>
      <c r="AD1624" t="s">
        <v>3</v>
      </c>
    </row>
    <row r="1625" spans="1:30" ht="15" x14ac:dyDescent="0.25">
      <c r="A1625">
        <v>430</v>
      </c>
      <c r="B1625" t="s">
        <v>2305</v>
      </c>
      <c r="C1625">
        <v>430</v>
      </c>
      <c r="D1625" t="s">
        <v>1808</v>
      </c>
      <c r="E1625" t="s">
        <v>2302</v>
      </c>
      <c r="F1625" t="s">
        <v>2303</v>
      </c>
      <c r="G1625" t="s">
        <v>3</v>
      </c>
      <c r="H1625" t="s">
        <v>3</v>
      </c>
      <c r="I1625" t="s">
        <v>3</v>
      </c>
      <c r="J1625" t="s">
        <v>3</v>
      </c>
      <c r="K1625">
        <v>0</v>
      </c>
      <c r="L1625" t="s">
        <v>3</v>
      </c>
      <c r="M1625" t="s">
        <v>3</v>
      </c>
      <c r="N1625" t="s">
        <v>3</v>
      </c>
      <c r="O1625" t="s">
        <v>3</v>
      </c>
      <c r="P1625" t="s">
        <v>1795</v>
      </c>
      <c r="Q1625" t="s">
        <v>3</v>
      </c>
      <c r="R1625" t="s">
        <v>3</v>
      </c>
      <c r="S1625" t="s">
        <v>3</v>
      </c>
      <c r="T1625" t="s">
        <v>3</v>
      </c>
      <c r="U1625" t="s">
        <v>3</v>
      </c>
      <c r="V1625" t="s">
        <v>2</v>
      </c>
      <c r="W1625" t="s">
        <v>3</v>
      </c>
      <c r="X1625" t="s">
        <v>3</v>
      </c>
      <c r="Y1625" t="s">
        <v>3</v>
      </c>
      <c r="Z1625" t="s">
        <v>3</v>
      </c>
      <c r="AA1625"/>
      <c r="AB1625" t="s">
        <v>1791</v>
      </c>
      <c r="AC1625" t="s">
        <v>2271</v>
      </c>
      <c r="AD1625" t="s">
        <v>3</v>
      </c>
    </row>
    <row r="1626" spans="1:30" ht="15" x14ac:dyDescent="0.25">
      <c r="A1626">
        <v>431</v>
      </c>
      <c r="B1626" t="s">
        <v>2306</v>
      </c>
      <c r="C1626">
        <v>431</v>
      </c>
      <c r="D1626" t="s">
        <v>1808</v>
      </c>
      <c r="E1626" t="s">
        <v>2302</v>
      </c>
      <c r="F1626" t="s">
        <v>2303</v>
      </c>
      <c r="G1626" t="s">
        <v>3</v>
      </c>
      <c r="H1626" t="s">
        <v>3</v>
      </c>
      <c r="I1626" t="s">
        <v>3</v>
      </c>
      <c r="J1626" t="s">
        <v>3</v>
      </c>
      <c r="K1626">
        <v>0</v>
      </c>
      <c r="L1626" t="s">
        <v>3</v>
      </c>
      <c r="M1626" t="s">
        <v>3</v>
      </c>
      <c r="N1626" t="s">
        <v>3</v>
      </c>
      <c r="O1626" t="s">
        <v>3</v>
      </c>
      <c r="P1626" t="s">
        <v>3</v>
      </c>
      <c r="Q1626" t="s">
        <v>3</v>
      </c>
      <c r="R1626" t="s">
        <v>3</v>
      </c>
      <c r="S1626" t="s">
        <v>3</v>
      </c>
      <c r="T1626" t="s">
        <v>3</v>
      </c>
      <c r="U1626" t="s">
        <v>3</v>
      </c>
      <c r="V1626" t="s">
        <v>2</v>
      </c>
      <c r="W1626" t="s">
        <v>3</v>
      </c>
      <c r="X1626" t="s">
        <v>3</v>
      </c>
      <c r="Y1626" t="s">
        <v>3</v>
      </c>
      <c r="Z1626" t="s">
        <v>3</v>
      </c>
      <c r="AA1626"/>
      <c r="AB1626" t="s">
        <v>1791</v>
      </c>
      <c r="AC1626" t="s">
        <v>2271</v>
      </c>
      <c r="AD1626" t="s">
        <v>3</v>
      </c>
    </row>
    <row r="1627" spans="1:30" ht="15" x14ac:dyDescent="0.25">
      <c r="A1627">
        <v>432</v>
      </c>
      <c r="B1627" t="s">
        <v>2307</v>
      </c>
      <c r="C1627">
        <v>432</v>
      </c>
      <c r="D1627" t="s">
        <v>1808</v>
      </c>
      <c r="E1627" t="s">
        <v>2302</v>
      </c>
      <c r="F1627" t="s">
        <v>2303</v>
      </c>
      <c r="G1627" t="s">
        <v>3</v>
      </c>
      <c r="H1627" t="s">
        <v>3</v>
      </c>
      <c r="I1627" t="s">
        <v>3</v>
      </c>
      <c r="J1627" t="s">
        <v>3</v>
      </c>
      <c r="K1627">
        <v>0</v>
      </c>
      <c r="L1627" t="s">
        <v>3</v>
      </c>
      <c r="M1627" t="s">
        <v>3</v>
      </c>
      <c r="N1627" t="s">
        <v>3</v>
      </c>
      <c r="O1627" t="s">
        <v>3</v>
      </c>
      <c r="P1627" t="s">
        <v>3</v>
      </c>
      <c r="Q1627" t="s">
        <v>3</v>
      </c>
      <c r="R1627" t="s">
        <v>3</v>
      </c>
      <c r="S1627" t="s">
        <v>3</v>
      </c>
      <c r="T1627" t="s">
        <v>3</v>
      </c>
      <c r="U1627" t="s">
        <v>3</v>
      </c>
      <c r="V1627" t="s">
        <v>2</v>
      </c>
      <c r="W1627" t="s">
        <v>3</v>
      </c>
      <c r="X1627" t="s">
        <v>3</v>
      </c>
      <c r="Y1627" t="s">
        <v>3</v>
      </c>
      <c r="Z1627" t="s">
        <v>3</v>
      </c>
      <c r="AA1627"/>
      <c r="AB1627" t="s">
        <v>1791</v>
      </c>
      <c r="AC1627" t="s">
        <v>2271</v>
      </c>
      <c r="AD1627" t="s">
        <v>3</v>
      </c>
    </row>
    <row r="1628" spans="1:30" ht="15" x14ac:dyDescent="0.25">
      <c r="A1628">
        <v>433</v>
      </c>
      <c r="B1628" t="s">
        <v>2308</v>
      </c>
      <c r="C1628">
        <v>433</v>
      </c>
      <c r="D1628" t="s">
        <v>1808</v>
      </c>
      <c r="E1628" t="s">
        <v>2302</v>
      </c>
      <c r="F1628" t="s">
        <v>2303</v>
      </c>
      <c r="G1628" t="s">
        <v>3</v>
      </c>
      <c r="H1628" t="s">
        <v>3</v>
      </c>
      <c r="I1628" t="s">
        <v>3</v>
      </c>
      <c r="J1628" t="s">
        <v>3</v>
      </c>
      <c r="K1628">
        <v>0</v>
      </c>
      <c r="L1628" t="s">
        <v>3</v>
      </c>
      <c r="M1628" t="s">
        <v>3</v>
      </c>
      <c r="N1628" t="s">
        <v>3</v>
      </c>
      <c r="O1628" t="s">
        <v>3</v>
      </c>
      <c r="P1628" t="s">
        <v>3</v>
      </c>
      <c r="Q1628" t="s">
        <v>3</v>
      </c>
      <c r="R1628" t="s">
        <v>3</v>
      </c>
      <c r="S1628" t="s">
        <v>3</v>
      </c>
      <c r="T1628" t="s">
        <v>3</v>
      </c>
      <c r="U1628" t="s">
        <v>3</v>
      </c>
      <c r="V1628" t="s">
        <v>2</v>
      </c>
      <c r="W1628" t="s">
        <v>3</v>
      </c>
      <c r="X1628" t="s">
        <v>3</v>
      </c>
      <c r="Y1628" t="s">
        <v>3</v>
      </c>
      <c r="Z1628" t="s">
        <v>3</v>
      </c>
      <c r="AA1628"/>
      <c r="AB1628" t="s">
        <v>1791</v>
      </c>
      <c r="AC1628" t="s">
        <v>2271</v>
      </c>
      <c r="AD1628" t="s">
        <v>3</v>
      </c>
    </row>
    <row r="1629" spans="1:30" ht="15" x14ac:dyDescent="0.25">
      <c r="A1629">
        <v>434</v>
      </c>
      <c r="B1629" t="s">
        <v>2309</v>
      </c>
      <c r="C1629">
        <v>434</v>
      </c>
      <c r="D1629" t="s">
        <v>1808</v>
      </c>
      <c r="E1629" t="s">
        <v>2302</v>
      </c>
      <c r="F1629" t="s">
        <v>2303</v>
      </c>
      <c r="G1629" t="s">
        <v>3</v>
      </c>
      <c r="H1629" t="s">
        <v>2310</v>
      </c>
      <c r="I1629" t="s">
        <v>3</v>
      </c>
      <c r="J1629" t="s">
        <v>3</v>
      </c>
      <c r="K1629">
        <v>0</v>
      </c>
      <c r="L1629" t="s">
        <v>3</v>
      </c>
      <c r="M1629" t="s">
        <v>3</v>
      </c>
      <c r="N1629" t="s">
        <v>3</v>
      </c>
      <c r="O1629" t="s">
        <v>3</v>
      </c>
      <c r="P1629" t="s">
        <v>3</v>
      </c>
      <c r="Q1629" t="s">
        <v>3</v>
      </c>
      <c r="R1629" t="s">
        <v>3</v>
      </c>
      <c r="S1629" t="s">
        <v>3</v>
      </c>
      <c r="T1629" t="s">
        <v>1086</v>
      </c>
      <c r="U1629" t="s">
        <v>3</v>
      </c>
      <c r="V1629" t="s">
        <v>2</v>
      </c>
      <c r="W1629" t="s">
        <v>3</v>
      </c>
      <c r="X1629" t="s">
        <v>3</v>
      </c>
      <c r="Y1629" t="s">
        <v>3</v>
      </c>
      <c r="Z1629" t="s">
        <v>3</v>
      </c>
      <c r="AA1629"/>
      <c r="AB1629" t="s">
        <v>1791</v>
      </c>
      <c r="AC1629" t="s">
        <v>2271</v>
      </c>
      <c r="AD1629" t="s">
        <v>3</v>
      </c>
    </row>
    <row r="1630" spans="1:30" ht="15" x14ac:dyDescent="0.25">
      <c r="A1630">
        <v>435</v>
      </c>
      <c r="B1630" t="s">
        <v>2311</v>
      </c>
      <c r="C1630">
        <v>435</v>
      </c>
      <c r="D1630" t="s">
        <v>1808</v>
      </c>
      <c r="E1630" t="s">
        <v>2312</v>
      </c>
      <c r="F1630" t="s">
        <v>3</v>
      </c>
      <c r="G1630" t="s">
        <v>3</v>
      </c>
      <c r="H1630" t="s">
        <v>3</v>
      </c>
      <c r="I1630" t="s">
        <v>3</v>
      </c>
      <c r="J1630" t="s">
        <v>3</v>
      </c>
      <c r="K1630">
        <v>0</v>
      </c>
      <c r="L1630" t="s">
        <v>3</v>
      </c>
      <c r="M1630" t="s">
        <v>3</v>
      </c>
      <c r="N1630" t="s">
        <v>3</v>
      </c>
      <c r="O1630" t="s">
        <v>3</v>
      </c>
      <c r="P1630" t="s">
        <v>3</v>
      </c>
      <c r="Q1630" t="s">
        <v>3</v>
      </c>
      <c r="R1630" t="s">
        <v>3</v>
      </c>
      <c r="S1630" t="s">
        <v>3</v>
      </c>
      <c r="T1630" t="s">
        <v>3</v>
      </c>
      <c r="U1630" t="s">
        <v>3</v>
      </c>
      <c r="V1630" t="s">
        <v>2</v>
      </c>
      <c r="W1630" t="s">
        <v>3</v>
      </c>
      <c r="X1630" t="s">
        <v>3</v>
      </c>
      <c r="Y1630" t="s">
        <v>3</v>
      </c>
      <c r="Z1630" t="s">
        <v>3</v>
      </c>
      <c r="AA1630"/>
      <c r="AB1630" t="s">
        <v>1791</v>
      </c>
      <c r="AC1630" t="s">
        <v>2271</v>
      </c>
      <c r="AD1630" t="s">
        <v>3</v>
      </c>
    </row>
    <row r="1631" spans="1:30" ht="15" x14ac:dyDescent="0.25">
      <c r="A1631">
        <v>436</v>
      </c>
      <c r="B1631" t="s">
        <v>2313</v>
      </c>
      <c r="C1631">
        <v>436</v>
      </c>
      <c r="D1631" t="s">
        <v>1808</v>
      </c>
      <c r="E1631" t="s">
        <v>2314</v>
      </c>
      <c r="F1631" t="s">
        <v>3</v>
      </c>
      <c r="G1631" t="s">
        <v>3</v>
      </c>
      <c r="H1631" t="s">
        <v>3</v>
      </c>
      <c r="I1631" t="s">
        <v>3</v>
      </c>
      <c r="J1631" t="s">
        <v>3</v>
      </c>
      <c r="K1631">
        <v>0</v>
      </c>
      <c r="L1631" t="s">
        <v>3</v>
      </c>
      <c r="M1631">
        <v>1</v>
      </c>
      <c r="N1631" t="s">
        <v>3</v>
      </c>
      <c r="O1631" t="s">
        <v>3</v>
      </c>
      <c r="P1631" t="s">
        <v>3</v>
      </c>
      <c r="Q1631" t="s">
        <v>3</v>
      </c>
      <c r="R1631" t="s">
        <v>3</v>
      </c>
      <c r="S1631" t="s">
        <v>3</v>
      </c>
      <c r="T1631" t="s">
        <v>3</v>
      </c>
      <c r="U1631" t="s">
        <v>7</v>
      </c>
      <c r="V1631" t="s">
        <v>10</v>
      </c>
      <c r="W1631" t="s">
        <v>10</v>
      </c>
      <c r="X1631" t="s">
        <v>3</v>
      </c>
      <c r="Y1631" t="s">
        <v>3</v>
      </c>
      <c r="Z1631" t="s">
        <v>3</v>
      </c>
      <c r="AA1631"/>
      <c r="AB1631" t="s">
        <v>1791</v>
      </c>
      <c r="AC1631" t="s">
        <v>2271</v>
      </c>
      <c r="AD1631" t="s">
        <v>3</v>
      </c>
    </row>
    <row r="1632" spans="1:30" ht="15" x14ac:dyDescent="0.25">
      <c r="A1632">
        <v>437</v>
      </c>
      <c r="B1632" t="s">
        <v>2315</v>
      </c>
      <c r="C1632">
        <v>437</v>
      </c>
      <c r="D1632" t="s">
        <v>1808</v>
      </c>
      <c r="E1632" t="s">
        <v>2314</v>
      </c>
      <c r="F1632" t="s">
        <v>3</v>
      </c>
      <c r="G1632" t="s">
        <v>3</v>
      </c>
      <c r="H1632" t="s">
        <v>3</v>
      </c>
      <c r="I1632" t="s">
        <v>3</v>
      </c>
      <c r="J1632" t="s">
        <v>3</v>
      </c>
      <c r="K1632">
        <v>0</v>
      </c>
      <c r="L1632" t="s">
        <v>3</v>
      </c>
      <c r="M1632">
        <v>1</v>
      </c>
      <c r="N1632" t="s">
        <v>3</v>
      </c>
      <c r="O1632" t="s">
        <v>3</v>
      </c>
      <c r="P1632" t="s">
        <v>3</v>
      </c>
      <c r="Q1632" t="s">
        <v>3</v>
      </c>
      <c r="R1632" t="s">
        <v>3</v>
      </c>
      <c r="S1632" t="s">
        <v>3</v>
      </c>
      <c r="T1632" t="s">
        <v>3</v>
      </c>
      <c r="U1632" t="s">
        <v>7</v>
      </c>
      <c r="V1632" t="s">
        <v>2</v>
      </c>
      <c r="W1632" t="s">
        <v>3</v>
      </c>
      <c r="X1632" t="s">
        <v>3</v>
      </c>
      <c r="Y1632" t="s">
        <v>3</v>
      </c>
      <c r="Z1632" t="s">
        <v>3</v>
      </c>
      <c r="AA1632"/>
      <c r="AB1632" t="s">
        <v>1791</v>
      </c>
      <c r="AC1632" t="s">
        <v>2271</v>
      </c>
      <c r="AD1632" t="s">
        <v>3</v>
      </c>
    </row>
    <row r="1633" spans="1:30" ht="15" x14ac:dyDescent="0.25">
      <c r="A1633">
        <v>438</v>
      </c>
      <c r="B1633" t="s">
        <v>2316</v>
      </c>
      <c r="C1633">
        <v>438</v>
      </c>
      <c r="D1633" t="s">
        <v>1808</v>
      </c>
      <c r="E1633" t="s">
        <v>2314</v>
      </c>
      <c r="F1633" t="s">
        <v>3</v>
      </c>
      <c r="G1633" t="s">
        <v>3</v>
      </c>
      <c r="H1633" t="s">
        <v>3</v>
      </c>
      <c r="I1633" t="s">
        <v>3</v>
      </c>
      <c r="J1633" t="s">
        <v>3</v>
      </c>
      <c r="K1633">
        <v>0</v>
      </c>
      <c r="L1633" t="s">
        <v>3</v>
      </c>
      <c r="M1633" t="s">
        <v>3</v>
      </c>
      <c r="N1633" t="s">
        <v>3</v>
      </c>
      <c r="O1633" t="s">
        <v>3</v>
      </c>
      <c r="P1633" t="s">
        <v>3</v>
      </c>
      <c r="Q1633" t="s">
        <v>3</v>
      </c>
      <c r="R1633" t="s">
        <v>3</v>
      </c>
      <c r="S1633" t="s">
        <v>3</v>
      </c>
      <c r="T1633" t="s">
        <v>3</v>
      </c>
      <c r="U1633" t="s">
        <v>7</v>
      </c>
      <c r="V1633" t="s">
        <v>21</v>
      </c>
      <c r="W1633" t="s">
        <v>3</v>
      </c>
      <c r="X1633" t="s">
        <v>3</v>
      </c>
      <c r="Y1633" t="s">
        <v>3</v>
      </c>
      <c r="Z1633" t="s">
        <v>3</v>
      </c>
      <c r="AA1633"/>
      <c r="AB1633" t="s">
        <v>1791</v>
      </c>
      <c r="AC1633" t="s">
        <v>2271</v>
      </c>
      <c r="AD1633" t="s">
        <v>3</v>
      </c>
    </row>
    <row r="1634" spans="1:30" ht="15" x14ac:dyDescent="0.25">
      <c r="A1634">
        <v>439</v>
      </c>
      <c r="B1634" t="s">
        <v>2317</v>
      </c>
      <c r="C1634">
        <v>439</v>
      </c>
      <c r="D1634" t="s">
        <v>1808</v>
      </c>
      <c r="E1634" t="s">
        <v>2318</v>
      </c>
      <c r="F1634" t="s">
        <v>3</v>
      </c>
      <c r="G1634" t="s">
        <v>3</v>
      </c>
      <c r="H1634" t="s">
        <v>2319</v>
      </c>
      <c r="I1634" t="s">
        <v>3</v>
      </c>
      <c r="J1634" t="s">
        <v>3</v>
      </c>
      <c r="K1634">
        <v>0</v>
      </c>
      <c r="L1634" t="s">
        <v>3</v>
      </c>
      <c r="M1634" t="s">
        <v>3</v>
      </c>
      <c r="N1634" t="s">
        <v>3</v>
      </c>
      <c r="O1634" t="s">
        <v>3</v>
      </c>
      <c r="P1634" t="s">
        <v>3</v>
      </c>
      <c r="Q1634" t="s">
        <v>3</v>
      </c>
      <c r="R1634" t="s">
        <v>3</v>
      </c>
      <c r="S1634" t="s">
        <v>3</v>
      </c>
      <c r="T1634" t="s">
        <v>3</v>
      </c>
      <c r="U1634" t="s">
        <v>7</v>
      </c>
      <c r="V1634" t="s">
        <v>3</v>
      </c>
      <c r="W1634" t="s">
        <v>3</v>
      </c>
      <c r="X1634" t="s">
        <v>3</v>
      </c>
      <c r="Y1634" t="s">
        <v>3</v>
      </c>
      <c r="Z1634" t="s">
        <v>3</v>
      </c>
      <c r="AA1634"/>
      <c r="AB1634" t="s">
        <v>1791</v>
      </c>
      <c r="AC1634" t="s">
        <v>2271</v>
      </c>
      <c r="AD1634" t="s">
        <v>3</v>
      </c>
    </row>
    <row r="1635" spans="1:30" ht="15" x14ac:dyDescent="0.25">
      <c r="A1635">
        <v>440</v>
      </c>
      <c r="B1635" t="s">
        <v>2320</v>
      </c>
      <c r="C1635">
        <v>440</v>
      </c>
      <c r="D1635" t="s">
        <v>1808</v>
      </c>
      <c r="E1635" t="s">
        <v>2318</v>
      </c>
      <c r="F1635" t="s">
        <v>3</v>
      </c>
      <c r="G1635" t="s">
        <v>3</v>
      </c>
      <c r="H1635" t="s">
        <v>2319</v>
      </c>
      <c r="I1635" t="s">
        <v>3</v>
      </c>
      <c r="J1635" t="s">
        <v>3</v>
      </c>
      <c r="K1635">
        <v>0</v>
      </c>
      <c r="L1635" t="s">
        <v>3</v>
      </c>
      <c r="M1635" t="s">
        <v>3</v>
      </c>
      <c r="N1635" t="s">
        <v>3</v>
      </c>
      <c r="O1635" t="s">
        <v>3</v>
      </c>
      <c r="P1635" t="s">
        <v>1795</v>
      </c>
      <c r="Q1635" t="s">
        <v>3</v>
      </c>
      <c r="R1635" t="s">
        <v>3</v>
      </c>
      <c r="S1635" t="s">
        <v>3</v>
      </c>
      <c r="T1635" t="s">
        <v>3</v>
      </c>
      <c r="U1635" t="s">
        <v>7</v>
      </c>
      <c r="V1635" t="s">
        <v>2</v>
      </c>
      <c r="W1635" t="s">
        <v>3</v>
      </c>
      <c r="X1635" t="s">
        <v>3</v>
      </c>
      <c r="Y1635" t="s">
        <v>3</v>
      </c>
      <c r="Z1635" t="s">
        <v>3</v>
      </c>
      <c r="AA1635"/>
      <c r="AB1635" t="s">
        <v>1791</v>
      </c>
      <c r="AC1635" t="s">
        <v>2271</v>
      </c>
      <c r="AD1635" t="s">
        <v>3</v>
      </c>
    </row>
    <row r="1636" spans="1:30" ht="15" x14ac:dyDescent="0.25">
      <c r="A1636">
        <v>441</v>
      </c>
      <c r="B1636" t="s">
        <v>2321</v>
      </c>
      <c r="C1636">
        <v>441</v>
      </c>
      <c r="D1636" t="s">
        <v>1808</v>
      </c>
      <c r="E1636" t="s">
        <v>2318</v>
      </c>
      <c r="F1636" t="s">
        <v>3</v>
      </c>
      <c r="G1636" t="s">
        <v>3</v>
      </c>
      <c r="H1636" t="s">
        <v>2322</v>
      </c>
      <c r="I1636" t="s">
        <v>3</v>
      </c>
      <c r="J1636" t="s">
        <v>3</v>
      </c>
      <c r="K1636">
        <v>0</v>
      </c>
      <c r="L1636" t="s">
        <v>3</v>
      </c>
      <c r="M1636" t="s">
        <v>3</v>
      </c>
      <c r="N1636" t="s">
        <v>3</v>
      </c>
      <c r="O1636" t="s">
        <v>3</v>
      </c>
      <c r="P1636" t="s">
        <v>3</v>
      </c>
      <c r="Q1636" t="s">
        <v>3</v>
      </c>
      <c r="R1636" t="s">
        <v>3</v>
      </c>
      <c r="S1636" t="s">
        <v>3</v>
      </c>
      <c r="T1636" t="s">
        <v>3</v>
      </c>
      <c r="U1636" t="s">
        <v>7</v>
      </c>
      <c r="V1636" t="s">
        <v>2</v>
      </c>
      <c r="W1636" t="s">
        <v>3</v>
      </c>
      <c r="X1636" t="s">
        <v>3</v>
      </c>
      <c r="Y1636" t="s">
        <v>3</v>
      </c>
      <c r="Z1636" t="s">
        <v>3</v>
      </c>
      <c r="AA1636"/>
      <c r="AB1636" t="s">
        <v>1791</v>
      </c>
      <c r="AC1636" t="s">
        <v>2271</v>
      </c>
      <c r="AD1636" t="s">
        <v>3</v>
      </c>
    </row>
    <row r="1637" spans="1:30" ht="15" x14ac:dyDescent="0.25">
      <c r="A1637">
        <v>442</v>
      </c>
      <c r="B1637" t="s">
        <v>2323</v>
      </c>
      <c r="C1637">
        <v>442</v>
      </c>
      <c r="D1637" t="s">
        <v>1808</v>
      </c>
      <c r="E1637" t="s">
        <v>2318</v>
      </c>
      <c r="F1637" t="s">
        <v>3</v>
      </c>
      <c r="G1637" t="s">
        <v>3</v>
      </c>
      <c r="H1637" t="s">
        <v>3</v>
      </c>
      <c r="I1637" t="s">
        <v>3</v>
      </c>
      <c r="J1637" t="s">
        <v>3</v>
      </c>
      <c r="K1637">
        <v>0</v>
      </c>
      <c r="L1637" t="s">
        <v>3</v>
      </c>
      <c r="M1637" t="s">
        <v>3</v>
      </c>
      <c r="N1637" t="s">
        <v>3</v>
      </c>
      <c r="O1637" t="s">
        <v>3</v>
      </c>
      <c r="P1637" t="s">
        <v>3</v>
      </c>
      <c r="Q1637" t="s">
        <v>3</v>
      </c>
      <c r="R1637" t="s">
        <v>3</v>
      </c>
      <c r="S1637" t="s">
        <v>3</v>
      </c>
      <c r="T1637" t="s">
        <v>3</v>
      </c>
      <c r="U1637" t="s">
        <v>7</v>
      </c>
      <c r="V1637" t="s">
        <v>2</v>
      </c>
      <c r="W1637" t="s">
        <v>3</v>
      </c>
      <c r="X1637" t="s">
        <v>3</v>
      </c>
      <c r="Y1637" t="s">
        <v>3</v>
      </c>
      <c r="Z1637" t="s">
        <v>3</v>
      </c>
      <c r="AA1637"/>
      <c r="AB1637" t="s">
        <v>1791</v>
      </c>
      <c r="AC1637" t="s">
        <v>2271</v>
      </c>
      <c r="AD1637" t="s">
        <v>3</v>
      </c>
    </row>
    <row r="1638" spans="1:30" ht="15" x14ac:dyDescent="0.25">
      <c r="A1638">
        <v>443</v>
      </c>
      <c r="B1638" t="s">
        <v>2324</v>
      </c>
      <c r="C1638">
        <v>443</v>
      </c>
      <c r="D1638" t="s">
        <v>1808</v>
      </c>
      <c r="E1638" t="s">
        <v>2318</v>
      </c>
      <c r="F1638" t="s">
        <v>3</v>
      </c>
      <c r="G1638" t="s">
        <v>3</v>
      </c>
      <c r="H1638" t="s">
        <v>2325</v>
      </c>
      <c r="I1638" t="s">
        <v>3</v>
      </c>
      <c r="J1638" t="s">
        <v>3</v>
      </c>
      <c r="K1638">
        <v>0</v>
      </c>
      <c r="L1638" t="s">
        <v>3</v>
      </c>
      <c r="M1638">
        <v>1</v>
      </c>
      <c r="N1638" t="s">
        <v>3</v>
      </c>
      <c r="O1638" t="s">
        <v>3</v>
      </c>
      <c r="P1638" t="s">
        <v>3</v>
      </c>
      <c r="Q1638" t="s">
        <v>3</v>
      </c>
      <c r="R1638" t="s">
        <v>3</v>
      </c>
      <c r="S1638" t="s">
        <v>3</v>
      </c>
      <c r="T1638" t="s">
        <v>537</v>
      </c>
      <c r="U1638" t="s">
        <v>7</v>
      </c>
      <c r="V1638" t="s">
        <v>13</v>
      </c>
      <c r="W1638" t="s">
        <v>10</v>
      </c>
      <c r="X1638" t="s">
        <v>3</v>
      </c>
      <c r="Y1638" t="s">
        <v>3</v>
      </c>
      <c r="Z1638" t="s">
        <v>10</v>
      </c>
      <c r="AA1638"/>
      <c r="AB1638" t="s">
        <v>1791</v>
      </c>
      <c r="AC1638" t="s">
        <v>2271</v>
      </c>
      <c r="AD1638" t="s">
        <v>3</v>
      </c>
    </row>
    <row r="1639" spans="1:30" ht="15" x14ac:dyDescent="0.25">
      <c r="A1639">
        <v>444</v>
      </c>
      <c r="B1639" t="s">
        <v>2326</v>
      </c>
      <c r="C1639">
        <v>444</v>
      </c>
      <c r="D1639" t="s">
        <v>1808</v>
      </c>
      <c r="E1639" t="s">
        <v>2318</v>
      </c>
      <c r="F1639" t="s">
        <v>3</v>
      </c>
      <c r="G1639" t="s">
        <v>3</v>
      </c>
      <c r="H1639" t="s">
        <v>3</v>
      </c>
      <c r="I1639" t="s">
        <v>3</v>
      </c>
      <c r="J1639" t="s">
        <v>3</v>
      </c>
      <c r="K1639" t="s">
        <v>3</v>
      </c>
      <c r="L1639" t="s">
        <v>3</v>
      </c>
      <c r="M1639" t="s">
        <v>3</v>
      </c>
      <c r="N1639" t="s">
        <v>3</v>
      </c>
      <c r="O1639" t="s">
        <v>3</v>
      </c>
      <c r="P1639" t="s">
        <v>3</v>
      </c>
      <c r="Q1639" t="s">
        <v>3</v>
      </c>
      <c r="R1639" t="s">
        <v>3</v>
      </c>
      <c r="S1639" t="s">
        <v>3</v>
      </c>
      <c r="T1639" t="s">
        <v>3</v>
      </c>
      <c r="U1639" t="s">
        <v>3</v>
      </c>
      <c r="V1639" t="s">
        <v>3</v>
      </c>
      <c r="W1639" t="s">
        <v>3</v>
      </c>
      <c r="X1639" t="s">
        <v>3</v>
      </c>
      <c r="Y1639" t="s">
        <v>3</v>
      </c>
      <c r="Z1639" t="s">
        <v>3</v>
      </c>
      <c r="AA1639"/>
      <c r="AB1639" t="s">
        <v>1791</v>
      </c>
      <c r="AC1639" t="s">
        <v>2271</v>
      </c>
      <c r="AD1639" t="s">
        <v>3</v>
      </c>
    </row>
    <row r="1640" spans="1:30" ht="15" x14ac:dyDescent="0.25">
      <c r="A1640">
        <v>445</v>
      </c>
      <c r="B1640" t="s">
        <v>2327</v>
      </c>
      <c r="C1640">
        <v>445</v>
      </c>
      <c r="D1640" t="s">
        <v>1808</v>
      </c>
      <c r="E1640" t="s">
        <v>2318</v>
      </c>
      <c r="F1640" t="s">
        <v>3</v>
      </c>
      <c r="G1640" t="s">
        <v>3</v>
      </c>
      <c r="H1640" t="s">
        <v>2328</v>
      </c>
      <c r="I1640" t="s">
        <v>3</v>
      </c>
      <c r="J1640" t="s">
        <v>3</v>
      </c>
      <c r="K1640">
        <v>0</v>
      </c>
      <c r="L1640" t="s">
        <v>3</v>
      </c>
      <c r="M1640" t="s">
        <v>3</v>
      </c>
      <c r="N1640" t="s">
        <v>3</v>
      </c>
      <c r="O1640" t="s">
        <v>3</v>
      </c>
      <c r="P1640" t="s">
        <v>3</v>
      </c>
      <c r="Q1640" t="s">
        <v>3</v>
      </c>
      <c r="R1640" t="s">
        <v>3</v>
      </c>
      <c r="S1640" t="s">
        <v>3</v>
      </c>
      <c r="T1640" t="s">
        <v>3</v>
      </c>
      <c r="U1640" t="s">
        <v>7</v>
      </c>
      <c r="V1640" t="s">
        <v>2</v>
      </c>
      <c r="W1640" t="s">
        <v>3</v>
      </c>
      <c r="X1640" t="s">
        <v>3</v>
      </c>
      <c r="Y1640" t="s">
        <v>3</v>
      </c>
      <c r="Z1640" t="s">
        <v>3</v>
      </c>
      <c r="AA1640"/>
      <c r="AB1640" t="s">
        <v>1791</v>
      </c>
      <c r="AC1640" t="s">
        <v>2271</v>
      </c>
      <c r="AD1640" t="s">
        <v>3</v>
      </c>
    </row>
    <row r="1641" spans="1:30" ht="15" x14ac:dyDescent="0.25">
      <c r="A1641">
        <v>446</v>
      </c>
      <c r="B1641" t="s">
        <v>2329</v>
      </c>
      <c r="C1641">
        <v>446</v>
      </c>
      <c r="D1641" t="s">
        <v>1808</v>
      </c>
      <c r="E1641" t="s">
        <v>2318</v>
      </c>
      <c r="F1641" t="s">
        <v>3</v>
      </c>
      <c r="G1641" t="s">
        <v>3</v>
      </c>
      <c r="H1641" t="s">
        <v>2330</v>
      </c>
      <c r="I1641" t="s">
        <v>3</v>
      </c>
      <c r="J1641" t="s">
        <v>3</v>
      </c>
      <c r="K1641">
        <v>0</v>
      </c>
      <c r="L1641" t="s">
        <v>3</v>
      </c>
      <c r="M1641" t="s">
        <v>3</v>
      </c>
      <c r="N1641" t="s">
        <v>3</v>
      </c>
      <c r="O1641" t="s">
        <v>3</v>
      </c>
      <c r="P1641" t="s">
        <v>3</v>
      </c>
      <c r="Q1641" t="s">
        <v>3</v>
      </c>
      <c r="R1641" t="s">
        <v>3</v>
      </c>
      <c r="S1641" t="s">
        <v>3</v>
      </c>
      <c r="T1641" t="s">
        <v>3</v>
      </c>
      <c r="U1641" t="s">
        <v>7</v>
      </c>
      <c r="V1641" t="s">
        <v>2</v>
      </c>
      <c r="W1641" t="s">
        <v>3</v>
      </c>
      <c r="X1641" t="s">
        <v>3</v>
      </c>
      <c r="Y1641" t="s">
        <v>3</v>
      </c>
      <c r="Z1641" t="s">
        <v>3</v>
      </c>
      <c r="AA1641"/>
      <c r="AB1641" t="s">
        <v>1791</v>
      </c>
      <c r="AC1641" t="s">
        <v>2271</v>
      </c>
      <c r="AD1641" t="s">
        <v>3</v>
      </c>
    </row>
    <row r="1642" spans="1:30" ht="15" x14ac:dyDescent="0.25">
      <c r="A1642">
        <v>447</v>
      </c>
      <c r="B1642" t="s">
        <v>2331</v>
      </c>
      <c r="C1642">
        <v>447</v>
      </c>
      <c r="D1642" t="s">
        <v>1808</v>
      </c>
      <c r="E1642" t="s">
        <v>2318</v>
      </c>
      <c r="F1642" t="s">
        <v>3</v>
      </c>
      <c r="G1642" t="s">
        <v>3</v>
      </c>
      <c r="H1642" t="s">
        <v>3</v>
      </c>
      <c r="I1642" t="s">
        <v>3</v>
      </c>
      <c r="J1642" t="s">
        <v>3</v>
      </c>
      <c r="K1642">
        <v>0</v>
      </c>
      <c r="L1642" t="s">
        <v>311</v>
      </c>
      <c r="M1642" t="s">
        <v>3</v>
      </c>
      <c r="N1642" t="s">
        <v>3</v>
      </c>
      <c r="O1642" t="s">
        <v>3</v>
      </c>
      <c r="P1642" t="s">
        <v>1795</v>
      </c>
      <c r="Q1642" t="s">
        <v>3</v>
      </c>
      <c r="R1642" t="s">
        <v>3</v>
      </c>
      <c r="S1642" t="s">
        <v>3</v>
      </c>
      <c r="T1642" t="s">
        <v>3</v>
      </c>
      <c r="U1642" t="s">
        <v>7</v>
      </c>
      <c r="V1642" t="s">
        <v>2</v>
      </c>
      <c r="W1642" t="s">
        <v>3</v>
      </c>
      <c r="X1642" t="s">
        <v>3</v>
      </c>
      <c r="Y1642" t="s">
        <v>3</v>
      </c>
      <c r="Z1642" t="s">
        <v>3</v>
      </c>
      <c r="AA1642"/>
      <c r="AB1642" t="s">
        <v>1791</v>
      </c>
      <c r="AC1642" t="s">
        <v>2271</v>
      </c>
      <c r="AD1642" t="s">
        <v>3</v>
      </c>
    </row>
    <row r="1643" spans="1:30" ht="15" x14ac:dyDescent="0.25">
      <c r="A1643">
        <v>448</v>
      </c>
      <c r="B1643" t="s">
        <v>2332</v>
      </c>
      <c r="C1643">
        <v>448</v>
      </c>
      <c r="D1643" t="s">
        <v>1808</v>
      </c>
      <c r="E1643" t="s">
        <v>2318</v>
      </c>
      <c r="F1643" t="s">
        <v>3</v>
      </c>
      <c r="G1643" t="s">
        <v>3</v>
      </c>
      <c r="H1643" t="s">
        <v>3</v>
      </c>
      <c r="I1643" t="s">
        <v>3</v>
      </c>
      <c r="J1643" t="s">
        <v>3</v>
      </c>
      <c r="K1643">
        <v>0</v>
      </c>
      <c r="L1643" t="s">
        <v>3</v>
      </c>
      <c r="M1643" t="s">
        <v>3</v>
      </c>
      <c r="N1643" t="s">
        <v>3</v>
      </c>
      <c r="O1643" t="s">
        <v>3</v>
      </c>
      <c r="P1643" t="s">
        <v>3</v>
      </c>
      <c r="Q1643" t="s">
        <v>3</v>
      </c>
      <c r="R1643" t="s">
        <v>3</v>
      </c>
      <c r="S1643" t="s">
        <v>3</v>
      </c>
      <c r="T1643" t="s">
        <v>3</v>
      </c>
      <c r="U1643" t="s">
        <v>7</v>
      </c>
      <c r="V1643" t="s">
        <v>2</v>
      </c>
      <c r="W1643" t="s">
        <v>3</v>
      </c>
      <c r="X1643" t="s">
        <v>3</v>
      </c>
      <c r="Y1643" t="s">
        <v>3</v>
      </c>
      <c r="Z1643" t="s">
        <v>3</v>
      </c>
      <c r="AA1643"/>
      <c r="AB1643" t="s">
        <v>1791</v>
      </c>
      <c r="AC1643" t="s">
        <v>2271</v>
      </c>
      <c r="AD1643" t="s">
        <v>3</v>
      </c>
    </row>
    <row r="1644" spans="1:30" ht="15" x14ac:dyDescent="0.25">
      <c r="A1644">
        <v>449</v>
      </c>
      <c r="B1644" t="s">
        <v>2333</v>
      </c>
      <c r="C1644">
        <v>449</v>
      </c>
      <c r="D1644" t="s">
        <v>1808</v>
      </c>
      <c r="E1644" t="s">
        <v>2318</v>
      </c>
      <c r="F1644" t="s">
        <v>3</v>
      </c>
      <c r="G1644" t="s">
        <v>3</v>
      </c>
      <c r="H1644" t="s">
        <v>3</v>
      </c>
      <c r="I1644" t="s">
        <v>3</v>
      </c>
      <c r="J1644" t="s">
        <v>3</v>
      </c>
      <c r="K1644">
        <v>0</v>
      </c>
      <c r="L1644" t="s">
        <v>3</v>
      </c>
      <c r="M1644" t="s">
        <v>3</v>
      </c>
      <c r="N1644" t="s">
        <v>3</v>
      </c>
      <c r="O1644" t="s">
        <v>3</v>
      </c>
      <c r="P1644" t="s">
        <v>3</v>
      </c>
      <c r="Q1644" t="s">
        <v>3</v>
      </c>
      <c r="R1644" t="s">
        <v>3</v>
      </c>
      <c r="S1644" t="s">
        <v>3</v>
      </c>
      <c r="T1644" t="s">
        <v>3</v>
      </c>
      <c r="U1644" t="s">
        <v>7</v>
      </c>
      <c r="V1644" t="s">
        <v>2</v>
      </c>
      <c r="W1644" t="s">
        <v>3</v>
      </c>
      <c r="X1644" t="s">
        <v>3</v>
      </c>
      <c r="Y1644" t="s">
        <v>3</v>
      </c>
      <c r="Z1644" t="s">
        <v>3</v>
      </c>
      <c r="AA1644"/>
      <c r="AB1644" t="s">
        <v>1791</v>
      </c>
      <c r="AC1644" t="s">
        <v>2271</v>
      </c>
      <c r="AD1644" t="s">
        <v>3</v>
      </c>
    </row>
    <row r="1645" spans="1:30" ht="15" x14ac:dyDescent="0.25">
      <c r="A1645">
        <v>450</v>
      </c>
      <c r="B1645" t="s">
        <v>2334</v>
      </c>
      <c r="C1645">
        <v>450</v>
      </c>
      <c r="D1645" t="s">
        <v>1808</v>
      </c>
      <c r="E1645" t="s">
        <v>2318</v>
      </c>
      <c r="F1645" t="s">
        <v>3</v>
      </c>
      <c r="G1645" t="s">
        <v>3</v>
      </c>
      <c r="H1645" t="s">
        <v>2335</v>
      </c>
      <c r="I1645" t="s">
        <v>3</v>
      </c>
      <c r="J1645" t="s">
        <v>3</v>
      </c>
      <c r="K1645">
        <v>0</v>
      </c>
      <c r="L1645" t="s">
        <v>311</v>
      </c>
      <c r="M1645" t="s">
        <v>3</v>
      </c>
      <c r="N1645" t="s">
        <v>3</v>
      </c>
      <c r="O1645" t="s">
        <v>3</v>
      </c>
      <c r="P1645" t="s">
        <v>1795</v>
      </c>
      <c r="Q1645" t="s">
        <v>3</v>
      </c>
      <c r="R1645" t="s">
        <v>3</v>
      </c>
      <c r="S1645" t="s">
        <v>3</v>
      </c>
      <c r="T1645" t="s">
        <v>3</v>
      </c>
      <c r="U1645" t="s">
        <v>7</v>
      </c>
      <c r="V1645" t="s">
        <v>2</v>
      </c>
      <c r="W1645" t="s">
        <v>3</v>
      </c>
      <c r="X1645" t="s">
        <v>3</v>
      </c>
      <c r="Y1645" t="s">
        <v>3</v>
      </c>
      <c r="Z1645" t="s">
        <v>3</v>
      </c>
      <c r="AA1645"/>
      <c r="AB1645" t="s">
        <v>1791</v>
      </c>
      <c r="AC1645" t="s">
        <v>2271</v>
      </c>
      <c r="AD1645" t="s">
        <v>3</v>
      </c>
    </row>
    <row r="1646" spans="1:30" ht="15" x14ac:dyDescent="0.25">
      <c r="A1646">
        <v>451</v>
      </c>
      <c r="B1646" t="s">
        <v>2336</v>
      </c>
      <c r="C1646">
        <v>451</v>
      </c>
      <c r="D1646" t="s">
        <v>1808</v>
      </c>
      <c r="E1646" t="s">
        <v>2318</v>
      </c>
      <c r="F1646" t="s">
        <v>3</v>
      </c>
      <c r="G1646" t="s">
        <v>3</v>
      </c>
      <c r="H1646" t="s">
        <v>2337</v>
      </c>
      <c r="I1646" t="s">
        <v>3</v>
      </c>
      <c r="J1646" t="s">
        <v>3</v>
      </c>
      <c r="K1646">
        <v>0</v>
      </c>
      <c r="L1646" t="s">
        <v>311</v>
      </c>
      <c r="M1646" t="s">
        <v>3</v>
      </c>
      <c r="N1646" t="s">
        <v>3</v>
      </c>
      <c r="O1646" t="s">
        <v>3</v>
      </c>
      <c r="P1646" t="s">
        <v>3</v>
      </c>
      <c r="Q1646" t="s">
        <v>3</v>
      </c>
      <c r="R1646" t="s">
        <v>3</v>
      </c>
      <c r="S1646" t="s">
        <v>3</v>
      </c>
      <c r="T1646" t="s">
        <v>3</v>
      </c>
      <c r="U1646" t="s">
        <v>7</v>
      </c>
      <c r="V1646" t="s">
        <v>2</v>
      </c>
      <c r="W1646" t="s">
        <v>3</v>
      </c>
      <c r="X1646" t="s">
        <v>3</v>
      </c>
      <c r="Y1646" t="s">
        <v>3</v>
      </c>
      <c r="Z1646" t="s">
        <v>3</v>
      </c>
      <c r="AA1646"/>
      <c r="AB1646" t="s">
        <v>1791</v>
      </c>
      <c r="AC1646" t="s">
        <v>2271</v>
      </c>
      <c r="AD1646" t="s">
        <v>3</v>
      </c>
    </row>
    <row r="1647" spans="1:30" ht="15" x14ac:dyDescent="0.25">
      <c r="A1647">
        <v>452</v>
      </c>
      <c r="B1647" t="s">
        <v>2338</v>
      </c>
      <c r="C1647">
        <v>452</v>
      </c>
      <c r="D1647" t="s">
        <v>1808</v>
      </c>
      <c r="E1647" t="s">
        <v>2339</v>
      </c>
      <c r="F1647" t="s">
        <v>3</v>
      </c>
      <c r="G1647" t="s">
        <v>3</v>
      </c>
      <c r="H1647" t="s">
        <v>2340</v>
      </c>
      <c r="I1647" t="s">
        <v>3</v>
      </c>
      <c r="J1647" t="s">
        <v>3</v>
      </c>
      <c r="K1647">
        <v>0</v>
      </c>
      <c r="L1647" t="s">
        <v>311</v>
      </c>
      <c r="M1647" t="s">
        <v>3</v>
      </c>
      <c r="N1647" t="s">
        <v>3</v>
      </c>
      <c r="O1647" t="s">
        <v>3</v>
      </c>
      <c r="P1647" t="s">
        <v>1795</v>
      </c>
      <c r="Q1647" t="s">
        <v>3</v>
      </c>
      <c r="R1647" t="s">
        <v>3</v>
      </c>
      <c r="S1647" t="s">
        <v>3</v>
      </c>
      <c r="T1647" t="s">
        <v>3</v>
      </c>
      <c r="U1647" t="s">
        <v>3</v>
      </c>
      <c r="V1647" t="s">
        <v>2</v>
      </c>
      <c r="W1647" t="s">
        <v>3</v>
      </c>
      <c r="X1647" t="s">
        <v>3</v>
      </c>
      <c r="Y1647" t="s">
        <v>3</v>
      </c>
      <c r="Z1647" t="s">
        <v>3</v>
      </c>
      <c r="AA1647"/>
      <c r="AB1647" t="s">
        <v>1791</v>
      </c>
      <c r="AC1647" t="s">
        <v>2271</v>
      </c>
      <c r="AD1647" t="s">
        <v>3</v>
      </c>
    </row>
    <row r="1648" spans="1:30" ht="15" x14ac:dyDescent="0.25">
      <c r="A1648">
        <v>453</v>
      </c>
      <c r="B1648" t="s">
        <v>2341</v>
      </c>
      <c r="C1648">
        <v>453</v>
      </c>
      <c r="D1648" t="s">
        <v>1808</v>
      </c>
      <c r="E1648" t="s">
        <v>2339</v>
      </c>
      <c r="F1648" t="s">
        <v>3</v>
      </c>
      <c r="G1648" t="s">
        <v>3</v>
      </c>
      <c r="H1648" t="s">
        <v>2340</v>
      </c>
      <c r="I1648" t="s">
        <v>3</v>
      </c>
      <c r="J1648" t="s">
        <v>3</v>
      </c>
      <c r="K1648">
        <v>0</v>
      </c>
      <c r="L1648" t="s">
        <v>3</v>
      </c>
      <c r="M1648" t="s">
        <v>3</v>
      </c>
      <c r="N1648" t="s">
        <v>3</v>
      </c>
      <c r="O1648" t="s">
        <v>3</v>
      </c>
      <c r="P1648" t="s">
        <v>3</v>
      </c>
      <c r="Q1648" t="s">
        <v>3</v>
      </c>
      <c r="R1648" t="s">
        <v>3</v>
      </c>
      <c r="S1648" t="s">
        <v>3</v>
      </c>
      <c r="T1648" t="s">
        <v>3</v>
      </c>
      <c r="U1648" t="s">
        <v>3</v>
      </c>
      <c r="V1648" t="s">
        <v>3</v>
      </c>
      <c r="W1648" t="s">
        <v>3</v>
      </c>
      <c r="X1648" t="s">
        <v>3</v>
      </c>
      <c r="Y1648" t="s">
        <v>3</v>
      </c>
      <c r="Z1648" t="s">
        <v>3</v>
      </c>
      <c r="AA1648"/>
      <c r="AB1648" t="s">
        <v>1791</v>
      </c>
      <c r="AC1648" t="s">
        <v>2271</v>
      </c>
      <c r="AD1648" t="s">
        <v>3</v>
      </c>
    </row>
    <row r="1649" spans="1:30" ht="15" x14ac:dyDescent="0.25">
      <c r="A1649">
        <v>454</v>
      </c>
      <c r="B1649" t="s">
        <v>2342</v>
      </c>
      <c r="C1649">
        <v>454</v>
      </c>
      <c r="D1649" t="s">
        <v>1808</v>
      </c>
      <c r="E1649" t="s">
        <v>2339</v>
      </c>
      <c r="F1649" t="s">
        <v>3</v>
      </c>
      <c r="G1649" t="s">
        <v>3</v>
      </c>
      <c r="H1649" t="s">
        <v>2340</v>
      </c>
      <c r="I1649" t="s">
        <v>3</v>
      </c>
      <c r="J1649" t="s">
        <v>3</v>
      </c>
      <c r="K1649">
        <v>0</v>
      </c>
      <c r="L1649" t="s">
        <v>3</v>
      </c>
      <c r="M1649" t="s">
        <v>3</v>
      </c>
      <c r="N1649" t="s">
        <v>3</v>
      </c>
      <c r="O1649" t="s">
        <v>3</v>
      </c>
      <c r="P1649" t="s">
        <v>3</v>
      </c>
      <c r="Q1649" t="s">
        <v>3</v>
      </c>
      <c r="R1649" t="s">
        <v>3</v>
      </c>
      <c r="S1649" t="s">
        <v>3</v>
      </c>
      <c r="T1649" t="s">
        <v>3</v>
      </c>
      <c r="U1649" t="s">
        <v>3</v>
      </c>
      <c r="V1649" t="s">
        <v>2</v>
      </c>
      <c r="W1649" t="s">
        <v>3</v>
      </c>
      <c r="X1649" t="s">
        <v>3</v>
      </c>
      <c r="Y1649" t="s">
        <v>3</v>
      </c>
      <c r="Z1649" t="s">
        <v>3</v>
      </c>
      <c r="AA1649"/>
      <c r="AB1649" t="s">
        <v>1791</v>
      </c>
      <c r="AC1649" t="s">
        <v>2271</v>
      </c>
      <c r="AD1649" t="s">
        <v>3</v>
      </c>
    </row>
    <row r="1650" spans="1:30" ht="15" x14ac:dyDescent="0.25">
      <c r="A1650">
        <v>455</v>
      </c>
      <c r="B1650" t="s">
        <v>2343</v>
      </c>
      <c r="C1650">
        <v>455</v>
      </c>
      <c r="D1650" t="s">
        <v>1808</v>
      </c>
      <c r="E1650" t="s">
        <v>2339</v>
      </c>
      <c r="F1650" t="s">
        <v>3</v>
      </c>
      <c r="G1650" t="s">
        <v>3</v>
      </c>
      <c r="H1650" t="s">
        <v>2340</v>
      </c>
      <c r="I1650" t="s">
        <v>3</v>
      </c>
      <c r="J1650" t="s">
        <v>3</v>
      </c>
      <c r="K1650">
        <v>0</v>
      </c>
      <c r="L1650" t="s">
        <v>3</v>
      </c>
      <c r="M1650" t="s">
        <v>3</v>
      </c>
      <c r="N1650" t="s">
        <v>3</v>
      </c>
      <c r="O1650" t="s">
        <v>3</v>
      </c>
      <c r="P1650" t="s">
        <v>3</v>
      </c>
      <c r="Q1650" t="s">
        <v>3</v>
      </c>
      <c r="R1650" t="s">
        <v>3</v>
      </c>
      <c r="S1650" t="s">
        <v>3</v>
      </c>
      <c r="T1650" t="s">
        <v>3</v>
      </c>
      <c r="U1650" t="s">
        <v>3</v>
      </c>
      <c r="V1650" t="s">
        <v>3</v>
      </c>
      <c r="W1650" t="s">
        <v>3</v>
      </c>
      <c r="X1650" t="s">
        <v>3</v>
      </c>
      <c r="Y1650" t="s">
        <v>3</v>
      </c>
      <c r="Z1650" t="s">
        <v>3</v>
      </c>
      <c r="AA1650"/>
      <c r="AB1650" t="s">
        <v>1791</v>
      </c>
      <c r="AC1650" t="s">
        <v>2271</v>
      </c>
      <c r="AD1650" t="s">
        <v>3</v>
      </c>
    </row>
    <row r="1651" spans="1:30" ht="15" x14ac:dyDescent="0.25">
      <c r="A1651">
        <v>456</v>
      </c>
      <c r="B1651" t="s">
        <v>2344</v>
      </c>
      <c r="C1651">
        <v>456</v>
      </c>
      <c r="D1651" t="s">
        <v>1808</v>
      </c>
      <c r="E1651" t="s">
        <v>2339</v>
      </c>
      <c r="F1651" t="s">
        <v>3</v>
      </c>
      <c r="G1651" t="s">
        <v>3</v>
      </c>
      <c r="H1651" t="s">
        <v>3</v>
      </c>
      <c r="I1651" t="s">
        <v>3</v>
      </c>
      <c r="J1651" t="s">
        <v>3</v>
      </c>
      <c r="K1651" t="s">
        <v>3</v>
      </c>
      <c r="L1651" t="s">
        <v>3</v>
      </c>
      <c r="M1651" t="s">
        <v>3</v>
      </c>
      <c r="N1651" t="s">
        <v>3</v>
      </c>
      <c r="O1651" t="s">
        <v>3</v>
      </c>
      <c r="P1651" t="s">
        <v>3</v>
      </c>
      <c r="Q1651" t="s">
        <v>3</v>
      </c>
      <c r="R1651" t="s">
        <v>3</v>
      </c>
      <c r="S1651" t="s">
        <v>3</v>
      </c>
      <c r="T1651" t="s">
        <v>3</v>
      </c>
      <c r="U1651" t="s">
        <v>3</v>
      </c>
      <c r="V1651" t="s">
        <v>3</v>
      </c>
      <c r="W1651" t="s">
        <v>3</v>
      </c>
      <c r="X1651" t="s">
        <v>3</v>
      </c>
      <c r="Y1651" t="s">
        <v>3</v>
      </c>
      <c r="Z1651" t="s">
        <v>3</v>
      </c>
      <c r="AA1651"/>
      <c r="AB1651" t="s">
        <v>1791</v>
      </c>
      <c r="AC1651" t="s">
        <v>2271</v>
      </c>
      <c r="AD1651" t="s">
        <v>3</v>
      </c>
    </row>
    <row r="1652" spans="1:30" ht="15" x14ac:dyDescent="0.25">
      <c r="A1652">
        <v>457</v>
      </c>
      <c r="B1652" t="s">
        <v>2345</v>
      </c>
      <c r="C1652">
        <v>457</v>
      </c>
      <c r="D1652" t="s">
        <v>1808</v>
      </c>
      <c r="E1652" t="s">
        <v>2339</v>
      </c>
      <c r="F1652" t="s">
        <v>3</v>
      </c>
      <c r="G1652" t="s">
        <v>3</v>
      </c>
      <c r="H1652" t="s">
        <v>2340</v>
      </c>
      <c r="I1652" t="s">
        <v>3</v>
      </c>
      <c r="J1652" t="s">
        <v>3</v>
      </c>
      <c r="K1652">
        <v>0</v>
      </c>
      <c r="L1652" t="s">
        <v>311</v>
      </c>
      <c r="M1652" t="s">
        <v>3</v>
      </c>
      <c r="N1652" t="s">
        <v>3</v>
      </c>
      <c r="O1652" t="s">
        <v>3</v>
      </c>
      <c r="P1652" t="s">
        <v>1795</v>
      </c>
      <c r="Q1652" t="s">
        <v>3</v>
      </c>
      <c r="R1652" t="s">
        <v>3</v>
      </c>
      <c r="S1652" t="s">
        <v>3</v>
      </c>
      <c r="T1652" t="s">
        <v>3</v>
      </c>
      <c r="U1652" t="s">
        <v>3</v>
      </c>
      <c r="V1652" t="s">
        <v>2</v>
      </c>
      <c r="W1652" t="s">
        <v>3</v>
      </c>
      <c r="X1652" t="s">
        <v>3</v>
      </c>
      <c r="Y1652" t="s">
        <v>3</v>
      </c>
      <c r="Z1652" t="s">
        <v>3</v>
      </c>
      <c r="AA1652"/>
      <c r="AB1652" t="s">
        <v>1791</v>
      </c>
      <c r="AC1652" t="s">
        <v>2271</v>
      </c>
      <c r="AD1652" t="s">
        <v>3</v>
      </c>
    </row>
    <row r="1653" spans="1:30" ht="15" x14ac:dyDescent="0.25">
      <c r="A1653">
        <v>458</v>
      </c>
      <c r="B1653" t="s">
        <v>2346</v>
      </c>
      <c r="C1653">
        <v>458</v>
      </c>
      <c r="D1653" t="s">
        <v>1808</v>
      </c>
      <c r="E1653" t="s">
        <v>2339</v>
      </c>
      <c r="F1653" t="s">
        <v>3</v>
      </c>
      <c r="G1653" t="s">
        <v>3</v>
      </c>
      <c r="H1653" t="s">
        <v>2340</v>
      </c>
      <c r="I1653" t="s">
        <v>3</v>
      </c>
      <c r="J1653" t="s">
        <v>3</v>
      </c>
      <c r="K1653">
        <v>0</v>
      </c>
      <c r="L1653" t="s">
        <v>3</v>
      </c>
      <c r="M1653" t="s">
        <v>3</v>
      </c>
      <c r="N1653" t="s">
        <v>3</v>
      </c>
      <c r="O1653" t="s">
        <v>3</v>
      </c>
      <c r="P1653" t="s">
        <v>1795</v>
      </c>
      <c r="Q1653" t="s">
        <v>3</v>
      </c>
      <c r="R1653" t="s">
        <v>3</v>
      </c>
      <c r="S1653" t="s">
        <v>3</v>
      </c>
      <c r="T1653" t="s">
        <v>3</v>
      </c>
      <c r="U1653" t="s">
        <v>3</v>
      </c>
      <c r="V1653" t="s">
        <v>2</v>
      </c>
      <c r="W1653" t="s">
        <v>3</v>
      </c>
      <c r="X1653" t="s">
        <v>3</v>
      </c>
      <c r="Y1653" t="s">
        <v>3</v>
      </c>
      <c r="Z1653" t="s">
        <v>3</v>
      </c>
      <c r="AA1653"/>
      <c r="AB1653" t="s">
        <v>1791</v>
      </c>
      <c r="AC1653" t="s">
        <v>2271</v>
      </c>
      <c r="AD1653" t="s">
        <v>3</v>
      </c>
    </row>
    <row r="1654" spans="1:30" ht="15" x14ac:dyDescent="0.25">
      <c r="A1654">
        <v>459</v>
      </c>
      <c r="B1654" t="s">
        <v>2347</v>
      </c>
      <c r="C1654">
        <v>459</v>
      </c>
      <c r="D1654" t="s">
        <v>1808</v>
      </c>
      <c r="E1654" t="s">
        <v>2339</v>
      </c>
      <c r="F1654" t="s">
        <v>3</v>
      </c>
      <c r="G1654" t="s">
        <v>3</v>
      </c>
      <c r="H1654" t="s">
        <v>2340</v>
      </c>
      <c r="I1654" t="s">
        <v>3</v>
      </c>
      <c r="J1654" t="s">
        <v>3</v>
      </c>
      <c r="K1654">
        <v>0</v>
      </c>
      <c r="L1654" t="s">
        <v>3</v>
      </c>
      <c r="M1654">
        <v>1</v>
      </c>
      <c r="N1654" t="s">
        <v>3</v>
      </c>
      <c r="O1654" t="s">
        <v>3</v>
      </c>
      <c r="P1654" t="s">
        <v>1795</v>
      </c>
      <c r="Q1654" t="s">
        <v>3</v>
      </c>
      <c r="R1654" t="s">
        <v>3</v>
      </c>
      <c r="S1654" t="s">
        <v>3</v>
      </c>
      <c r="T1654" t="s">
        <v>3</v>
      </c>
      <c r="U1654" t="s">
        <v>3</v>
      </c>
      <c r="V1654" t="s">
        <v>2</v>
      </c>
      <c r="W1654" t="s">
        <v>3</v>
      </c>
      <c r="X1654" t="s">
        <v>3</v>
      </c>
      <c r="Y1654" t="s">
        <v>3</v>
      </c>
      <c r="Z1654" t="s">
        <v>3</v>
      </c>
      <c r="AA1654"/>
      <c r="AB1654" t="s">
        <v>1791</v>
      </c>
      <c r="AC1654" t="s">
        <v>2271</v>
      </c>
      <c r="AD1654" t="s">
        <v>3</v>
      </c>
    </row>
    <row r="1655" spans="1:30" ht="15" x14ac:dyDescent="0.25">
      <c r="A1655">
        <v>460</v>
      </c>
      <c r="B1655" t="s">
        <v>2348</v>
      </c>
      <c r="C1655">
        <v>460</v>
      </c>
      <c r="D1655" t="s">
        <v>1808</v>
      </c>
      <c r="E1655" t="s">
        <v>2339</v>
      </c>
      <c r="F1655" t="s">
        <v>3</v>
      </c>
      <c r="G1655" t="s">
        <v>3</v>
      </c>
      <c r="H1655" t="s">
        <v>2340</v>
      </c>
      <c r="I1655" t="s">
        <v>3</v>
      </c>
      <c r="J1655" t="s">
        <v>3</v>
      </c>
      <c r="K1655">
        <v>0</v>
      </c>
      <c r="L1655" t="s">
        <v>3</v>
      </c>
      <c r="M1655" t="s">
        <v>3</v>
      </c>
      <c r="N1655" t="s">
        <v>3</v>
      </c>
      <c r="O1655" t="s">
        <v>3</v>
      </c>
      <c r="P1655" t="s">
        <v>1795</v>
      </c>
      <c r="Q1655" t="s">
        <v>3</v>
      </c>
      <c r="R1655" t="s">
        <v>3</v>
      </c>
      <c r="S1655" t="s">
        <v>3</v>
      </c>
      <c r="T1655" t="s">
        <v>3</v>
      </c>
      <c r="U1655" t="s">
        <v>3</v>
      </c>
      <c r="V1655" t="s">
        <v>2</v>
      </c>
      <c r="W1655" t="s">
        <v>3</v>
      </c>
      <c r="X1655" t="s">
        <v>3</v>
      </c>
      <c r="Y1655" t="s">
        <v>3</v>
      </c>
      <c r="Z1655" t="s">
        <v>3</v>
      </c>
      <c r="AA1655"/>
      <c r="AB1655" t="s">
        <v>1791</v>
      </c>
      <c r="AC1655" t="s">
        <v>2271</v>
      </c>
      <c r="AD1655" t="s">
        <v>3</v>
      </c>
    </row>
    <row r="1656" spans="1:30" ht="15" x14ac:dyDescent="0.25">
      <c r="A1656">
        <v>461</v>
      </c>
      <c r="B1656" t="s">
        <v>2349</v>
      </c>
      <c r="C1656">
        <v>461</v>
      </c>
      <c r="D1656" t="s">
        <v>1808</v>
      </c>
      <c r="E1656" t="s">
        <v>2339</v>
      </c>
      <c r="F1656" t="s">
        <v>3</v>
      </c>
      <c r="G1656" t="s">
        <v>3</v>
      </c>
      <c r="H1656" t="s">
        <v>3</v>
      </c>
      <c r="I1656" t="s">
        <v>3</v>
      </c>
      <c r="J1656" t="s">
        <v>3</v>
      </c>
      <c r="K1656" t="s">
        <v>3</v>
      </c>
      <c r="L1656" t="s">
        <v>3</v>
      </c>
      <c r="M1656" t="s">
        <v>3</v>
      </c>
      <c r="N1656" t="s">
        <v>3</v>
      </c>
      <c r="O1656" t="s">
        <v>3</v>
      </c>
      <c r="P1656" t="s">
        <v>3</v>
      </c>
      <c r="Q1656" t="s">
        <v>3</v>
      </c>
      <c r="R1656" t="s">
        <v>3</v>
      </c>
      <c r="S1656" t="s">
        <v>3</v>
      </c>
      <c r="T1656" t="s">
        <v>3</v>
      </c>
      <c r="U1656" t="s">
        <v>3</v>
      </c>
      <c r="V1656" t="s">
        <v>3</v>
      </c>
      <c r="W1656" t="s">
        <v>3</v>
      </c>
      <c r="X1656" t="s">
        <v>3</v>
      </c>
      <c r="Y1656" t="s">
        <v>3</v>
      </c>
      <c r="Z1656" t="s">
        <v>3</v>
      </c>
      <c r="AA1656"/>
      <c r="AB1656" t="s">
        <v>1791</v>
      </c>
      <c r="AC1656" t="s">
        <v>2271</v>
      </c>
      <c r="AD1656" t="s">
        <v>3</v>
      </c>
    </row>
    <row r="1657" spans="1:30" ht="15" x14ac:dyDescent="0.25">
      <c r="A1657">
        <v>462</v>
      </c>
      <c r="B1657" t="s">
        <v>2350</v>
      </c>
      <c r="C1657">
        <v>462</v>
      </c>
      <c r="D1657" t="s">
        <v>1808</v>
      </c>
      <c r="E1657" t="s">
        <v>2339</v>
      </c>
      <c r="F1657" t="s">
        <v>3</v>
      </c>
      <c r="G1657" t="s">
        <v>3</v>
      </c>
      <c r="H1657" t="s">
        <v>2340</v>
      </c>
      <c r="I1657" t="s">
        <v>3</v>
      </c>
      <c r="J1657" t="s">
        <v>3</v>
      </c>
      <c r="K1657">
        <v>0</v>
      </c>
      <c r="L1657" t="s">
        <v>311</v>
      </c>
      <c r="M1657">
        <v>1</v>
      </c>
      <c r="N1657" t="s">
        <v>3</v>
      </c>
      <c r="O1657" t="s">
        <v>3</v>
      </c>
      <c r="P1657" t="s">
        <v>1795</v>
      </c>
      <c r="Q1657" t="s">
        <v>3</v>
      </c>
      <c r="R1657" t="s">
        <v>3</v>
      </c>
      <c r="S1657" t="s">
        <v>3</v>
      </c>
      <c r="T1657" t="s">
        <v>3</v>
      </c>
      <c r="U1657" t="s">
        <v>3</v>
      </c>
      <c r="V1657" t="s">
        <v>2</v>
      </c>
      <c r="W1657" t="s">
        <v>3</v>
      </c>
      <c r="X1657" t="s">
        <v>3</v>
      </c>
      <c r="Y1657" t="s">
        <v>3</v>
      </c>
      <c r="Z1657" t="s">
        <v>3</v>
      </c>
      <c r="AA1657"/>
      <c r="AB1657" t="s">
        <v>1791</v>
      </c>
      <c r="AC1657" t="s">
        <v>2271</v>
      </c>
      <c r="AD1657" t="s">
        <v>3</v>
      </c>
    </row>
    <row r="1658" spans="1:30" ht="15" x14ac:dyDescent="0.25">
      <c r="A1658">
        <v>463</v>
      </c>
      <c r="B1658" t="s">
        <v>2351</v>
      </c>
      <c r="C1658">
        <v>463</v>
      </c>
      <c r="D1658" t="s">
        <v>1808</v>
      </c>
      <c r="E1658" t="s">
        <v>2339</v>
      </c>
      <c r="F1658" t="s">
        <v>3</v>
      </c>
      <c r="G1658" t="s">
        <v>3</v>
      </c>
      <c r="H1658" t="s">
        <v>2340</v>
      </c>
      <c r="I1658" t="s">
        <v>3</v>
      </c>
      <c r="J1658" t="s">
        <v>3</v>
      </c>
      <c r="K1658">
        <v>0</v>
      </c>
      <c r="L1658" t="s">
        <v>3</v>
      </c>
      <c r="M1658" t="s">
        <v>3</v>
      </c>
      <c r="N1658" t="s">
        <v>3</v>
      </c>
      <c r="O1658" t="s">
        <v>3</v>
      </c>
      <c r="P1658" t="s">
        <v>3</v>
      </c>
      <c r="Q1658" t="s">
        <v>3</v>
      </c>
      <c r="R1658" t="s">
        <v>3</v>
      </c>
      <c r="S1658" t="s">
        <v>3</v>
      </c>
      <c r="T1658" t="s">
        <v>3</v>
      </c>
      <c r="U1658" t="s">
        <v>3</v>
      </c>
      <c r="V1658" t="s">
        <v>2</v>
      </c>
      <c r="W1658" t="s">
        <v>3</v>
      </c>
      <c r="X1658" t="s">
        <v>3</v>
      </c>
      <c r="Y1658" t="s">
        <v>3</v>
      </c>
      <c r="Z1658" t="s">
        <v>3</v>
      </c>
      <c r="AA1658"/>
      <c r="AB1658" t="s">
        <v>1791</v>
      </c>
      <c r="AC1658" t="s">
        <v>2271</v>
      </c>
      <c r="AD1658" t="s">
        <v>3</v>
      </c>
    </row>
    <row r="1659" spans="1:30" ht="15" x14ac:dyDescent="0.25">
      <c r="A1659">
        <v>464</v>
      </c>
      <c r="B1659" t="s">
        <v>2352</v>
      </c>
      <c r="C1659">
        <v>464</v>
      </c>
      <c r="D1659" t="s">
        <v>1808</v>
      </c>
      <c r="E1659" t="s">
        <v>2339</v>
      </c>
      <c r="F1659" t="s">
        <v>3</v>
      </c>
      <c r="G1659" t="s">
        <v>3</v>
      </c>
      <c r="H1659" t="s">
        <v>2340</v>
      </c>
      <c r="I1659" t="s">
        <v>3</v>
      </c>
      <c r="J1659" t="s">
        <v>3</v>
      </c>
      <c r="K1659">
        <v>0</v>
      </c>
      <c r="L1659" t="s">
        <v>3</v>
      </c>
      <c r="M1659" t="s">
        <v>3</v>
      </c>
      <c r="N1659" t="s">
        <v>3</v>
      </c>
      <c r="O1659" t="s">
        <v>3</v>
      </c>
      <c r="P1659" t="s">
        <v>3</v>
      </c>
      <c r="Q1659" t="s">
        <v>3</v>
      </c>
      <c r="R1659" t="s">
        <v>3</v>
      </c>
      <c r="S1659" t="s">
        <v>3</v>
      </c>
      <c r="T1659" t="s">
        <v>3</v>
      </c>
      <c r="U1659" t="s">
        <v>3</v>
      </c>
      <c r="V1659" t="s">
        <v>2</v>
      </c>
      <c r="W1659" t="s">
        <v>3</v>
      </c>
      <c r="X1659" t="s">
        <v>3</v>
      </c>
      <c r="Y1659" t="s">
        <v>3</v>
      </c>
      <c r="Z1659" t="s">
        <v>3</v>
      </c>
      <c r="AA1659"/>
      <c r="AB1659" t="s">
        <v>1791</v>
      </c>
      <c r="AC1659" t="s">
        <v>2271</v>
      </c>
      <c r="AD1659" t="s">
        <v>3</v>
      </c>
    </row>
    <row r="1660" spans="1:30" ht="15" x14ac:dyDescent="0.25">
      <c r="A1660">
        <v>465</v>
      </c>
      <c r="B1660" t="s">
        <v>2353</v>
      </c>
      <c r="C1660">
        <v>465</v>
      </c>
      <c r="D1660" t="s">
        <v>1808</v>
      </c>
      <c r="E1660" t="s">
        <v>2339</v>
      </c>
      <c r="F1660" t="s">
        <v>3</v>
      </c>
      <c r="G1660" t="s">
        <v>3</v>
      </c>
      <c r="H1660" t="s">
        <v>2340</v>
      </c>
      <c r="I1660" t="s">
        <v>3</v>
      </c>
      <c r="J1660" t="s">
        <v>3</v>
      </c>
      <c r="K1660">
        <v>0</v>
      </c>
      <c r="L1660" t="s">
        <v>3</v>
      </c>
      <c r="M1660" t="s">
        <v>3</v>
      </c>
      <c r="N1660" t="s">
        <v>3</v>
      </c>
      <c r="O1660" t="s">
        <v>3</v>
      </c>
      <c r="P1660" t="s">
        <v>1795</v>
      </c>
      <c r="Q1660" t="s">
        <v>3</v>
      </c>
      <c r="R1660" t="s">
        <v>3</v>
      </c>
      <c r="S1660" t="s">
        <v>3</v>
      </c>
      <c r="T1660" t="s">
        <v>3</v>
      </c>
      <c r="U1660" t="s">
        <v>3</v>
      </c>
      <c r="V1660" t="s">
        <v>2</v>
      </c>
      <c r="W1660" t="s">
        <v>3</v>
      </c>
      <c r="X1660" t="s">
        <v>3</v>
      </c>
      <c r="Y1660" t="s">
        <v>3</v>
      </c>
      <c r="Z1660" t="s">
        <v>3</v>
      </c>
      <c r="AA1660"/>
      <c r="AB1660" t="s">
        <v>1791</v>
      </c>
      <c r="AC1660" t="s">
        <v>2271</v>
      </c>
      <c r="AD1660" t="s">
        <v>3</v>
      </c>
    </row>
    <row r="1661" spans="1:30" ht="15" x14ac:dyDescent="0.25">
      <c r="A1661">
        <v>466</v>
      </c>
      <c r="B1661" t="s">
        <v>2354</v>
      </c>
      <c r="C1661">
        <v>466</v>
      </c>
      <c r="D1661" t="s">
        <v>1808</v>
      </c>
      <c r="E1661" t="s">
        <v>2339</v>
      </c>
      <c r="F1661" t="s">
        <v>3</v>
      </c>
      <c r="G1661" t="s">
        <v>3</v>
      </c>
      <c r="H1661" t="s">
        <v>2340</v>
      </c>
      <c r="I1661" t="s">
        <v>3</v>
      </c>
      <c r="J1661" t="s">
        <v>3</v>
      </c>
      <c r="K1661">
        <v>0</v>
      </c>
      <c r="L1661" t="s">
        <v>3</v>
      </c>
      <c r="M1661" t="s">
        <v>3</v>
      </c>
      <c r="N1661" t="s">
        <v>3</v>
      </c>
      <c r="O1661" t="s">
        <v>3</v>
      </c>
      <c r="P1661" t="s">
        <v>3</v>
      </c>
      <c r="Q1661" t="s">
        <v>3</v>
      </c>
      <c r="R1661" t="s">
        <v>3</v>
      </c>
      <c r="S1661" t="s">
        <v>3</v>
      </c>
      <c r="T1661" t="s">
        <v>3</v>
      </c>
      <c r="U1661" t="s">
        <v>3</v>
      </c>
      <c r="V1661" t="s">
        <v>2</v>
      </c>
      <c r="W1661" t="s">
        <v>3</v>
      </c>
      <c r="X1661" t="s">
        <v>3</v>
      </c>
      <c r="Y1661" t="s">
        <v>3</v>
      </c>
      <c r="Z1661" t="s">
        <v>3</v>
      </c>
      <c r="AA1661"/>
      <c r="AB1661" t="s">
        <v>1791</v>
      </c>
      <c r="AC1661" t="s">
        <v>2271</v>
      </c>
      <c r="AD1661" t="s">
        <v>3</v>
      </c>
    </row>
    <row r="1662" spans="1:30" ht="15" x14ac:dyDescent="0.25">
      <c r="A1662">
        <v>467</v>
      </c>
      <c r="B1662" t="s">
        <v>2355</v>
      </c>
      <c r="C1662">
        <v>467</v>
      </c>
      <c r="D1662" t="s">
        <v>1808</v>
      </c>
      <c r="E1662" t="s">
        <v>2339</v>
      </c>
      <c r="F1662" t="s">
        <v>3</v>
      </c>
      <c r="G1662" t="s">
        <v>3</v>
      </c>
      <c r="H1662" t="s">
        <v>3</v>
      </c>
      <c r="I1662" t="s">
        <v>3</v>
      </c>
      <c r="J1662" t="s">
        <v>3</v>
      </c>
      <c r="K1662">
        <v>0</v>
      </c>
      <c r="L1662" t="s">
        <v>3</v>
      </c>
      <c r="M1662" t="s">
        <v>3</v>
      </c>
      <c r="N1662" t="s">
        <v>3</v>
      </c>
      <c r="O1662" t="s">
        <v>3</v>
      </c>
      <c r="P1662" t="s">
        <v>3</v>
      </c>
      <c r="Q1662" t="s">
        <v>3</v>
      </c>
      <c r="R1662" t="s">
        <v>3</v>
      </c>
      <c r="S1662" t="s">
        <v>3</v>
      </c>
      <c r="T1662" t="s">
        <v>3</v>
      </c>
      <c r="U1662" t="s">
        <v>3</v>
      </c>
      <c r="V1662" t="s">
        <v>2</v>
      </c>
      <c r="W1662" t="s">
        <v>3</v>
      </c>
      <c r="X1662" t="s">
        <v>3</v>
      </c>
      <c r="Y1662" t="s">
        <v>3</v>
      </c>
      <c r="Z1662" t="s">
        <v>3</v>
      </c>
      <c r="AA1662"/>
      <c r="AB1662" t="s">
        <v>1791</v>
      </c>
      <c r="AC1662" t="s">
        <v>2271</v>
      </c>
      <c r="AD1662" t="s">
        <v>3</v>
      </c>
    </row>
    <row r="1663" spans="1:30" ht="15" x14ac:dyDescent="0.25">
      <c r="A1663">
        <v>468</v>
      </c>
      <c r="B1663" t="s">
        <v>2356</v>
      </c>
      <c r="C1663">
        <v>468</v>
      </c>
      <c r="D1663" t="s">
        <v>1808</v>
      </c>
      <c r="E1663" t="s">
        <v>2339</v>
      </c>
      <c r="F1663" t="s">
        <v>3</v>
      </c>
      <c r="G1663" t="s">
        <v>3</v>
      </c>
      <c r="H1663" t="s">
        <v>3</v>
      </c>
      <c r="I1663" t="s">
        <v>3</v>
      </c>
      <c r="J1663" t="s">
        <v>3</v>
      </c>
      <c r="K1663">
        <v>0</v>
      </c>
      <c r="L1663" t="s">
        <v>3</v>
      </c>
      <c r="M1663">
        <v>1</v>
      </c>
      <c r="N1663" t="s">
        <v>3</v>
      </c>
      <c r="O1663" t="s">
        <v>3</v>
      </c>
      <c r="P1663" t="s">
        <v>3</v>
      </c>
      <c r="Q1663" t="s">
        <v>3</v>
      </c>
      <c r="R1663" t="s">
        <v>3</v>
      </c>
      <c r="S1663" t="s">
        <v>3</v>
      </c>
      <c r="T1663" t="s">
        <v>3</v>
      </c>
      <c r="U1663" t="s">
        <v>3</v>
      </c>
      <c r="V1663" t="s">
        <v>21</v>
      </c>
      <c r="W1663" t="s">
        <v>3</v>
      </c>
      <c r="X1663" t="s">
        <v>3</v>
      </c>
      <c r="Y1663" t="s">
        <v>3</v>
      </c>
      <c r="Z1663" t="s">
        <v>3</v>
      </c>
      <c r="AA1663"/>
      <c r="AB1663" t="s">
        <v>1791</v>
      </c>
      <c r="AC1663" t="s">
        <v>2271</v>
      </c>
      <c r="AD1663" t="s">
        <v>3</v>
      </c>
    </row>
    <row r="1664" spans="1:30" ht="15" x14ac:dyDescent="0.25">
      <c r="A1664">
        <v>469</v>
      </c>
      <c r="B1664" t="s">
        <v>2357</v>
      </c>
      <c r="C1664">
        <v>469</v>
      </c>
      <c r="D1664" t="s">
        <v>1808</v>
      </c>
      <c r="E1664" t="s">
        <v>2339</v>
      </c>
      <c r="F1664" t="s">
        <v>3</v>
      </c>
      <c r="G1664" t="s">
        <v>3</v>
      </c>
      <c r="H1664" t="s">
        <v>3</v>
      </c>
      <c r="I1664" t="s">
        <v>3</v>
      </c>
      <c r="J1664" t="s">
        <v>3</v>
      </c>
      <c r="K1664">
        <v>0</v>
      </c>
      <c r="L1664" t="s">
        <v>3</v>
      </c>
      <c r="M1664" t="s">
        <v>3</v>
      </c>
      <c r="N1664" t="s">
        <v>3</v>
      </c>
      <c r="O1664" t="s">
        <v>3</v>
      </c>
      <c r="P1664" t="s">
        <v>3</v>
      </c>
      <c r="Q1664" t="s">
        <v>3</v>
      </c>
      <c r="R1664" t="s">
        <v>3</v>
      </c>
      <c r="S1664" t="s">
        <v>3</v>
      </c>
      <c r="T1664" t="s">
        <v>3</v>
      </c>
      <c r="U1664" t="s">
        <v>3</v>
      </c>
      <c r="V1664" t="s">
        <v>2</v>
      </c>
      <c r="W1664" t="s">
        <v>3</v>
      </c>
      <c r="X1664" t="s">
        <v>3</v>
      </c>
      <c r="Y1664" t="s">
        <v>3</v>
      </c>
      <c r="Z1664" t="s">
        <v>3</v>
      </c>
      <c r="AA1664"/>
      <c r="AB1664" t="s">
        <v>1791</v>
      </c>
      <c r="AC1664" t="s">
        <v>2271</v>
      </c>
      <c r="AD1664" t="s">
        <v>3</v>
      </c>
    </row>
    <row r="1665" spans="1:30" ht="15" x14ac:dyDescent="0.25">
      <c r="A1665">
        <v>470</v>
      </c>
      <c r="B1665" t="s">
        <v>2358</v>
      </c>
      <c r="C1665">
        <v>470</v>
      </c>
      <c r="D1665" t="s">
        <v>1808</v>
      </c>
      <c r="E1665" t="s">
        <v>2339</v>
      </c>
      <c r="F1665" t="s">
        <v>3</v>
      </c>
      <c r="G1665" t="s">
        <v>3</v>
      </c>
      <c r="H1665" t="s">
        <v>3</v>
      </c>
      <c r="I1665" t="s">
        <v>3</v>
      </c>
      <c r="J1665" t="s">
        <v>3</v>
      </c>
      <c r="K1665">
        <v>0</v>
      </c>
      <c r="L1665" t="s">
        <v>3</v>
      </c>
      <c r="M1665" t="s">
        <v>3</v>
      </c>
      <c r="N1665" t="s">
        <v>3</v>
      </c>
      <c r="O1665" t="s">
        <v>3</v>
      </c>
      <c r="P1665" t="s">
        <v>1795</v>
      </c>
      <c r="Q1665" t="s">
        <v>3</v>
      </c>
      <c r="R1665" t="s">
        <v>3</v>
      </c>
      <c r="S1665" t="s">
        <v>3</v>
      </c>
      <c r="T1665" t="s">
        <v>3</v>
      </c>
      <c r="U1665" t="s">
        <v>3</v>
      </c>
      <c r="V1665" t="s">
        <v>2</v>
      </c>
      <c r="W1665" t="s">
        <v>3</v>
      </c>
      <c r="X1665" t="s">
        <v>3</v>
      </c>
      <c r="Y1665" t="s">
        <v>3</v>
      </c>
      <c r="Z1665" t="s">
        <v>3</v>
      </c>
      <c r="AA1665"/>
      <c r="AB1665" t="s">
        <v>1791</v>
      </c>
      <c r="AC1665" t="s">
        <v>2271</v>
      </c>
      <c r="AD1665" t="s">
        <v>3</v>
      </c>
    </row>
    <row r="1666" spans="1:30" ht="15" x14ac:dyDescent="0.25">
      <c r="A1666">
        <v>471</v>
      </c>
      <c r="B1666" t="s">
        <v>2359</v>
      </c>
      <c r="C1666">
        <v>471</v>
      </c>
      <c r="D1666" t="s">
        <v>1808</v>
      </c>
      <c r="E1666" t="s">
        <v>2339</v>
      </c>
      <c r="F1666" t="s">
        <v>3</v>
      </c>
      <c r="G1666" t="s">
        <v>3</v>
      </c>
      <c r="H1666" t="s">
        <v>3</v>
      </c>
      <c r="I1666" t="s">
        <v>3</v>
      </c>
      <c r="J1666" t="s">
        <v>3</v>
      </c>
      <c r="K1666">
        <v>0</v>
      </c>
      <c r="L1666" t="s">
        <v>3</v>
      </c>
      <c r="M1666" t="s">
        <v>3</v>
      </c>
      <c r="N1666" t="s">
        <v>3</v>
      </c>
      <c r="O1666" t="s">
        <v>3</v>
      </c>
      <c r="P1666" t="s">
        <v>3</v>
      </c>
      <c r="Q1666" t="s">
        <v>3</v>
      </c>
      <c r="R1666" t="s">
        <v>3</v>
      </c>
      <c r="S1666" t="s">
        <v>3</v>
      </c>
      <c r="T1666" t="s">
        <v>3</v>
      </c>
      <c r="U1666" t="s">
        <v>3</v>
      </c>
      <c r="V1666" t="s">
        <v>2</v>
      </c>
      <c r="W1666" t="s">
        <v>3</v>
      </c>
      <c r="X1666" t="s">
        <v>3</v>
      </c>
      <c r="Y1666" t="s">
        <v>3</v>
      </c>
      <c r="Z1666" t="s">
        <v>3</v>
      </c>
      <c r="AA1666"/>
      <c r="AB1666" t="s">
        <v>1791</v>
      </c>
      <c r="AC1666" t="s">
        <v>2271</v>
      </c>
      <c r="AD1666" t="s">
        <v>3</v>
      </c>
    </row>
    <row r="1667" spans="1:30" ht="15" x14ac:dyDescent="0.25">
      <c r="A1667">
        <v>472</v>
      </c>
      <c r="B1667" t="s">
        <v>2360</v>
      </c>
      <c r="C1667">
        <v>472</v>
      </c>
      <c r="D1667" t="s">
        <v>1808</v>
      </c>
      <c r="E1667" t="s">
        <v>2339</v>
      </c>
      <c r="F1667" t="s">
        <v>3</v>
      </c>
      <c r="G1667" t="s">
        <v>3</v>
      </c>
      <c r="H1667" t="s">
        <v>3</v>
      </c>
      <c r="I1667" t="s">
        <v>3</v>
      </c>
      <c r="J1667" t="s">
        <v>3</v>
      </c>
      <c r="K1667">
        <v>0</v>
      </c>
      <c r="L1667" t="s">
        <v>3</v>
      </c>
      <c r="M1667" t="s">
        <v>3</v>
      </c>
      <c r="N1667" t="s">
        <v>3</v>
      </c>
      <c r="O1667" t="s">
        <v>3</v>
      </c>
      <c r="P1667" t="s">
        <v>1795</v>
      </c>
      <c r="Q1667" t="s">
        <v>3</v>
      </c>
      <c r="R1667" t="s">
        <v>3</v>
      </c>
      <c r="S1667" t="s">
        <v>3</v>
      </c>
      <c r="T1667" t="s">
        <v>11</v>
      </c>
      <c r="U1667" t="s">
        <v>3</v>
      </c>
      <c r="V1667" t="s">
        <v>2</v>
      </c>
      <c r="W1667" t="s">
        <v>3</v>
      </c>
      <c r="X1667" t="s">
        <v>3</v>
      </c>
      <c r="Y1667" t="s">
        <v>3</v>
      </c>
      <c r="Z1667" t="s">
        <v>21</v>
      </c>
      <c r="AA1667"/>
      <c r="AB1667" t="s">
        <v>1791</v>
      </c>
      <c r="AC1667" t="s">
        <v>2271</v>
      </c>
      <c r="AD1667" t="s">
        <v>3</v>
      </c>
    </row>
    <row r="1668" spans="1:30" ht="15" x14ac:dyDescent="0.25">
      <c r="A1668">
        <v>473</v>
      </c>
      <c r="B1668" t="s">
        <v>2361</v>
      </c>
      <c r="C1668">
        <v>473</v>
      </c>
      <c r="D1668" t="s">
        <v>1808</v>
      </c>
      <c r="E1668" t="s">
        <v>2339</v>
      </c>
      <c r="F1668" t="s">
        <v>3</v>
      </c>
      <c r="G1668" t="s">
        <v>3</v>
      </c>
      <c r="H1668" t="s">
        <v>3</v>
      </c>
      <c r="I1668" t="s">
        <v>3</v>
      </c>
      <c r="J1668" t="s">
        <v>3</v>
      </c>
      <c r="K1668">
        <v>0</v>
      </c>
      <c r="L1668" t="s">
        <v>3</v>
      </c>
      <c r="M1668" t="s">
        <v>3</v>
      </c>
      <c r="N1668" t="s">
        <v>3</v>
      </c>
      <c r="O1668" t="s">
        <v>3</v>
      </c>
      <c r="P1668" t="s">
        <v>3</v>
      </c>
      <c r="Q1668" t="s">
        <v>3</v>
      </c>
      <c r="R1668" t="s">
        <v>3</v>
      </c>
      <c r="S1668" t="s">
        <v>3</v>
      </c>
      <c r="T1668" t="s">
        <v>3</v>
      </c>
      <c r="U1668" t="s">
        <v>3</v>
      </c>
      <c r="V1668" t="s">
        <v>2</v>
      </c>
      <c r="W1668" t="s">
        <v>3</v>
      </c>
      <c r="X1668" t="s">
        <v>3</v>
      </c>
      <c r="Y1668" t="s">
        <v>3</v>
      </c>
      <c r="Z1668" t="s">
        <v>3</v>
      </c>
      <c r="AA1668"/>
      <c r="AB1668" t="s">
        <v>1791</v>
      </c>
      <c r="AC1668" t="s">
        <v>2271</v>
      </c>
      <c r="AD1668" t="s">
        <v>3</v>
      </c>
    </row>
    <row r="1669" spans="1:30" ht="15" x14ac:dyDescent="0.25">
      <c r="A1669">
        <v>474</v>
      </c>
      <c r="B1669" t="s">
        <v>2362</v>
      </c>
      <c r="C1669">
        <v>474</v>
      </c>
      <c r="D1669" t="s">
        <v>1808</v>
      </c>
      <c r="E1669" t="s">
        <v>2339</v>
      </c>
      <c r="F1669" t="s">
        <v>3</v>
      </c>
      <c r="G1669" t="s">
        <v>3</v>
      </c>
      <c r="H1669" t="s">
        <v>2363</v>
      </c>
      <c r="I1669" t="s">
        <v>3</v>
      </c>
      <c r="J1669" t="s">
        <v>3</v>
      </c>
      <c r="K1669">
        <v>0</v>
      </c>
      <c r="L1669" t="s">
        <v>311</v>
      </c>
      <c r="M1669" t="s">
        <v>3</v>
      </c>
      <c r="N1669" t="s">
        <v>3</v>
      </c>
      <c r="O1669" t="s">
        <v>3</v>
      </c>
      <c r="P1669" t="s">
        <v>1795</v>
      </c>
      <c r="Q1669" t="s">
        <v>3</v>
      </c>
      <c r="R1669" t="s">
        <v>3</v>
      </c>
      <c r="S1669" t="s">
        <v>3</v>
      </c>
      <c r="T1669" t="s">
        <v>3</v>
      </c>
      <c r="U1669" t="s">
        <v>3</v>
      </c>
      <c r="V1669" t="s">
        <v>2</v>
      </c>
      <c r="W1669" t="s">
        <v>3</v>
      </c>
      <c r="X1669" t="s">
        <v>3</v>
      </c>
      <c r="Y1669" t="s">
        <v>3</v>
      </c>
      <c r="Z1669" t="s">
        <v>3</v>
      </c>
      <c r="AA1669"/>
      <c r="AB1669" t="s">
        <v>1791</v>
      </c>
      <c r="AC1669" t="s">
        <v>2271</v>
      </c>
      <c r="AD1669" t="s">
        <v>3</v>
      </c>
    </row>
    <row r="1670" spans="1:30" ht="15" x14ac:dyDescent="0.25">
      <c r="A1670">
        <v>475</v>
      </c>
      <c r="B1670" t="s">
        <v>2364</v>
      </c>
      <c r="C1670">
        <v>475</v>
      </c>
      <c r="D1670" t="s">
        <v>1808</v>
      </c>
      <c r="E1670" t="s">
        <v>2339</v>
      </c>
      <c r="F1670" t="s">
        <v>3</v>
      </c>
      <c r="G1670" t="s">
        <v>3</v>
      </c>
      <c r="H1670" t="s">
        <v>3</v>
      </c>
      <c r="I1670" t="s">
        <v>3</v>
      </c>
      <c r="J1670" t="s">
        <v>3</v>
      </c>
      <c r="K1670" t="s">
        <v>3</v>
      </c>
      <c r="L1670" t="s">
        <v>3</v>
      </c>
      <c r="M1670" t="s">
        <v>3</v>
      </c>
      <c r="N1670" t="s">
        <v>3</v>
      </c>
      <c r="O1670" t="s">
        <v>3</v>
      </c>
      <c r="P1670" t="s">
        <v>3</v>
      </c>
      <c r="Q1670" t="s">
        <v>3</v>
      </c>
      <c r="R1670" t="s">
        <v>3</v>
      </c>
      <c r="S1670" t="s">
        <v>3</v>
      </c>
      <c r="T1670" t="s">
        <v>3</v>
      </c>
      <c r="U1670" t="s">
        <v>3</v>
      </c>
      <c r="V1670" t="s">
        <v>3</v>
      </c>
      <c r="W1670" t="s">
        <v>3</v>
      </c>
      <c r="X1670" t="s">
        <v>3</v>
      </c>
      <c r="Y1670" t="s">
        <v>3</v>
      </c>
      <c r="Z1670" t="s">
        <v>3</v>
      </c>
      <c r="AA1670"/>
      <c r="AB1670" t="s">
        <v>1791</v>
      </c>
      <c r="AC1670" t="s">
        <v>2271</v>
      </c>
      <c r="AD1670" t="s">
        <v>3</v>
      </c>
    </row>
    <row r="1671" spans="1:30" ht="15" x14ac:dyDescent="0.25">
      <c r="A1671">
        <v>476</v>
      </c>
      <c r="B1671" t="s">
        <v>2365</v>
      </c>
      <c r="C1671">
        <v>476</v>
      </c>
      <c r="D1671" t="s">
        <v>1808</v>
      </c>
      <c r="E1671" t="s">
        <v>2339</v>
      </c>
      <c r="F1671" t="s">
        <v>3</v>
      </c>
      <c r="G1671" t="s">
        <v>3</v>
      </c>
      <c r="H1671" t="s">
        <v>3</v>
      </c>
      <c r="I1671" t="s">
        <v>3</v>
      </c>
      <c r="J1671" t="s">
        <v>3</v>
      </c>
      <c r="K1671" t="s">
        <v>3</v>
      </c>
      <c r="L1671" t="s">
        <v>3</v>
      </c>
      <c r="M1671" t="s">
        <v>3</v>
      </c>
      <c r="N1671" t="s">
        <v>3</v>
      </c>
      <c r="O1671" t="s">
        <v>3</v>
      </c>
      <c r="P1671" t="s">
        <v>3</v>
      </c>
      <c r="Q1671" t="s">
        <v>3</v>
      </c>
      <c r="R1671" t="s">
        <v>3</v>
      </c>
      <c r="S1671" t="s">
        <v>3</v>
      </c>
      <c r="T1671" t="s">
        <v>3</v>
      </c>
      <c r="U1671" t="s">
        <v>3</v>
      </c>
      <c r="V1671" t="s">
        <v>3</v>
      </c>
      <c r="W1671" t="s">
        <v>3</v>
      </c>
      <c r="X1671" t="s">
        <v>3</v>
      </c>
      <c r="Y1671" t="s">
        <v>3</v>
      </c>
      <c r="Z1671" t="s">
        <v>3</v>
      </c>
      <c r="AA1671"/>
      <c r="AB1671" t="s">
        <v>1791</v>
      </c>
      <c r="AC1671" t="s">
        <v>2271</v>
      </c>
      <c r="AD1671" t="s">
        <v>3</v>
      </c>
    </row>
    <row r="1672" spans="1:30" ht="15" x14ac:dyDescent="0.25">
      <c r="A1672">
        <v>477</v>
      </c>
      <c r="B1672" t="s">
        <v>2366</v>
      </c>
      <c r="C1672">
        <v>477</v>
      </c>
      <c r="D1672" t="s">
        <v>1808</v>
      </c>
      <c r="E1672" t="s">
        <v>2339</v>
      </c>
      <c r="F1672" t="s">
        <v>3</v>
      </c>
      <c r="G1672" t="s">
        <v>3</v>
      </c>
      <c r="H1672" t="s">
        <v>3</v>
      </c>
      <c r="I1672" t="s">
        <v>3</v>
      </c>
      <c r="J1672" t="s">
        <v>3</v>
      </c>
      <c r="K1672" t="s">
        <v>3</v>
      </c>
      <c r="L1672" t="s">
        <v>3</v>
      </c>
      <c r="M1672" t="s">
        <v>3</v>
      </c>
      <c r="N1672" t="s">
        <v>3</v>
      </c>
      <c r="O1672" t="s">
        <v>3</v>
      </c>
      <c r="P1672" t="s">
        <v>3</v>
      </c>
      <c r="Q1672" t="s">
        <v>3</v>
      </c>
      <c r="R1672" t="s">
        <v>3</v>
      </c>
      <c r="S1672" t="s">
        <v>3</v>
      </c>
      <c r="T1672" t="s">
        <v>3</v>
      </c>
      <c r="U1672" t="s">
        <v>3</v>
      </c>
      <c r="V1672" t="s">
        <v>3</v>
      </c>
      <c r="W1672" t="s">
        <v>3</v>
      </c>
      <c r="X1672" t="s">
        <v>3</v>
      </c>
      <c r="Y1672" t="s">
        <v>3</v>
      </c>
      <c r="Z1672" t="s">
        <v>3</v>
      </c>
      <c r="AA1672"/>
      <c r="AB1672" t="s">
        <v>1791</v>
      </c>
      <c r="AC1672" t="s">
        <v>2271</v>
      </c>
      <c r="AD1672" t="s">
        <v>3</v>
      </c>
    </row>
    <row r="1673" spans="1:30" ht="15" x14ac:dyDescent="0.25">
      <c r="A1673">
        <v>478</v>
      </c>
      <c r="B1673" t="s">
        <v>2367</v>
      </c>
      <c r="C1673">
        <v>478</v>
      </c>
      <c r="D1673" t="s">
        <v>1808</v>
      </c>
      <c r="E1673" t="s">
        <v>2339</v>
      </c>
      <c r="F1673" t="s">
        <v>3</v>
      </c>
      <c r="G1673" t="s">
        <v>3</v>
      </c>
      <c r="H1673" t="s">
        <v>3</v>
      </c>
      <c r="I1673" t="s">
        <v>3</v>
      </c>
      <c r="J1673" t="s">
        <v>3</v>
      </c>
      <c r="K1673" t="s">
        <v>3</v>
      </c>
      <c r="L1673" t="s">
        <v>3</v>
      </c>
      <c r="M1673" t="s">
        <v>3</v>
      </c>
      <c r="N1673" t="s">
        <v>3</v>
      </c>
      <c r="O1673" t="s">
        <v>3</v>
      </c>
      <c r="P1673" t="s">
        <v>3</v>
      </c>
      <c r="Q1673" t="s">
        <v>3</v>
      </c>
      <c r="R1673" t="s">
        <v>3</v>
      </c>
      <c r="S1673" t="s">
        <v>3</v>
      </c>
      <c r="T1673" t="s">
        <v>3</v>
      </c>
      <c r="U1673" t="s">
        <v>3</v>
      </c>
      <c r="V1673" t="s">
        <v>3</v>
      </c>
      <c r="W1673" t="s">
        <v>3</v>
      </c>
      <c r="X1673" t="s">
        <v>3</v>
      </c>
      <c r="Y1673" t="s">
        <v>3</v>
      </c>
      <c r="Z1673" t="s">
        <v>3</v>
      </c>
      <c r="AA1673"/>
      <c r="AB1673" t="s">
        <v>1791</v>
      </c>
      <c r="AC1673" t="s">
        <v>2271</v>
      </c>
      <c r="AD1673" t="s">
        <v>3</v>
      </c>
    </row>
    <row r="1674" spans="1:30" ht="15" x14ac:dyDescent="0.25">
      <c r="A1674">
        <v>479</v>
      </c>
      <c r="B1674" t="s">
        <v>2368</v>
      </c>
      <c r="C1674">
        <v>479</v>
      </c>
      <c r="D1674" t="s">
        <v>1808</v>
      </c>
      <c r="E1674" t="s">
        <v>2339</v>
      </c>
      <c r="F1674" t="s">
        <v>3</v>
      </c>
      <c r="G1674" t="s">
        <v>3</v>
      </c>
      <c r="H1674" t="s">
        <v>3</v>
      </c>
      <c r="I1674" t="s">
        <v>3</v>
      </c>
      <c r="J1674" t="s">
        <v>3</v>
      </c>
      <c r="K1674">
        <v>0</v>
      </c>
      <c r="L1674" t="s">
        <v>3</v>
      </c>
      <c r="M1674" t="s">
        <v>3</v>
      </c>
      <c r="N1674" t="s">
        <v>3</v>
      </c>
      <c r="O1674" t="s">
        <v>3</v>
      </c>
      <c r="P1674" t="s">
        <v>3</v>
      </c>
      <c r="Q1674" t="s">
        <v>3</v>
      </c>
      <c r="R1674" t="s">
        <v>3</v>
      </c>
      <c r="S1674" t="s">
        <v>3</v>
      </c>
      <c r="T1674" t="s">
        <v>3</v>
      </c>
      <c r="U1674" t="s">
        <v>3</v>
      </c>
      <c r="V1674" t="s">
        <v>2</v>
      </c>
      <c r="W1674" t="s">
        <v>3</v>
      </c>
      <c r="X1674" t="s">
        <v>3</v>
      </c>
      <c r="Y1674" t="s">
        <v>3</v>
      </c>
      <c r="Z1674" t="s">
        <v>3</v>
      </c>
      <c r="AA1674"/>
      <c r="AB1674" t="s">
        <v>1791</v>
      </c>
      <c r="AC1674" t="s">
        <v>2271</v>
      </c>
      <c r="AD1674" t="s">
        <v>3</v>
      </c>
    </row>
    <row r="1675" spans="1:30" ht="15" x14ac:dyDescent="0.25">
      <c r="A1675">
        <v>480</v>
      </c>
      <c r="B1675" t="s">
        <v>2369</v>
      </c>
      <c r="C1675">
        <v>480</v>
      </c>
      <c r="D1675" t="s">
        <v>1808</v>
      </c>
      <c r="E1675" t="s">
        <v>2339</v>
      </c>
      <c r="F1675" t="s">
        <v>3</v>
      </c>
      <c r="G1675" t="s">
        <v>3</v>
      </c>
      <c r="H1675" t="s">
        <v>3</v>
      </c>
      <c r="I1675" t="s">
        <v>3</v>
      </c>
      <c r="J1675" t="s">
        <v>3</v>
      </c>
      <c r="K1675">
        <v>0</v>
      </c>
      <c r="L1675" t="s">
        <v>3</v>
      </c>
      <c r="M1675" t="s">
        <v>3</v>
      </c>
      <c r="N1675" t="s">
        <v>3</v>
      </c>
      <c r="O1675" t="s">
        <v>3</v>
      </c>
      <c r="P1675" t="s">
        <v>3</v>
      </c>
      <c r="Q1675" t="s">
        <v>3</v>
      </c>
      <c r="R1675" t="s">
        <v>3</v>
      </c>
      <c r="S1675" t="s">
        <v>3</v>
      </c>
      <c r="T1675" t="s">
        <v>3</v>
      </c>
      <c r="U1675" t="s">
        <v>3</v>
      </c>
      <c r="V1675" t="s">
        <v>3</v>
      </c>
      <c r="W1675" t="s">
        <v>3</v>
      </c>
      <c r="X1675" t="s">
        <v>3</v>
      </c>
      <c r="Y1675" t="s">
        <v>3</v>
      </c>
      <c r="Z1675" t="s">
        <v>3</v>
      </c>
      <c r="AA1675"/>
      <c r="AB1675" t="s">
        <v>1791</v>
      </c>
      <c r="AC1675" t="s">
        <v>2271</v>
      </c>
      <c r="AD1675" t="s">
        <v>3</v>
      </c>
    </row>
    <row r="1676" spans="1:30" ht="15" x14ac:dyDescent="0.25">
      <c r="A1676">
        <v>481</v>
      </c>
      <c r="B1676" t="s">
        <v>2370</v>
      </c>
      <c r="C1676">
        <v>481</v>
      </c>
      <c r="D1676" t="s">
        <v>1808</v>
      </c>
      <c r="E1676" t="s">
        <v>2339</v>
      </c>
      <c r="F1676" t="s">
        <v>3</v>
      </c>
      <c r="G1676" t="s">
        <v>3</v>
      </c>
      <c r="H1676" t="s">
        <v>3</v>
      </c>
      <c r="I1676" t="s">
        <v>3</v>
      </c>
      <c r="J1676" t="s">
        <v>3</v>
      </c>
      <c r="K1676">
        <v>0</v>
      </c>
      <c r="L1676" t="s">
        <v>3</v>
      </c>
      <c r="M1676" t="s">
        <v>3</v>
      </c>
      <c r="N1676" t="s">
        <v>3</v>
      </c>
      <c r="O1676" t="s">
        <v>3</v>
      </c>
      <c r="P1676" t="s">
        <v>3</v>
      </c>
      <c r="Q1676" t="s">
        <v>3</v>
      </c>
      <c r="R1676" t="s">
        <v>3</v>
      </c>
      <c r="S1676" t="s">
        <v>3</v>
      </c>
      <c r="T1676" t="s">
        <v>3</v>
      </c>
      <c r="U1676" t="s">
        <v>3</v>
      </c>
      <c r="V1676" t="s">
        <v>2</v>
      </c>
      <c r="W1676" t="s">
        <v>3</v>
      </c>
      <c r="X1676" t="s">
        <v>3</v>
      </c>
      <c r="Y1676" t="s">
        <v>3</v>
      </c>
      <c r="Z1676" t="s">
        <v>3</v>
      </c>
      <c r="AA1676"/>
      <c r="AB1676" t="s">
        <v>1791</v>
      </c>
      <c r="AC1676" t="s">
        <v>2271</v>
      </c>
      <c r="AD1676" t="s">
        <v>3</v>
      </c>
    </row>
    <row r="1677" spans="1:30" ht="15" x14ac:dyDescent="0.25">
      <c r="A1677">
        <v>482</v>
      </c>
      <c r="B1677" t="s">
        <v>2371</v>
      </c>
      <c r="C1677">
        <v>482</v>
      </c>
      <c r="D1677" t="s">
        <v>1808</v>
      </c>
      <c r="E1677" t="s">
        <v>2339</v>
      </c>
      <c r="F1677" t="s">
        <v>3</v>
      </c>
      <c r="G1677" t="s">
        <v>3</v>
      </c>
      <c r="H1677" t="s">
        <v>3</v>
      </c>
      <c r="I1677" t="s">
        <v>3</v>
      </c>
      <c r="J1677" t="s">
        <v>3</v>
      </c>
      <c r="K1677" t="s">
        <v>3</v>
      </c>
      <c r="L1677" t="s">
        <v>3</v>
      </c>
      <c r="M1677" t="s">
        <v>3</v>
      </c>
      <c r="N1677" t="s">
        <v>3</v>
      </c>
      <c r="O1677" t="s">
        <v>3</v>
      </c>
      <c r="P1677" t="s">
        <v>3</v>
      </c>
      <c r="Q1677" t="s">
        <v>3</v>
      </c>
      <c r="R1677" t="s">
        <v>3</v>
      </c>
      <c r="S1677" t="s">
        <v>3</v>
      </c>
      <c r="T1677" t="s">
        <v>3</v>
      </c>
      <c r="U1677" t="s">
        <v>3</v>
      </c>
      <c r="V1677" t="s">
        <v>3</v>
      </c>
      <c r="W1677" t="s">
        <v>3</v>
      </c>
      <c r="X1677" t="s">
        <v>3</v>
      </c>
      <c r="Y1677" t="s">
        <v>3</v>
      </c>
      <c r="Z1677" t="s">
        <v>3</v>
      </c>
      <c r="AA1677"/>
      <c r="AB1677" t="s">
        <v>1791</v>
      </c>
      <c r="AC1677" t="s">
        <v>2271</v>
      </c>
      <c r="AD1677" t="s">
        <v>3</v>
      </c>
    </row>
    <row r="1678" spans="1:30" ht="15" x14ac:dyDescent="0.25">
      <c r="A1678">
        <v>483</v>
      </c>
      <c r="B1678" t="s">
        <v>2372</v>
      </c>
      <c r="C1678">
        <v>483</v>
      </c>
      <c r="D1678" t="s">
        <v>1808</v>
      </c>
      <c r="E1678" t="s">
        <v>2339</v>
      </c>
      <c r="F1678" t="s">
        <v>3</v>
      </c>
      <c r="G1678" t="s">
        <v>3</v>
      </c>
      <c r="H1678" t="s">
        <v>2373</v>
      </c>
      <c r="I1678" t="s">
        <v>3</v>
      </c>
      <c r="J1678" t="s">
        <v>3</v>
      </c>
      <c r="K1678">
        <v>0</v>
      </c>
      <c r="L1678" t="s">
        <v>3</v>
      </c>
      <c r="M1678" t="s">
        <v>3</v>
      </c>
      <c r="N1678" t="s">
        <v>3</v>
      </c>
      <c r="O1678" t="s">
        <v>3</v>
      </c>
      <c r="P1678" t="s">
        <v>3</v>
      </c>
      <c r="Q1678" t="s">
        <v>3</v>
      </c>
      <c r="R1678" t="s">
        <v>3</v>
      </c>
      <c r="S1678" t="s">
        <v>3</v>
      </c>
      <c r="T1678" t="s">
        <v>3</v>
      </c>
      <c r="U1678" t="s">
        <v>3</v>
      </c>
      <c r="V1678" t="s">
        <v>2</v>
      </c>
      <c r="W1678" t="s">
        <v>3</v>
      </c>
      <c r="X1678" t="s">
        <v>3</v>
      </c>
      <c r="Y1678" t="s">
        <v>3</v>
      </c>
      <c r="Z1678" t="s">
        <v>3</v>
      </c>
      <c r="AA1678"/>
      <c r="AB1678" t="s">
        <v>1791</v>
      </c>
      <c r="AC1678" t="s">
        <v>2271</v>
      </c>
      <c r="AD1678" t="s">
        <v>3</v>
      </c>
    </row>
    <row r="1679" spans="1:30" ht="15" x14ac:dyDescent="0.25">
      <c r="A1679">
        <v>484</v>
      </c>
      <c r="B1679" t="s">
        <v>2374</v>
      </c>
      <c r="C1679">
        <v>484</v>
      </c>
      <c r="D1679" t="s">
        <v>1808</v>
      </c>
      <c r="E1679" t="s">
        <v>2339</v>
      </c>
      <c r="F1679" t="s">
        <v>3</v>
      </c>
      <c r="G1679" t="s">
        <v>3</v>
      </c>
      <c r="H1679" t="s">
        <v>3</v>
      </c>
      <c r="I1679" t="s">
        <v>3</v>
      </c>
      <c r="J1679" t="s">
        <v>3</v>
      </c>
      <c r="K1679">
        <v>0</v>
      </c>
      <c r="L1679" t="s">
        <v>3</v>
      </c>
      <c r="M1679" t="s">
        <v>3</v>
      </c>
      <c r="N1679" t="s">
        <v>3</v>
      </c>
      <c r="O1679" t="s">
        <v>3</v>
      </c>
      <c r="P1679" t="s">
        <v>3</v>
      </c>
      <c r="Q1679" t="s">
        <v>3</v>
      </c>
      <c r="R1679" t="s">
        <v>3</v>
      </c>
      <c r="S1679" t="s">
        <v>3</v>
      </c>
      <c r="T1679" t="s">
        <v>3</v>
      </c>
      <c r="U1679" t="s">
        <v>3</v>
      </c>
      <c r="V1679" t="s">
        <v>2</v>
      </c>
      <c r="W1679" t="s">
        <v>3</v>
      </c>
      <c r="X1679" t="s">
        <v>3</v>
      </c>
      <c r="Y1679" t="s">
        <v>3</v>
      </c>
      <c r="Z1679" t="s">
        <v>3</v>
      </c>
      <c r="AA1679"/>
      <c r="AB1679" t="s">
        <v>1791</v>
      </c>
      <c r="AC1679" t="s">
        <v>2271</v>
      </c>
      <c r="AD1679" t="s">
        <v>3</v>
      </c>
    </row>
    <row r="1680" spans="1:30" ht="15" x14ac:dyDescent="0.25">
      <c r="A1680">
        <v>485</v>
      </c>
      <c r="B1680" t="s">
        <v>2375</v>
      </c>
      <c r="C1680">
        <v>485</v>
      </c>
      <c r="D1680" t="s">
        <v>1808</v>
      </c>
      <c r="E1680" t="s">
        <v>2339</v>
      </c>
      <c r="F1680" t="s">
        <v>3</v>
      </c>
      <c r="G1680" t="s">
        <v>3</v>
      </c>
      <c r="H1680" t="s">
        <v>3</v>
      </c>
      <c r="I1680" t="s">
        <v>3</v>
      </c>
      <c r="J1680" t="s">
        <v>3</v>
      </c>
      <c r="K1680" t="s">
        <v>3</v>
      </c>
      <c r="L1680" t="s">
        <v>3</v>
      </c>
      <c r="M1680" t="s">
        <v>3</v>
      </c>
      <c r="N1680" t="s">
        <v>3</v>
      </c>
      <c r="O1680" t="s">
        <v>3</v>
      </c>
      <c r="P1680" t="s">
        <v>1795</v>
      </c>
      <c r="Q1680" t="s">
        <v>3</v>
      </c>
      <c r="R1680" t="s">
        <v>3</v>
      </c>
      <c r="S1680" t="s">
        <v>3</v>
      </c>
      <c r="T1680" t="s">
        <v>3</v>
      </c>
      <c r="U1680" t="s">
        <v>3</v>
      </c>
      <c r="V1680" t="s">
        <v>2</v>
      </c>
      <c r="W1680" t="s">
        <v>3</v>
      </c>
      <c r="X1680" t="s">
        <v>3</v>
      </c>
      <c r="Y1680" t="s">
        <v>3</v>
      </c>
      <c r="Z1680" t="s">
        <v>3</v>
      </c>
      <c r="AA1680"/>
      <c r="AB1680" t="s">
        <v>1791</v>
      </c>
      <c r="AC1680" t="s">
        <v>2271</v>
      </c>
      <c r="AD1680" t="s">
        <v>3</v>
      </c>
    </row>
    <row r="1681" spans="1:30" ht="15" x14ac:dyDescent="0.25">
      <c r="A1681">
        <v>486</v>
      </c>
      <c r="B1681" t="s">
        <v>2376</v>
      </c>
      <c r="C1681">
        <v>486</v>
      </c>
      <c r="D1681" t="s">
        <v>1808</v>
      </c>
      <c r="E1681" t="s">
        <v>2339</v>
      </c>
      <c r="F1681" t="s">
        <v>3</v>
      </c>
      <c r="G1681" t="s">
        <v>3</v>
      </c>
      <c r="H1681" t="s">
        <v>3</v>
      </c>
      <c r="I1681" t="s">
        <v>3</v>
      </c>
      <c r="J1681" t="s">
        <v>3</v>
      </c>
      <c r="K1681" t="s">
        <v>3</v>
      </c>
      <c r="L1681" t="s">
        <v>3</v>
      </c>
      <c r="M1681" t="s">
        <v>3</v>
      </c>
      <c r="N1681" t="s">
        <v>3</v>
      </c>
      <c r="O1681" t="s">
        <v>3</v>
      </c>
      <c r="P1681" t="s">
        <v>3</v>
      </c>
      <c r="Q1681" t="s">
        <v>3</v>
      </c>
      <c r="R1681" t="s">
        <v>3</v>
      </c>
      <c r="S1681" t="s">
        <v>3</v>
      </c>
      <c r="T1681" t="s">
        <v>3</v>
      </c>
      <c r="U1681" t="s">
        <v>3</v>
      </c>
      <c r="V1681" t="s">
        <v>2</v>
      </c>
      <c r="W1681" t="s">
        <v>3</v>
      </c>
      <c r="X1681" t="s">
        <v>3</v>
      </c>
      <c r="Y1681" t="s">
        <v>3</v>
      </c>
      <c r="Z1681" t="s">
        <v>3</v>
      </c>
      <c r="AA1681"/>
      <c r="AB1681" t="s">
        <v>1791</v>
      </c>
      <c r="AC1681" t="s">
        <v>2271</v>
      </c>
      <c r="AD1681" t="s">
        <v>3</v>
      </c>
    </row>
    <row r="1682" spans="1:30" ht="15" x14ac:dyDescent="0.25">
      <c r="A1682">
        <v>487</v>
      </c>
      <c r="B1682" t="s">
        <v>2377</v>
      </c>
      <c r="C1682">
        <v>487</v>
      </c>
      <c r="D1682" t="s">
        <v>1808</v>
      </c>
      <c r="E1682" t="s">
        <v>2339</v>
      </c>
      <c r="F1682" t="s">
        <v>3</v>
      </c>
      <c r="G1682" t="s">
        <v>3</v>
      </c>
      <c r="H1682" t="s">
        <v>3</v>
      </c>
      <c r="I1682" t="s">
        <v>3</v>
      </c>
      <c r="J1682" t="s">
        <v>3</v>
      </c>
      <c r="K1682">
        <v>0</v>
      </c>
      <c r="L1682" t="s">
        <v>3</v>
      </c>
      <c r="M1682" t="s">
        <v>3</v>
      </c>
      <c r="N1682" t="s">
        <v>3</v>
      </c>
      <c r="O1682" t="s">
        <v>3</v>
      </c>
      <c r="P1682" t="s">
        <v>3</v>
      </c>
      <c r="Q1682" t="s">
        <v>3</v>
      </c>
      <c r="R1682" t="s">
        <v>3</v>
      </c>
      <c r="S1682" t="s">
        <v>3</v>
      </c>
      <c r="T1682" t="s">
        <v>3</v>
      </c>
      <c r="U1682" t="s">
        <v>3</v>
      </c>
      <c r="V1682" t="s">
        <v>2</v>
      </c>
      <c r="W1682" t="s">
        <v>3</v>
      </c>
      <c r="X1682" t="s">
        <v>3</v>
      </c>
      <c r="Y1682" t="s">
        <v>3</v>
      </c>
      <c r="Z1682" t="s">
        <v>3</v>
      </c>
      <c r="AA1682"/>
      <c r="AB1682" t="s">
        <v>1791</v>
      </c>
      <c r="AC1682" t="s">
        <v>2271</v>
      </c>
      <c r="AD1682" t="s">
        <v>3</v>
      </c>
    </row>
    <row r="1683" spans="1:30" ht="15" x14ac:dyDescent="0.25">
      <c r="A1683">
        <v>488</v>
      </c>
      <c r="B1683" t="s">
        <v>2378</v>
      </c>
      <c r="C1683">
        <v>488</v>
      </c>
      <c r="D1683" t="s">
        <v>1808</v>
      </c>
      <c r="E1683" t="s">
        <v>2339</v>
      </c>
      <c r="F1683" t="s">
        <v>3</v>
      </c>
      <c r="G1683" t="s">
        <v>3</v>
      </c>
      <c r="H1683" t="s">
        <v>3</v>
      </c>
      <c r="I1683" t="s">
        <v>3</v>
      </c>
      <c r="J1683" t="s">
        <v>3</v>
      </c>
      <c r="K1683">
        <v>0</v>
      </c>
      <c r="L1683" t="s">
        <v>3</v>
      </c>
      <c r="M1683" t="s">
        <v>3</v>
      </c>
      <c r="N1683" t="s">
        <v>3</v>
      </c>
      <c r="O1683" t="s">
        <v>3</v>
      </c>
      <c r="P1683" t="s">
        <v>1795</v>
      </c>
      <c r="Q1683" t="s">
        <v>3</v>
      </c>
      <c r="R1683" t="s">
        <v>3</v>
      </c>
      <c r="S1683" t="s">
        <v>3</v>
      </c>
      <c r="T1683" t="s">
        <v>3</v>
      </c>
      <c r="U1683" t="s">
        <v>3</v>
      </c>
      <c r="V1683" t="s">
        <v>2</v>
      </c>
      <c r="W1683" t="s">
        <v>3</v>
      </c>
      <c r="X1683" t="s">
        <v>3</v>
      </c>
      <c r="Y1683" t="s">
        <v>3</v>
      </c>
      <c r="Z1683" t="s">
        <v>3</v>
      </c>
      <c r="AA1683"/>
      <c r="AB1683" t="s">
        <v>1791</v>
      </c>
      <c r="AC1683" t="s">
        <v>2271</v>
      </c>
      <c r="AD1683" t="s">
        <v>3</v>
      </c>
    </row>
    <row r="1684" spans="1:30" ht="15" x14ac:dyDescent="0.25">
      <c r="A1684">
        <v>489</v>
      </c>
      <c r="B1684" t="s">
        <v>2379</v>
      </c>
      <c r="C1684">
        <v>489</v>
      </c>
      <c r="D1684" t="s">
        <v>1808</v>
      </c>
      <c r="E1684" t="s">
        <v>2339</v>
      </c>
      <c r="F1684" t="s">
        <v>3</v>
      </c>
      <c r="G1684" t="s">
        <v>3</v>
      </c>
      <c r="H1684" t="s">
        <v>2380</v>
      </c>
      <c r="I1684" t="s">
        <v>3</v>
      </c>
      <c r="J1684" t="s">
        <v>3</v>
      </c>
      <c r="K1684">
        <v>0</v>
      </c>
      <c r="L1684" t="s">
        <v>311</v>
      </c>
      <c r="M1684" t="s">
        <v>3</v>
      </c>
      <c r="N1684" t="s">
        <v>3</v>
      </c>
      <c r="O1684" t="s">
        <v>3</v>
      </c>
      <c r="P1684" t="s">
        <v>1795</v>
      </c>
      <c r="Q1684" t="s">
        <v>3</v>
      </c>
      <c r="R1684" t="s">
        <v>3</v>
      </c>
      <c r="S1684" t="s">
        <v>3</v>
      </c>
      <c r="T1684" t="s">
        <v>3</v>
      </c>
      <c r="U1684" t="s">
        <v>3</v>
      </c>
      <c r="V1684" t="s">
        <v>2</v>
      </c>
      <c r="W1684" t="s">
        <v>3</v>
      </c>
      <c r="X1684" t="s">
        <v>3</v>
      </c>
      <c r="Y1684" t="s">
        <v>3</v>
      </c>
      <c r="Z1684" t="s">
        <v>3</v>
      </c>
      <c r="AA1684"/>
      <c r="AB1684" t="s">
        <v>1791</v>
      </c>
      <c r="AC1684" t="s">
        <v>2271</v>
      </c>
      <c r="AD1684" t="s">
        <v>3</v>
      </c>
    </row>
    <row r="1685" spans="1:30" ht="15" x14ac:dyDescent="0.25">
      <c r="A1685">
        <v>490</v>
      </c>
      <c r="B1685" t="s">
        <v>2381</v>
      </c>
      <c r="C1685">
        <v>490</v>
      </c>
      <c r="D1685" t="s">
        <v>1808</v>
      </c>
      <c r="E1685" t="s">
        <v>2339</v>
      </c>
      <c r="F1685" t="s">
        <v>3</v>
      </c>
      <c r="G1685" t="s">
        <v>3</v>
      </c>
      <c r="H1685" t="s">
        <v>2380</v>
      </c>
      <c r="I1685" t="s">
        <v>3</v>
      </c>
      <c r="J1685" t="s">
        <v>3</v>
      </c>
      <c r="K1685">
        <v>0</v>
      </c>
      <c r="L1685" t="s">
        <v>3</v>
      </c>
      <c r="M1685" t="s">
        <v>3</v>
      </c>
      <c r="N1685" t="s">
        <v>3</v>
      </c>
      <c r="O1685" t="s">
        <v>3</v>
      </c>
      <c r="P1685" t="s">
        <v>3</v>
      </c>
      <c r="Q1685" t="s">
        <v>3</v>
      </c>
      <c r="R1685" t="s">
        <v>3</v>
      </c>
      <c r="S1685" t="s">
        <v>3</v>
      </c>
      <c r="T1685" t="s">
        <v>3</v>
      </c>
      <c r="U1685" t="s">
        <v>3</v>
      </c>
      <c r="V1685" t="s">
        <v>3</v>
      </c>
      <c r="W1685" t="s">
        <v>3</v>
      </c>
      <c r="X1685" t="s">
        <v>3</v>
      </c>
      <c r="Y1685" t="s">
        <v>3</v>
      </c>
      <c r="Z1685" t="s">
        <v>3</v>
      </c>
      <c r="AA1685"/>
      <c r="AB1685" t="s">
        <v>1791</v>
      </c>
      <c r="AC1685" t="s">
        <v>2271</v>
      </c>
      <c r="AD1685" t="s">
        <v>3</v>
      </c>
    </row>
    <row r="1686" spans="1:30" ht="15" x14ac:dyDescent="0.25">
      <c r="A1686">
        <v>491</v>
      </c>
      <c r="B1686" t="s">
        <v>2382</v>
      </c>
      <c r="C1686">
        <v>491</v>
      </c>
      <c r="D1686" t="s">
        <v>1808</v>
      </c>
      <c r="E1686" t="s">
        <v>2339</v>
      </c>
      <c r="F1686" t="s">
        <v>3</v>
      </c>
      <c r="G1686" t="s">
        <v>3</v>
      </c>
      <c r="H1686" t="s">
        <v>3</v>
      </c>
      <c r="I1686" t="s">
        <v>3</v>
      </c>
      <c r="J1686" t="s">
        <v>3</v>
      </c>
      <c r="K1686">
        <v>0</v>
      </c>
      <c r="L1686" t="s">
        <v>3</v>
      </c>
      <c r="M1686" t="s">
        <v>3</v>
      </c>
      <c r="N1686" t="s">
        <v>3</v>
      </c>
      <c r="O1686" t="s">
        <v>3</v>
      </c>
      <c r="P1686" t="s">
        <v>3</v>
      </c>
      <c r="Q1686" t="s">
        <v>3</v>
      </c>
      <c r="R1686" t="s">
        <v>3</v>
      </c>
      <c r="S1686" t="s">
        <v>3</v>
      </c>
      <c r="T1686" t="s">
        <v>3</v>
      </c>
      <c r="U1686" t="s">
        <v>3</v>
      </c>
      <c r="V1686" t="s">
        <v>3</v>
      </c>
      <c r="W1686" t="s">
        <v>3</v>
      </c>
      <c r="X1686" t="s">
        <v>3</v>
      </c>
      <c r="Y1686" t="s">
        <v>3</v>
      </c>
      <c r="Z1686" t="s">
        <v>3</v>
      </c>
      <c r="AA1686"/>
      <c r="AB1686" t="s">
        <v>1791</v>
      </c>
      <c r="AC1686" t="s">
        <v>2271</v>
      </c>
      <c r="AD1686" t="s">
        <v>3</v>
      </c>
    </row>
    <row r="1687" spans="1:30" ht="15" x14ac:dyDescent="0.25">
      <c r="A1687">
        <v>492</v>
      </c>
      <c r="B1687" t="s">
        <v>2383</v>
      </c>
      <c r="C1687">
        <v>492</v>
      </c>
      <c r="D1687" t="s">
        <v>1808</v>
      </c>
      <c r="E1687" t="s">
        <v>2339</v>
      </c>
      <c r="F1687" t="s">
        <v>3</v>
      </c>
      <c r="G1687" t="s">
        <v>3</v>
      </c>
      <c r="H1687" t="s">
        <v>3</v>
      </c>
      <c r="I1687" t="s">
        <v>3</v>
      </c>
      <c r="J1687" t="s">
        <v>3</v>
      </c>
      <c r="K1687">
        <v>0</v>
      </c>
      <c r="L1687" t="s">
        <v>3</v>
      </c>
      <c r="M1687" t="s">
        <v>3</v>
      </c>
      <c r="N1687" t="s">
        <v>3</v>
      </c>
      <c r="O1687" t="s">
        <v>3</v>
      </c>
      <c r="P1687" t="s">
        <v>3</v>
      </c>
      <c r="Q1687" t="s">
        <v>3</v>
      </c>
      <c r="R1687" t="s">
        <v>3</v>
      </c>
      <c r="S1687" t="s">
        <v>3</v>
      </c>
      <c r="T1687" t="s">
        <v>3</v>
      </c>
      <c r="U1687" t="s">
        <v>3</v>
      </c>
      <c r="V1687" t="s">
        <v>3</v>
      </c>
      <c r="W1687" t="s">
        <v>3</v>
      </c>
      <c r="X1687" t="s">
        <v>3</v>
      </c>
      <c r="Y1687" t="s">
        <v>3</v>
      </c>
      <c r="Z1687" t="s">
        <v>3</v>
      </c>
      <c r="AA1687"/>
      <c r="AB1687" t="s">
        <v>1791</v>
      </c>
      <c r="AC1687" t="s">
        <v>2271</v>
      </c>
      <c r="AD1687" t="s">
        <v>3</v>
      </c>
    </row>
    <row r="1688" spans="1:30" ht="15" x14ac:dyDescent="0.25">
      <c r="A1688">
        <v>493</v>
      </c>
      <c r="B1688" t="s">
        <v>2384</v>
      </c>
      <c r="C1688">
        <v>493</v>
      </c>
      <c r="D1688" t="s">
        <v>1808</v>
      </c>
      <c r="E1688" t="s">
        <v>2339</v>
      </c>
      <c r="F1688" t="s">
        <v>3</v>
      </c>
      <c r="G1688" t="s">
        <v>3</v>
      </c>
      <c r="H1688" t="s">
        <v>3</v>
      </c>
      <c r="I1688" t="s">
        <v>3</v>
      </c>
      <c r="J1688" t="s">
        <v>3</v>
      </c>
      <c r="K1688">
        <v>0</v>
      </c>
      <c r="L1688" t="s">
        <v>3</v>
      </c>
      <c r="M1688" t="s">
        <v>3</v>
      </c>
      <c r="N1688" t="s">
        <v>3</v>
      </c>
      <c r="O1688" t="s">
        <v>3</v>
      </c>
      <c r="P1688" t="s">
        <v>3</v>
      </c>
      <c r="Q1688" t="s">
        <v>3</v>
      </c>
      <c r="R1688" t="s">
        <v>3</v>
      </c>
      <c r="S1688" t="s">
        <v>3</v>
      </c>
      <c r="T1688" t="s">
        <v>3</v>
      </c>
      <c r="U1688" t="s">
        <v>3</v>
      </c>
      <c r="V1688" t="s">
        <v>10</v>
      </c>
      <c r="W1688" t="s">
        <v>3</v>
      </c>
      <c r="X1688" t="s">
        <v>3</v>
      </c>
      <c r="Y1688" t="s">
        <v>3</v>
      </c>
      <c r="Z1688" t="s">
        <v>3</v>
      </c>
      <c r="AA1688"/>
      <c r="AB1688" t="s">
        <v>1791</v>
      </c>
      <c r="AC1688" t="s">
        <v>2271</v>
      </c>
      <c r="AD1688" t="s">
        <v>3</v>
      </c>
    </row>
    <row r="1689" spans="1:30" ht="15" x14ac:dyDescent="0.25">
      <c r="A1689">
        <v>494</v>
      </c>
      <c r="B1689" t="s">
        <v>2385</v>
      </c>
      <c r="C1689">
        <v>494</v>
      </c>
      <c r="D1689" t="s">
        <v>1808</v>
      </c>
      <c r="E1689" t="s">
        <v>2339</v>
      </c>
      <c r="F1689" t="s">
        <v>3</v>
      </c>
      <c r="G1689" t="s">
        <v>3</v>
      </c>
      <c r="H1689" t="s">
        <v>2386</v>
      </c>
      <c r="I1689" t="s">
        <v>3</v>
      </c>
      <c r="J1689" t="s">
        <v>3</v>
      </c>
      <c r="K1689">
        <v>0</v>
      </c>
      <c r="L1689" t="s">
        <v>3</v>
      </c>
      <c r="M1689" t="s">
        <v>3</v>
      </c>
      <c r="N1689" t="s">
        <v>3</v>
      </c>
      <c r="O1689" t="s">
        <v>3</v>
      </c>
      <c r="P1689" t="s">
        <v>1795</v>
      </c>
      <c r="Q1689" t="s">
        <v>3</v>
      </c>
      <c r="R1689" t="s">
        <v>3</v>
      </c>
      <c r="S1689" t="s">
        <v>3</v>
      </c>
      <c r="T1689" t="s">
        <v>3</v>
      </c>
      <c r="U1689" t="s">
        <v>3</v>
      </c>
      <c r="V1689" t="s">
        <v>2</v>
      </c>
      <c r="W1689" t="s">
        <v>3</v>
      </c>
      <c r="X1689" t="s">
        <v>3</v>
      </c>
      <c r="Y1689" t="s">
        <v>3</v>
      </c>
      <c r="Z1689" t="s">
        <v>3</v>
      </c>
      <c r="AA1689"/>
      <c r="AB1689" t="s">
        <v>1791</v>
      </c>
      <c r="AC1689" t="s">
        <v>2271</v>
      </c>
      <c r="AD1689" t="s">
        <v>3</v>
      </c>
    </row>
    <row r="1690" spans="1:30" ht="15" x14ac:dyDescent="0.25">
      <c r="A1690">
        <v>495</v>
      </c>
      <c r="B1690" t="s">
        <v>2387</v>
      </c>
      <c r="C1690">
        <v>495</v>
      </c>
      <c r="D1690" t="s">
        <v>1808</v>
      </c>
      <c r="E1690" t="s">
        <v>2388</v>
      </c>
      <c r="F1690" t="s">
        <v>2389</v>
      </c>
      <c r="G1690" t="s">
        <v>2390</v>
      </c>
      <c r="H1690" t="s">
        <v>3</v>
      </c>
      <c r="I1690" t="s">
        <v>3</v>
      </c>
      <c r="J1690" t="s">
        <v>3</v>
      </c>
      <c r="K1690" t="s">
        <v>3</v>
      </c>
      <c r="L1690" t="s">
        <v>3</v>
      </c>
      <c r="M1690" t="s">
        <v>3</v>
      </c>
      <c r="N1690" t="s">
        <v>3</v>
      </c>
      <c r="O1690" t="s">
        <v>3</v>
      </c>
      <c r="P1690" t="s">
        <v>3</v>
      </c>
      <c r="Q1690" t="s">
        <v>3</v>
      </c>
      <c r="R1690" t="s">
        <v>3</v>
      </c>
      <c r="S1690" t="s">
        <v>3</v>
      </c>
      <c r="T1690" t="s">
        <v>3</v>
      </c>
      <c r="U1690" t="s">
        <v>3</v>
      </c>
      <c r="V1690" t="s">
        <v>3</v>
      </c>
      <c r="W1690" t="s">
        <v>3</v>
      </c>
      <c r="X1690" t="s">
        <v>3</v>
      </c>
      <c r="Y1690" t="s">
        <v>3</v>
      </c>
      <c r="Z1690" t="s">
        <v>3</v>
      </c>
      <c r="AA1690"/>
      <c r="AB1690" t="s">
        <v>1791</v>
      </c>
      <c r="AC1690" t="s">
        <v>2271</v>
      </c>
      <c r="AD1690" t="s">
        <v>3</v>
      </c>
    </row>
    <row r="1691" spans="1:30" ht="15" x14ac:dyDescent="0.25">
      <c r="A1691">
        <v>496</v>
      </c>
      <c r="B1691" t="s">
        <v>2391</v>
      </c>
      <c r="C1691">
        <v>496</v>
      </c>
      <c r="D1691" t="s">
        <v>1808</v>
      </c>
      <c r="E1691" t="s">
        <v>2388</v>
      </c>
      <c r="F1691" t="s">
        <v>2389</v>
      </c>
      <c r="G1691" t="s">
        <v>2390</v>
      </c>
      <c r="H1691" t="s">
        <v>3</v>
      </c>
      <c r="I1691" t="s">
        <v>3</v>
      </c>
      <c r="J1691" t="s">
        <v>3</v>
      </c>
      <c r="K1691" t="s">
        <v>3</v>
      </c>
      <c r="L1691" t="s">
        <v>3</v>
      </c>
      <c r="M1691" t="s">
        <v>3</v>
      </c>
      <c r="N1691" t="s">
        <v>3</v>
      </c>
      <c r="O1691" t="s">
        <v>3</v>
      </c>
      <c r="P1691" t="s">
        <v>3</v>
      </c>
      <c r="Q1691" t="s">
        <v>3</v>
      </c>
      <c r="R1691" t="s">
        <v>3</v>
      </c>
      <c r="S1691" t="s">
        <v>3</v>
      </c>
      <c r="T1691" t="s">
        <v>3</v>
      </c>
      <c r="U1691" t="s">
        <v>3</v>
      </c>
      <c r="V1691" t="s">
        <v>3</v>
      </c>
      <c r="W1691" t="s">
        <v>3</v>
      </c>
      <c r="X1691" t="s">
        <v>3</v>
      </c>
      <c r="Y1691" t="s">
        <v>3</v>
      </c>
      <c r="Z1691" t="s">
        <v>3</v>
      </c>
      <c r="AA1691"/>
      <c r="AB1691" t="s">
        <v>1791</v>
      </c>
      <c r="AC1691" t="s">
        <v>2271</v>
      </c>
      <c r="AD1691" t="s">
        <v>3</v>
      </c>
    </row>
    <row r="1692" spans="1:30" ht="15" x14ac:dyDescent="0.25">
      <c r="A1692">
        <v>497</v>
      </c>
      <c r="B1692" t="s">
        <v>2392</v>
      </c>
      <c r="C1692">
        <v>497</v>
      </c>
      <c r="D1692" t="s">
        <v>1808</v>
      </c>
      <c r="E1692" t="s">
        <v>2388</v>
      </c>
      <c r="F1692" t="s">
        <v>2389</v>
      </c>
      <c r="G1692" t="s">
        <v>2390</v>
      </c>
      <c r="H1692" t="s">
        <v>2393</v>
      </c>
      <c r="I1692" t="s">
        <v>3</v>
      </c>
      <c r="J1692" t="s">
        <v>3</v>
      </c>
      <c r="K1692">
        <v>0</v>
      </c>
      <c r="L1692" t="s">
        <v>3</v>
      </c>
      <c r="M1692" t="s">
        <v>3</v>
      </c>
      <c r="N1692" t="s">
        <v>3</v>
      </c>
      <c r="O1692" t="s">
        <v>3</v>
      </c>
      <c r="P1692" t="s">
        <v>3</v>
      </c>
      <c r="Q1692" t="s">
        <v>3</v>
      </c>
      <c r="R1692" t="s">
        <v>3</v>
      </c>
      <c r="S1692" t="s">
        <v>3</v>
      </c>
      <c r="T1692" t="s">
        <v>3</v>
      </c>
      <c r="U1692" t="s">
        <v>3</v>
      </c>
      <c r="V1692" t="s">
        <v>2</v>
      </c>
      <c r="W1692" t="s">
        <v>3</v>
      </c>
      <c r="X1692" t="s">
        <v>3</v>
      </c>
      <c r="Y1692" t="s">
        <v>3</v>
      </c>
      <c r="Z1692" t="s">
        <v>3</v>
      </c>
      <c r="AA1692"/>
      <c r="AB1692" t="s">
        <v>1791</v>
      </c>
      <c r="AC1692" t="s">
        <v>2271</v>
      </c>
      <c r="AD1692" t="s">
        <v>3</v>
      </c>
    </row>
    <row r="1693" spans="1:30" ht="15" x14ac:dyDescent="0.25">
      <c r="A1693">
        <v>498</v>
      </c>
      <c r="B1693" t="s">
        <v>2394</v>
      </c>
      <c r="C1693">
        <v>498</v>
      </c>
      <c r="D1693" t="s">
        <v>1808</v>
      </c>
      <c r="E1693" t="s">
        <v>2388</v>
      </c>
      <c r="F1693" t="s">
        <v>2389</v>
      </c>
      <c r="G1693" t="s">
        <v>2390</v>
      </c>
      <c r="H1693" t="s">
        <v>3</v>
      </c>
      <c r="I1693" t="s">
        <v>3</v>
      </c>
      <c r="J1693" t="s">
        <v>3</v>
      </c>
      <c r="K1693">
        <v>0</v>
      </c>
      <c r="L1693" t="s">
        <v>3</v>
      </c>
      <c r="M1693" t="s">
        <v>3</v>
      </c>
      <c r="N1693" t="s">
        <v>3</v>
      </c>
      <c r="O1693" t="s">
        <v>3</v>
      </c>
      <c r="P1693" t="s">
        <v>3</v>
      </c>
      <c r="Q1693" t="s">
        <v>3</v>
      </c>
      <c r="R1693" t="s">
        <v>3</v>
      </c>
      <c r="S1693" t="s">
        <v>3</v>
      </c>
      <c r="T1693" t="s">
        <v>3</v>
      </c>
      <c r="U1693" t="s">
        <v>3</v>
      </c>
      <c r="V1693" t="s">
        <v>2</v>
      </c>
      <c r="W1693" t="s">
        <v>3</v>
      </c>
      <c r="X1693" t="s">
        <v>3</v>
      </c>
      <c r="Y1693" t="s">
        <v>3</v>
      </c>
      <c r="Z1693" t="s">
        <v>3</v>
      </c>
      <c r="AA1693"/>
      <c r="AB1693" t="s">
        <v>1791</v>
      </c>
      <c r="AC1693" t="s">
        <v>2271</v>
      </c>
      <c r="AD1693" t="s">
        <v>3</v>
      </c>
    </row>
    <row r="1694" spans="1:30" ht="15" x14ac:dyDescent="0.25">
      <c r="A1694">
        <v>499</v>
      </c>
      <c r="B1694" t="s">
        <v>2395</v>
      </c>
      <c r="C1694">
        <v>499</v>
      </c>
      <c r="D1694" t="s">
        <v>1808</v>
      </c>
      <c r="E1694" t="s">
        <v>2388</v>
      </c>
      <c r="F1694" t="s">
        <v>2389</v>
      </c>
      <c r="G1694" t="s">
        <v>2390</v>
      </c>
      <c r="H1694" t="s">
        <v>3</v>
      </c>
      <c r="I1694" t="s">
        <v>3</v>
      </c>
      <c r="J1694" t="s">
        <v>3</v>
      </c>
      <c r="K1694">
        <v>0</v>
      </c>
      <c r="L1694" t="s">
        <v>3</v>
      </c>
      <c r="M1694" t="s">
        <v>3</v>
      </c>
      <c r="N1694" t="s">
        <v>3</v>
      </c>
      <c r="O1694" t="s">
        <v>3</v>
      </c>
      <c r="P1694" t="s">
        <v>3</v>
      </c>
      <c r="Q1694" t="s">
        <v>3</v>
      </c>
      <c r="R1694" t="s">
        <v>3</v>
      </c>
      <c r="S1694" t="s">
        <v>3</v>
      </c>
      <c r="T1694" t="s">
        <v>3</v>
      </c>
      <c r="U1694" t="s">
        <v>3</v>
      </c>
      <c r="V1694" t="s">
        <v>2</v>
      </c>
      <c r="W1694" t="s">
        <v>3</v>
      </c>
      <c r="X1694" t="s">
        <v>3</v>
      </c>
      <c r="Y1694" t="s">
        <v>3</v>
      </c>
      <c r="Z1694" t="s">
        <v>3</v>
      </c>
      <c r="AA1694"/>
      <c r="AB1694" t="s">
        <v>1791</v>
      </c>
      <c r="AC1694" t="s">
        <v>2271</v>
      </c>
      <c r="AD1694" t="s">
        <v>3</v>
      </c>
    </row>
    <row r="1695" spans="1:30" ht="15" x14ac:dyDescent="0.25">
      <c r="A1695">
        <v>500</v>
      </c>
      <c r="B1695" t="s">
        <v>2396</v>
      </c>
      <c r="C1695">
        <v>500</v>
      </c>
      <c r="D1695" t="s">
        <v>1808</v>
      </c>
      <c r="E1695" t="s">
        <v>2388</v>
      </c>
      <c r="F1695" t="s">
        <v>2389</v>
      </c>
      <c r="G1695" t="s">
        <v>2390</v>
      </c>
      <c r="H1695" t="s">
        <v>3</v>
      </c>
      <c r="I1695" t="s">
        <v>3</v>
      </c>
      <c r="J1695" t="s">
        <v>3</v>
      </c>
      <c r="K1695">
        <v>0</v>
      </c>
      <c r="L1695" t="s">
        <v>3</v>
      </c>
      <c r="M1695" t="s">
        <v>3</v>
      </c>
      <c r="N1695" t="s">
        <v>3</v>
      </c>
      <c r="O1695" t="s">
        <v>3</v>
      </c>
      <c r="P1695" t="s">
        <v>3</v>
      </c>
      <c r="Q1695" t="s">
        <v>3</v>
      </c>
      <c r="R1695" t="s">
        <v>3</v>
      </c>
      <c r="S1695" t="s">
        <v>3</v>
      </c>
      <c r="T1695" t="s">
        <v>3</v>
      </c>
      <c r="U1695" t="s">
        <v>3</v>
      </c>
      <c r="V1695" t="s">
        <v>2</v>
      </c>
      <c r="W1695" t="s">
        <v>3</v>
      </c>
      <c r="X1695" t="s">
        <v>3</v>
      </c>
      <c r="Y1695" t="s">
        <v>3</v>
      </c>
      <c r="Z1695" t="s">
        <v>3</v>
      </c>
      <c r="AA1695"/>
      <c r="AB1695" t="s">
        <v>1791</v>
      </c>
      <c r="AC1695" t="s">
        <v>2271</v>
      </c>
      <c r="AD1695" t="s">
        <v>3</v>
      </c>
    </row>
    <row r="1696" spans="1:30" ht="15" x14ac:dyDescent="0.25">
      <c r="A1696">
        <v>501</v>
      </c>
      <c r="B1696" t="s">
        <v>2397</v>
      </c>
      <c r="C1696">
        <v>501</v>
      </c>
      <c r="D1696" t="s">
        <v>1808</v>
      </c>
      <c r="E1696" t="s">
        <v>2388</v>
      </c>
      <c r="F1696" t="s">
        <v>2389</v>
      </c>
      <c r="G1696" t="s">
        <v>2390</v>
      </c>
      <c r="H1696" t="s">
        <v>3</v>
      </c>
      <c r="I1696" t="s">
        <v>3</v>
      </c>
      <c r="J1696" t="s">
        <v>3</v>
      </c>
      <c r="K1696">
        <v>0</v>
      </c>
      <c r="L1696" t="s">
        <v>3</v>
      </c>
      <c r="M1696" t="s">
        <v>3</v>
      </c>
      <c r="N1696" t="s">
        <v>3</v>
      </c>
      <c r="O1696" t="s">
        <v>3</v>
      </c>
      <c r="P1696" t="s">
        <v>3</v>
      </c>
      <c r="Q1696" t="s">
        <v>3</v>
      </c>
      <c r="R1696" t="s">
        <v>3</v>
      </c>
      <c r="S1696" t="s">
        <v>3</v>
      </c>
      <c r="T1696" t="s">
        <v>3</v>
      </c>
      <c r="U1696" t="s">
        <v>3</v>
      </c>
      <c r="V1696" t="s">
        <v>3</v>
      </c>
      <c r="W1696" t="s">
        <v>3</v>
      </c>
      <c r="X1696" t="s">
        <v>3</v>
      </c>
      <c r="Y1696" t="s">
        <v>3</v>
      </c>
      <c r="Z1696" t="s">
        <v>3</v>
      </c>
      <c r="AA1696"/>
      <c r="AB1696" t="s">
        <v>1791</v>
      </c>
      <c r="AC1696" t="s">
        <v>2271</v>
      </c>
      <c r="AD1696" t="s">
        <v>3</v>
      </c>
    </row>
    <row r="1697" spans="1:30" ht="15" x14ac:dyDescent="0.25">
      <c r="A1697">
        <v>502</v>
      </c>
      <c r="B1697" t="s">
        <v>2398</v>
      </c>
      <c r="C1697">
        <v>502</v>
      </c>
      <c r="D1697" t="s">
        <v>1808</v>
      </c>
      <c r="E1697" t="s">
        <v>2388</v>
      </c>
      <c r="F1697" t="s">
        <v>2389</v>
      </c>
      <c r="G1697" t="s">
        <v>2390</v>
      </c>
      <c r="H1697" t="s">
        <v>3</v>
      </c>
      <c r="I1697" t="s">
        <v>3</v>
      </c>
      <c r="J1697" t="s">
        <v>3</v>
      </c>
      <c r="K1697">
        <v>0</v>
      </c>
      <c r="L1697" t="s">
        <v>3</v>
      </c>
      <c r="M1697">
        <v>1</v>
      </c>
      <c r="N1697" t="s">
        <v>3</v>
      </c>
      <c r="O1697" t="s">
        <v>3</v>
      </c>
      <c r="P1697" t="s">
        <v>3</v>
      </c>
      <c r="Q1697" t="s">
        <v>3</v>
      </c>
      <c r="R1697" t="s">
        <v>3</v>
      </c>
      <c r="S1697" t="s">
        <v>3</v>
      </c>
      <c r="T1697" t="s">
        <v>3</v>
      </c>
      <c r="U1697" t="s">
        <v>3</v>
      </c>
      <c r="V1697" t="s">
        <v>13</v>
      </c>
      <c r="W1697" t="s">
        <v>13</v>
      </c>
      <c r="X1697" t="s">
        <v>3</v>
      </c>
      <c r="Y1697" t="s">
        <v>3</v>
      </c>
      <c r="Z1697" t="s">
        <v>3</v>
      </c>
      <c r="AA1697"/>
      <c r="AB1697" t="s">
        <v>1791</v>
      </c>
      <c r="AC1697" t="s">
        <v>2271</v>
      </c>
      <c r="AD1697" t="s">
        <v>3</v>
      </c>
    </row>
    <row r="1698" spans="1:30" ht="15" x14ac:dyDescent="0.25">
      <c r="A1698">
        <v>503</v>
      </c>
      <c r="B1698" t="s">
        <v>2399</v>
      </c>
      <c r="C1698">
        <v>503</v>
      </c>
      <c r="D1698" t="s">
        <v>1808</v>
      </c>
      <c r="E1698" t="s">
        <v>2388</v>
      </c>
      <c r="F1698" t="s">
        <v>2389</v>
      </c>
      <c r="G1698" t="s">
        <v>2390</v>
      </c>
      <c r="H1698" t="s">
        <v>3</v>
      </c>
      <c r="I1698" t="s">
        <v>3</v>
      </c>
      <c r="J1698" t="s">
        <v>3</v>
      </c>
      <c r="K1698">
        <v>0</v>
      </c>
      <c r="L1698" t="s">
        <v>3</v>
      </c>
      <c r="M1698" t="s">
        <v>3</v>
      </c>
      <c r="N1698" t="s">
        <v>3</v>
      </c>
      <c r="O1698" t="s">
        <v>3</v>
      </c>
      <c r="P1698" t="s">
        <v>3</v>
      </c>
      <c r="Q1698" t="s">
        <v>3</v>
      </c>
      <c r="R1698" t="s">
        <v>3</v>
      </c>
      <c r="S1698" t="s">
        <v>3</v>
      </c>
      <c r="T1698" t="s">
        <v>3</v>
      </c>
      <c r="U1698" t="s">
        <v>3</v>
      </c>
      <c r="V1698" t="s">
        <v>21</v>
      </c>
      <c r="W1698" t="s">
        <v>3</v>
      </c>
      <c r="X1698" t="s">
        <v>3</v>
      </c>
      <c r="Y1698" t="s">
        <v>3</v>
      </c>
      <c r="Z1698" t="s">
        <v>3</v>
      </c>
      <c r="AA1698"/>
      <c r="AB1698" t="s">
        <v>1791</v>
      </c>
      <c r="AC1698" t="s">
        <v>2271</v>
      </c>
      <c r="AD1698" t="s">
        <v>3</v>
      </c>
    </row>
    <row r="1699" spans="1:30" ht="15" x14ac:dyDescent="0.25">
      <c r="A1699">
        <v>504</v>
      </c>
      <c r="B1699" t="s">
        <v>2400</v>
      </c>
      <c r="C1699">
        <v>504</v>
      </c>
      <c r="D1699" t="s">
        <v>1808</v>
      </c>
      <c r="E1699" t="s">
        <v>2388</v>
      </c>
      <c r="F1699" t="s">
        <v>2389</v>
      </c>
      <c r="G1699" t="s">
        <v>2390</v>
      </c>
      <c r="H1699" t="s">
        <v>3</v>
      </c>
      <c r="I1699" t="s">
        <v>3</v>
      </c>
      <c r="J1699" t="s">
        <v>3</v>
      </c>
      <c r="K1699" t="s">
        <v>3</v>
      </c>
      <c r="L1699" t="s">
        <v>3</v>
      </c>
      <c r="M1699" t="s">
        <v>3</v>
      </c>
      <c r="N1699" t="s">
        <v>3</v>
      </c>
      <c r="O1699" t="s">
        <v>3</v>
      </c>
      <c r="P1699" t="s">
        <v>3</v>
      </c>
      <c r="Q1699" t="s">
        <v>3</v>
      </c>
      <c r="R1699" t="s">
        <v>3</v>
      </c>
      <c r="S1699" t="s">
        <v>3</v>
      </c>
      <c r="T1699" t="s">
        <v>3</v>
      </c>
      <c r="U1699" t="s">
        <v>3</v>
      </c>
      <c r="V1699" t="s">
        <v>2</v>
      </c>
      <c r="W1699" t="s">
        <v>3</v>
      </c>
      <c r="X1699" t="s">
        <v>3</v>
      </c>
      <c r="Y1699" t="s">
        <v>3</v>
      </c>
      <c r="Z1699" t="s">
        <v>3</v>
      </c>
      <c r="AA1699"/>
      <c r="AB1699" t="s">
        <v>1791</v>
      </c>
      <c r="AC1699" t="s">
        <v>2271</v>
      </c>
      <c r="AD1699" t="s">
        <v>3</v>
      </c>
    </row>
    <row r="1700" spans="1:30" ht="15" x14ac:dyDescent="0.25">
      <c r="A1700">
        <v>505</v>
      </c>
      <c r="B1700" t="s">
        <v>2401</v>
      </c>
      <c r="C1700">
        <v>505</v>
      </c>
      <c r="D1700" t="s">
        <v>1808</v>
      </c>
      <c r="E1700" t="s">
        <v>2388</v>
      </c>
      <c r="F1700" t="s">
        <v>2389</v>
      </c>
      <c r="G1700" t="s">
        <v>2390</v>
      </c>
      <c r="H1700" t="s">
        <v>3</v>
      </c>
      <c r="I1700" t="s">
        <v>3</v>
      </c>
      <c r="J1700" t="s">
        <v>3</v>
      </c>
      <c r="K1700" t="s">
        <v>3</v>
      </c>
      <c r="L1700" t="s">
        <v>3</v>
      </c>
      <c r="M1700" t="s">
        <v>3</v>
      </c>
      <c r="N1700" t="s">
        <v>3</v>
      </c>
      <c r="O1700" t="s">
        <v>3</v>
      </c>
      <c r="P1700" t="s">
        <v>3</v>
      </c>
      <c r="Q1700" t="s">
        <v>3</v>
      </c>
      <c r="R1700" t="s">
        <v>3</v>
      </c>
      <c r="S1700" t="s">
        <v>3</v>
      </c>
      <c r="T1700" t="s">
        <v>3</v>
      </c>
      <c r="U1700" t="s">
        <v>3</v>
      </c>
      <c r="V1700" t="s">
        <v>3</v>
      </c>
      <c r="W1700" t="s">
        <v>3</v>
      </c>
      <c r="X1700" t="s">
        <v>3</v>
      </c>
      <c r="Y1700" t="s">
        <v>3</v>
      </c>
      <c r="Z1700" t="s">
        <v>3</v>
      </c>
      <c r="AA1700"/>
      <c r="AB1700" t="s">
        <v>1791</v>
      </c>
      <c r="AC1700" t="s">
        <v>2271</v>
      </c>
      <c r="AD1700" t="s">
        <v>3</v>
      </c>
    </row>
    <row r="1701" spans="1:30" ht="15" x14ac:dyDescent="0.25">
      <c r="A1701">
        <v>506</v>
      </c>
      <c r="B1701" t="s">
        <v>2402</v>
      </c>
      <c r="C1701">
        <v>506</v>
      </c>
      <c r="D1701" t="s">
        <v>1808</v>
      </c>
      <c r="E1701" t="s">
        <v>2388</v>
      </c>
      <c r="F1701" t="s">
        <v>2389</v>
      </c>
      <c r="G1701" t="s">
        <v>2390</v>
      </c>
      <c r="H1701" t="s">
        <v>3</v>
      </c>
      <c r="I1701" t="s">
        <v>3</v>
      </c>
      <c r="J1701" t="s">
        <v>3</v>
      </c>
      <c r="K1701">
        <v>0</v>
      </c>
      <c r="L1701" t="s">
        <v>3</v>
      </c>
      <c r="M1701" t="s">
        <v>3</v>
      </c>
      <c r="N1701" t="s">
        <v>3</v>
      </c>
      <c r="O1701" t="s">
        <v>3</v>
      </c>
      <c r="P1701" t="s">
        <v>3</v>
      </c>
      <c r="Q1701" t="s">
        <v>3</v>
      </c>
      <c r="R1701" t="s">
        <v>3</v>
      </c>
      <c r="S1701" t="s">
        <v>3</v>
      </c>
      <c r="T1701" t="s">
        <v>3</v>
      </c>
      <c r="U1701" t="s">
        <v>3</v>
      </c>
      <c r="V1701" t="s">
        <v>21</v>
      </c>
      <c r="W1701" t="s">
        <v>3</v>
      </c>
      <c r="X1701" t="s">
        <v>3</v>
      </c>
      <c r="Y1701" t="s">
        <v>3</v>
      </c>
      <c r="Z1701" t="s">
        <v>3</v>
      </c>
      <c r="AA1701"/>
      <c r="AB1701" t="s">
        <v>1791</v>
      </c>
      <c r="AC1701" t="s">
        <v>2271</v>
      </c>
      <c r="AD1701" t="s">
        <v>3</v>
      </c>
    </row>
    <row r="1702" spans="1:30" ht="15" x14ac:dyDescent="0.25">
      <c r="A1702">
        <v>507</v>
      </c>
      <c r="B1702" t="s">
        <v>2403</v>
      </c>
      <c r="C1702">
        <v>507</v>
      </c>
      <c r="D1702" t="s">
        <v>1808</v>
      </c>
      <c r="E1702" t="s">
        <v>2388</v>
      </c>
      <c r="F1702" t="s">
        <v>2389</v>
      </c>
      <c r="G1702" t="s">
        <v>2390</v>
      </c>
      <c r="H1702" t="s">
        <v>3</v>
      </c>
      <c r="I1702" t="s">
        <v>3</v>
      </c>
      <c r="J1702" t="s">
        <v>3</v>
      </c>
      <c r="K1702">
        <v>0</v>
      </c>
      <c r="L1702" t="s">
        <v>3</v>
      </c>
      <c r="M1702" t="s">
        <v>3</v>
      </c>
      <c r="N1702" t="s">
        <v>3</v>
      </c>
      <c r="O1702" t="s">
        <v>3</v>
      </c>
      <c r="P1702" t="s">
        <v>3</v>
      </c>
      <c r="Q1702" t="s">
        <v>3</v>
      </c>
      <c r="R1702" t="s">
        <v>3</v>
      </c>
      <c r="S1702" t="s">
        <v>3</v>
      </c>
      <c r="T1702" t="s">
        <v>3</v>
      </c>
      <c r="U1702" t="s">
        <v>3</v>
      </c>
      <c r="V1702" t="s">
        <v>2</v>
      </c>
      <c r="W1702" t="s">
        <v>3</v>
      </c>
      <c r="X1702" t="s">
        <v>3</v>
      </c>
      <c r="Y1702" t="s">
        <v>3</v>
      </c>
      <c r="Z1702" t="s">
        <v>3</v>
      </c>
      <c r="AA1702"/>
      <c r="AB1702" t="s">
        <v>1791</v>
      </c>
      <c r="AC1702" t="s">
        <v>2271</v>
      </c>
      <c r="AD1702" t="s">
        <v>3</v>
      </c>
    </row>
    <row r="1703" spans="1:30" ht="15" x14ac:dyDescent="0.25">
      <c r="A1703">
        <v>508</v>
      </c>
      <c r="B1703" t="s">
        <v>2404</v>
      </c>
      <c r="C1703">
        <v>508</v>
      </c>
      <c r="D1703" t="s">
        <v>1808</v>
      </c>
      <c r="E1703" t="s">
        <v>2388</v>
      </c>
      <c r="F1703" t="s">
        <v>2389</v>
      </c>
      <c r="G1703" t="s">
        <v>2390</v>
      </c>
      <c r="H1703" t="s">
        <v>3</v>
      </c>
      <c r="I1703" t="s">
        <v>3</v>
      </c>
      <c r="J1703" t="s">
        <v>3</v>
      </c>
      <c r="K1703" t="s">
        <v>3</v>
      </c>
      <c r="L1703" t="s">
        <v>3</v>
      </c>
      <c r="M1703" t="s">
        <v>3</v>
      </c>
      <c r="N1703" t="s">
        <v>3</v>
      </c>
      <c r="O1703" t="s">
        <v>3</v>
      </c>
      <c r="P1703" t="s">
        <v>3</v>
      </c>
      <c r="Q1703" t="s">
        <v>3</v>
      </c>
      <c r="R1703" t="s">
        <v>3</v>
      </c>
      <c r="S1703" t="s">
        <v>3</v>
      </c>
      <c r="T1703" t="s">
        <v>3</v>
      </c>
      <c r="U1703" t="s">
        <v>3</v>
      </c>
      <c r="V1703" t="s">
        <v>2</v>
      </c>
      <c r="W1703" t="s">
        <v>3</v>
      </c>
      <c r="X1703" t="s">
        <v>3</v>
      </c>
      <c r="Y1703" t="s">
        <v>3</v>
      </c>
      <c r="Z1703" t="s">
        <v>3</v>
      </c>
      <c r="AA1703"/>
      <c r="AB1703" t="s">
        <v>1791</v>
      </c>
      <c r="AC1703" t="s">
        <v>2271</v>
      </c>
      <c r="AD1703" t="s">
        <v>3</v>
      </c>
    </row>
    <row r="1704" spans="1:30" ht="15" x14ac:dyDescent="0.25">
      <c r="A1704">
        <v>509</v>
      </c>
      <c r="B1704" t="s">
        <v>2405</v>
      </c>
      <c r="C1704">
        <v>509</v>
      </c>
      <c r="D1704" t="s">
        <v>1808</v>
      </c>
      <c r="E1704" t="s">
        <v>2388</v>
      </c>
      <c r="F1704" t="s">
        <v>2389</v>
      </c>
      <c r="G1704" t="s">
        <v>2390</v>
      </c>
      <c r="H1704" t="s">
        <v>3</v>
      </c>
      <c r="I1704" t="s">
        <v>3</v>
      </c>
      <c r="J1704" t="s">
        <v>3</v>
      </c>
      <c r="K1704">
        <v>0</v>
      </c>
      <c r="L1704" t="s">
        <v>3</v>
      </c>
      <c r="M1704" t="s">
        <v>3</v>
      </c>
      <c r="N1704" t="s">
        <v>3</v>
      </c>
      <c r="O1704" t="s">
        <v>3</v>
      </c>
      <c r="P1704" t="s">
        <v>3</v>
      </c>
      <c r="Q1704" t="s">
        <v>3</v>
      </c>
      <c r="R1704" t="s">
        <v>3</v>
      </c>
      <c r="S1704" t="s">
        <v>3</v>
      </c>
      <c r="T1704" t="s">
        <v>3</v>
      </c>
      <c r="U1704" t="s">
        <v>3</v>
      </c>
      <c r="V1704" t="s">
        <v>2</v>
      </c>
      <c r="W1704" t="s">
        <v>3</v>
      </c>
      <c r="X1704" t="s">
        <v>3</v>
      </c>
      <c r="Y1704" t="s">
        <v>3</v>
      </c>
      <c r="Z1704" t="s">
        <v>3</v>
      </c>
      <c r="AA1704"/>
      <c r="AB1704" t="s">
        <v>1791</v>
      </c>
      <c r="AC1704" t="s">
        <v>2271</v>
      </c>
      <c r="AD1704" t="s">
        <v>3</v>
      </c>
    </row>
    <row r="1705" spans="1:30" ht="15" x14ac:dyDescent="0.25">
      <c r="A1705">
        <v>510</v>
      </c>
      <c r="B1705" t="s">
        <v>2406</v>
      </c>
      <c r="C1705">
        <v>510</v>
      </c>
      <c r="D1705" t="s">
        <v>1808</v>
      </c>
      <c r="E1705" t="s">
        <v>2388</v>
      </c>
      <c r="F1705" t="s">
        <v>2389</v>
      </c>
      <c r="G1705" t="s">
        <v>2390</v>
      </c>
      <c r="H1705" t="s">
        <v>3</v>
      </c>
      <c r="I1705" t="s">
        <v>3</v>
      </c>
      <c r="J1705" t="s">
        <v>3</v>
      </c>
      <c r="K1705">
        <v>0</v>
      </c>
      <c r="L1705" t="s">
        <v>3</v>
      </c>
      <c r="M1705">
        <v>1</v>
      </c>
      <c r="N1705" t="s">
        <v>3</v>
      </c>
      <c r="O1705" t="s">
        <v>3</v>
      </c>
      <c r="P1705" t="s">
        <v>3</v>
      </c>
      <c r="Q1705" t="s">
        <v>3</v>
      </c>
      <c r="R1705" t="s">
        <v>3</v>
      </c>
      <c r="S1705" t="s">
        <v>3</v>
      </c>
      <c r="T1705" t="s">
        <v>11</v>
      </c>
      <c r="U1705" t="s">
        <v>3</v>
      </c>
      <c r="V1705" t="s">
        <v>2</v>
      </c>
      <c r="W1705" t="s">
        <v>3</v>
      </c>
      <c r="X1705" t="s">
        <v>3</v>
      </c>
      <c r="Y1705" t="s">
        <v>3</v>
      </c>
      <c r="Z1705" t="s">
        <v>3</v>
      </c>
      <c r="AA1705"/>
      <c r="AB1705" t="s">
        <v>1791</v>
      </c>
      <c r="AC1705" t="s">
        <v>2271</v>
      </c>
      <c r="AD1705" t="s">
        <v>3</v>
      </c>
    </row>
    <row r="1706" spans="1:30" ht="15" x14ac:dyDescent="0.25">
      <c r="A1706">
        <v>511</v>
      </c>
      <c r="B1706" t="s">
        <v>2407</v>
      </c>
      <c r="C1706">
        <v>511</v>
      </c>
      <c r="D1706" t="s">
        <v>1808</v>
      </c>
      <c r="E1706" t="s">
        <v>2388</v>
      </c>
      <c r="F1706" t="s">
        <v>2389</v>
      </c>
      <c r="G1706" t="s">
        <v>2390</v>
      </c>
      <c r="H1706" t="s">
        <v>3</v>
      </c>
      <c r="I1706" t="s">
        <v>3</v>
      </c>
      <c r="J1706" t="s">
        <v>3</v>
      </c>
      <c r="K1706">
        <v>0</v>
      </c>
      <c r="L1706" t="s">
        <v>3</v>
      </c>
      <c r="M1706">
        <v>1</v>
      </c>
      <c r="N1706" t="s">
        <v>3</v>
      </c>
      <c r="O1706" t="s">
        <v>3</v>
      </c>
      <c r="P1706" t="s">
        <v>3</v>
      </c>
      <c r="Q1706" t="s">
        <v>3</v>
      </c>
      <c r="R1706" t="s">
        <v>3</v>
      </c>
      <c r="S1706" t="s">
        <v>3</v>
      </c>
      <c r="T1706" t="s">
        <v>3</v>
      </c>
      <c r="U1706" t="s">
        <v>3</v>
      </c>
      <c r="V1706" t="s">
        <v>8</v>
      </c>
      <c r="W1706" t="s">
        <v>3</v>
      </c>
      <c r="X1706" t="s">
        <v>3</v>
      </c>
      <c r="Y1706" t="s">
        <v>3</v>
      </c>
      <c r="Z1706" t="s">
        <v>3</v>
      </c>
      <c r="AA1706"/>
      <c r="AB1706" t="s">
        <v>1791</v>
      </c>
      <c r="AC1706" t="s">
        <v>2271</v>
      </c>
      <c r="AD1706" t="s">
        <v>3</v>
      </c>
    </row>
    <row r="1707" spans="1:30" ht="15" x14ac:dyDescent="0.25">
      <c r="A1707">
        <v>512</v>
      </c>
      <c r="B1707" t="s">
        <v>2408</v>
      </c>
      <c r="C1707">
        <v>512</v>
      </c>
      <c r="D1707" t="s">
        <v>1808</v>
      </c>
      <c r="E1707" t="s">
        <v>2388</v>
      </c>
      <c r="F1707" t="s">
        <v>2389</v>
      </c>
      <c r="G1707" t="s">
        <v>2390</v>
      </c>
      <c r="H1707" t="s">
        <v>3</v>
      </c>
      <c r="I1707" t="s">
        <v>3</v>
      </c>
      <c r="J1707" t="s">
        <v>3</v>
      </c>
      <c r="K1707">
        <v>0</v>
      </c>
      <c r="L1707" t="s">
        <v>3</v>
      </c>
      <c r="M1707" t="s">
        <v>3</v>
      </c>
      <c r="N1707" t="s">
        <v>3</v>
      </c>
      <c r="O1707" t="s">
        <v>3</v>
      </c>
      <c r="P1707" t="s">
        <v>3</v>
      </c>
      <c r="Q1707" t="s">
        <v>3</v>
      </c>
      <c r="R1707" t="s">
        <v>3</v>
      </c>
      <c r="S1707" t="s">
        <v>3</v>
      </c>
      <c r="T1707" t="s">
        <v>3</v>
      </c>
      <c r="U1707" t="s">
        <v>3</v>
      </c>
      <c r="V1707" t="s">
        <v>9</v>
      </c>
      <c r="W1707" t="s">
        <v>3</v>
      </c>
      <c r="X1707" t="s">
        <v>3</v>
      </c>
      <c r="Y1707" t="s">
        <v>3</v>
      </c>
      <c r="Z1707" t="s">
        <v>3</v>
      </c>
      <c r="AA1707"/>
      <c r="AB1707" t="s">
        <v>1791</v>
      </c>
      <c r="AC1707" t="s">
        <v>2271</v>
      </c>
      <c r="AD1707" t="s">
        <v>3</v>
      </c>
    </row>
    <row r="1708" spans="1:30" ht="15" x14ac:dyDescent="0.25">
      <c r="A1708">
        <v>513</v>
      </c>
      <c r="B1708" t="s">
        <v>2409</v>
      </c>
      <c r="C1708">
        <v>513</v>
      </c>
      <c r="D1708" t="s">
        <v>1808</v>
      </c>
      <c r="E1708" t="s">
        <v>2388</v>
      </c>
      <c r="F1708" t="s">
        <v>2389</v>
      </c>
      <c r="G1708" t="s">
        <v>2390</v>
      </c>
      <c r="H1708" t="s">
        <v>3</v>
      </c>
      <c r="I1708" t="s">
        <v>3</v>
      </c>
      <c r="J1708" t="s">
        <v>3</v>
      </c>
      <c r="K1708">
        <v>0</v>
      </c>
      <c r="L1708" t="s">
        <v>3</v>
      </c>
      <c r="M1708" t="s">
        <v>3</v>
      </c>
      <c r="N1708" t="s">
        <v>3</v>
      </c>
      <c r="O1708" t="s">
        <v>3</v>
      </c>
      <c r="P1708" t="s">
        <v>3</v>
      </c>
      <c r="Q1708" t="s">
        <v>3</v>
      </c>
      <c r="R1708" t="s">
        <v>3</v>
      </c>
      <c r="S1708" t="s">
        <v>3</v>
      </c>
      <c r="T1708" t="s">
        <v>3</v>
      </c>
      <c r="U1708" t="s">
        <v>3</v>
      </c>
      <c r="V1708" t="s">
        <v>21</v>
      </c>
      <c r="W1708" t="s">
        <v>3</v>
      </c>
      <c r="X1708" t="s">
        <v>3</v>
      </c>
      <c r="Y1708" t="s">
        <v>3</v>
      </c>
      <c r="Z1708" t="s">
        <v>3</v>
      </c>
      <c r="AA1708"/>
      <c r="AB1708" t="s">
        <v>1791</v>
      </c>
      <c r="AC1708" t="s">
        <v>2271</v>
      </c>
      <c r="AD1708" t="s">
        <v>3</v>
      </c>
    </row>
    <row r="1709" spans="1:30" ht="15" x14ac:dyDescent="0.25">
      <c r="A1709">
        <v>514</v>
      </c>
      <c r="B1709" t="s">
        <v>2410</v>
      </c>
      <c r="C1709">
        <v>514</v>
      </c>
      <c r="D1709" t="s">
        <v>1808</v>
      </c>
      <c r="E1709" t="s">
        <v>2388</v>
      </c>
      <c r="F1709" t="s">
        <v>2389</v>
      </c>
      <c r="G1709" t="s">
        <v>2390</v>
      </c>
      <c r="H1709" t="s">
        <v>3</v>
      </c>
      <c r="I1709" t="s">
        <v>3</v>
      </c>
      <c r="J1709" t="s">
        <v>3</v>
      </c>
      <c r="K1709">
        <v>0</v>
      </c>
      <c r="L1709" t="s">
        <v>3</v>
      </c>
      <c r="M1709" t="s">
        <v>3</v>
      </c>
      <c r="N1709" t="s">
        <v>3</v>
      </c>
      <c r="O1709" t="s">
        <v>3</v>
      </c>
      <c r="P1709" t="s">
        <v>3</v>
      </c>
      <c r="Q1709" t="s">
        <v>3</v>
      </c>
      <c r="R1709" t="s">
        <v>3</v>
      </c>
      <c r="S1709" t="s">
        <v>3</v>
      </c>
      <c r="T1709" t="s">
        <v>3</v>
      </c>
      <c r="U1709" t="s">
        <v>3</v>
      </c>
      <c r="V1709" t="s">
        <v>2</v>
      </c>
      <c r="W1709" t="s">
        <v>3</v>
      </c>
      <c r="X1709" t="s">
        <v>3</v>
      </c>
      <c r="Y1709" t="s">
        <v>3</v>
      </c>
      <c r="Z1709" t="s">
        <v>3</v>
      </c>
      <c r="AA1709"/>
      <c r="AB1709" t="s">
        <v>1791</v>
      </c>
      <c r="AC1709" t="s">
        <v>2271</v>
      </c>
      <c r="AD1709" t="s">
        <v>3</v>
      </c>
    </row>
    <row r="1710" spans="1:30" ht="15" x14ac:dyDescent="0.25">
      <c r="A1710">
        <v>515</v>
      </c>
      <c r="B1710" t="s">
        <v>2411</v>
      </c>
      <c r="C1710">
        <v>515</v>
      </c>
      <c r="D1710" t="s">
        <v>1808</v>
      </c>
      <c r="E1710" t="s">
        <v>2388</v>
      </c>
      <c r="F1710" t="s">
        <v>2389</v>
      </c>
      <c r="G1710" t="s">
        <v>2390</v>
      </c>
      <c r="H1710" t="s">
        <v>3</v>
      </c>
      <c r="I1710" t="s">
        <v>3</v>
      </c>
      <c r="J1710" t="s">
        <v>3</v>
      </c>
      <c r="K1710">
        <v>0</v>
      </c>
      <c r="L1710" t="s">
        <v>3</v>
      </c>
      <c r="M1710">
        <v>1</v>
      </c>
      <c r="N1710" t="s">
        <v>3</v>
      </c>
      <c r="O1710" t="s">
        <v>3</v>
      </c>
      <c r="P1710" t="s">
        <v>3</v>
      </c>
      <c r="Q1710" t="s">
        <v>3</v>
      </c>
      <c r="R1710" t="s">
        <v>3</v>
      </c>
      <c r="S1710" t="s">
        <v>3</v>
      </c>
      <c r="T1710" t="s">
        <v>3</v>
      </c>
      <c r="U1710" t="s">
        <v>3</v>
      </c>
      <c r="V1710" t="s">
        <v>2</v>
      </c>
      <c r="W1710" t="s">
        <v>3</v>
      </c>
      <c r="X1710" t="s">
        <v>3</v>
      </c>
      <c r="Y1710" t="s">
        <v>3</v>
      </c>
      <c r="Z1710" t="s">
        <v>3</v>
      </c>
      <c r="AA1710"/>
      <c r="AB1710" t="s">
        <v>1791</v>
      </c>
      <c r="AC1710" t="s">
        <v>2271</v>
      </c>
      <c r="AD1710" t="s">
        <v>3</v>
      </c>
    </row>
    <row r="1711" spans="1:30" ht="15" x14ac:dyDescent="0.25">
      <c r="A1711">
        <v>516</v>
      </c>
      <c r="B1711" t="s">
        <v>2412</v>
      </c>
      <c r="C1711">
        <v>516</v>
      </c>
      <c r="D1711" t="s">
        <v>1808</v>
      </c>
      <c r="E1711" t="s">
        <v>2388</v>
      </c>
      <c r="F1711" t="s">
        <v>2389</v>
      </c>
      <c r="G1711" t="s">
        <v>2390</v>
      </c>
      <c r="H1711" t="s">
        <v>3</v>
      </c>
      <c r="I1711" t="s">
        <v>3</v>
      </c>
      <c r="J1711" t="s">
        <v>3</v>
      </c>
      <c r="K1711">
        <v>0</v>
      </c>
      <c r="L1711" t="s">
        <v>3</v>
      </c>
      <c r="M1711" t="s">
        <v>3</v>
      </c>
      <c r="N1711" t="s">
        <v>3</v>
      </c>
      <c r="O1711" t="s">
        <v>3</v>
      </c>
      <c r="P1711" t="s">
        <v>3</v>
      </c>
      <c r="Q1711" t="s">
        <v>3</v>
      </c>
      <c r="R1711" t="s">
        <v>3</v>
      </c>
      <c r="S1711" t="s">
        <v>3</v>
      </c>
      <c r="T1711" t="s">
        <v>3</v>
      </c>
      <c r="U1711" t="s">
        <v>3</v>
      </c>
      <c r="V1711" t="s">
        <v>2</v>
      </c>
      <c r="W1711" t="s">
        <v>3</v>
      </c>
      <c r="X1711" t="s">
        <v>3</v>
      </c>
      <c r="Y1711" t="s">
        <v>3</v>
      </c>
      <c r="Z1711" t="s">
        <v>3</v>
      </c>
      <c r="AA1711"/>
      <c r="AB1711" t="s">
        <v>1791</v>
      </c>
      <c r="AC1711" t="s">
        <v>2271</v>
      </c>
      <c r="AD1711" t="s">
        <v>3</v>
      </c>
    </row>
    <row r="1712" spans="1:30" ht="15" x14ac:dyDescent="0.25">
      <c r="A1712">
        <v>517</v>
      </c>
      <c r="B1712" t="s">
        <v>2413</v>
      </c>
      <c r="C1712">
        <v>517</v>
      </c>
      <c r="D1712" t="s">
        <v>1808</v>
      </c>
      <c r="E1712" t="s">
        <v>2388</v>
      </c>
      <c r="F1712" t="s">
        <v>2389</v>
      </c>
      <c r="G1712" t="s">
        <v>2390</v>
      </c>
      <c r="H1712" t="s">
        <v>3</v>
      </c>
      <c r="I1712" t="s">
        <v>3</v>
      </c>
      <c r="J1712" t="s">
        <v>3</v>
      </c>
      <c r="K1712">
        <v>0</v>
      </c>
      <c r="L1712" t="s">
        <v>3</v>
      </c>
      <c r="M1712" t="s">
        <v>3</v>
      </c>
      <c r="N1712" t="s">
        <v>3</v>
      </c>
      <c r="O1712" t="s">
        <v>3</v>
      </c>
      <c r="P1712" t="s">
        <v>3</v>
      </c>
      <c r="Q1712" t="s">
        <v>3</v>
      </c>
      <c r="R1712" t="s">
        <v>3</v>
      </c>
      <c r="S1712" t="s">
        <v>3</v>
      </c>
      <c r="T1712" t="s">
        <v>3</v>
      </c>
      <c r="U1712" t="s">
        <v>3</v>
      </c>
      <c r="V1712" t="s">
        <v>2</v>
      </c>
      <c r="W1712" t="s">
        <v>3</v>
      </c>
      <c r="X1712" t="s">
        <v>3</v>
      </c>
      <c r="Y1712" t="s">
        <v>3</v>
      </c>
      <c r="Z1712" t="s">
        <v>3</v>
      </c>
      <c r="AA1712"/>
      <c r="AB1712" t="s">
        <v>1791</v>
      </c>
      <c r="AC1712" t="s">
        <v>2271</v>
      </c>
      <c r="AD1712" t="s">
        <v>3</v>
      </c>
    </row>
    <row r="1713" spans="1:30" ht="15" x14ac:dyDescent="0.25">
      <c r="A1713">
        <v>518</v>
      </c>
      <c r="B1713" t="s">
        <v>2414</v>
      </c>
      <c r="C1713">
        <v>518</v>
      </c>
      <c r="D1713" t="s">
        <v>1808</v>
      </c>
      <c r="E1713" t="s">
        <v>2388</v>
      </c>
      <c r="F1713" t="s">
        <v>2389</v>
      </c>
      <c r="G1713" t="s">
        <v>2390</v>
      </c>
      <c r="H1713" t="s">
        <v>3</v>
      </c>
      <c r="I1713" t="s">
        <v>3</v>
      </c>
      <c r="J1713" t="s">
        <v>3</v>
      </c>
      <c r="K1713" t="s">
        <v>3</v>
      </c>
      <c r="L1713" t="s">
        <v>3</v>
      </c>
      <c r="M1713" t="s">
        <v>3</v>
      </c>
      <c r="N1713" t="s">
        <v>3</v>
      </c>
      <c r="O1713" t="s">
        <v>3</v>
      </c>
      <c r="P1713" t="s">
        <v>3</v>
      </c>
      <c r="Q1713" t="s">
        <v>3</v>
      </c>
      <c r="R1713" t="s">
        <v>3</v>
      </c>
      <c r="S1713" t="s">
        <v>3</v>
      </c>
      <c r="T1713" t="s">
        <v>3</v>
      </c>
      <c r="U1713" t="s">
        <v>3</v>
      </c>
      <c r="V1713" t="s">
        <v>3</v>
      </c>
      <c r="W1713" t="s">
        <v>3</v>
      </c>
      <c r="X1713" t="s">
        <v>3</v>
      </c>
      <c r="Y1713" t="s">
        <v>3</v>
      </c>
      <c r="Z1713" t="s">
        <v>3</v>
      </c>
      <c r="AA1713"/>
      <c r="AB1713" t="s">
        <v>1791</v>
      </c>
      <c r="AC1713" t="s">
        <v>2271</v>
      </c>
      <c r="AD1713" t="s">
        <v>3</v>
      </c>
    </row>
    <row r="1714" spans="1:30" ht="15" x14ac:dyDescent="0.25">
      <c r="A1714">
        <v>519</v>
      </c>
      <c r="B1714" t="s">
        <v>2415</v>
      </c>
      <c r="C1714">
        <v>519</v>
      </c>
      <c r="D1714" t="s">
        <v>1808</v>
      </c>
      <c r="E1714" t="s">
        <v>2388</v>
      </c>
      <c r="F1714" t="s">
        <v>2389</v>
      </c>
      <c r="G1714" t="s">
        <v>2390</v>
      </c>
      <c r="H1714" t="s">
        <v>3</v>
      </c>
      <c r="I1714" t="s">
        <v>3</v>
      </c>
      <c r="J1714" t="s">
        <v>3</v>
      </c>
      <c r="K1714">
        <v>0</v>
      </c>
      <c r="L1714" t="s">
        <v>3</v>
      </c>
      <c r="M1714" t="s">
        <v>3</v>
      </c>
      <c r="N1714" t="s">
        <v>3</v>
      </c>
      <c r="O1714" t="s">
        <v>3</v>
      </c>
      <c r="P1714" t="s">
        <v>1795</v>
      </c>
      <c r="Q1714" t="s">
        <v>3</v>
      </c>
      <c r="R1714" t="s">
        <v>3</v>
      </c>
      <c r="S1714" t="s">
        <v>3</v>
      </c>
      <c r="T1714" t="s">
        <v>3</v>
      </c>
      <c r="U1714" t="s">
        <v>3</v>
      </c>
      <c r="V1714" t="s">
        <v>2</v>
      </c>
      <c r="W1714" t="s">
        <v>3</v>
      </c>
      <c r="X1714" t="s">
        <v>3</v>
      </c>
      <c r="Y1714" t="s">
        <v>3</v>
      </c>
      <c r="Z1714" t="s">
        <v>3</v>
      </c>
      <c r="AA1714"/>
      <c r="AB1714" t="s">
        <v>1791</v>
      </c>
      <c r="AC1714" t="s">
        <v>2271</v>
      </c>
      <c r="AD1714" t="s">
        <v>3</v>
      </c>
    </row>
    <row r="1715" spans="1:30" ht="15" x14ac:dyDescent="0.25">
      <c r="A1715">
        <v>520</v>
      </c>
      <c r="B1715" t="s">
        <v>2416</v>
      </c>
      <c r="C1715">
        <v>520</v>
      </c>
      <c r="D1715" t="s">
        <v>1808</v>
      </c>
      <c r="E1715" t="s">
        <v>2388</v>
      </c>
      <c r="F1715" t="s">
        <v>2389</v>
      </c>
      <c r="G1715" t="s">
        <v>2390</v>
      </c>
      <c r="H1715" t="s">
        <v>2417</v>
      </c>
      <c r="I1715" t="s">
        <v>3</v>
      </c>
      <c r="J1715" t="s">
        <v>3</v>
      </c>
      <c r="K1715">
        <v>0</v>
      </c>
      <c r="L1715" t="s">
        <v>3</v>
      </c>
      <c r="M1715" t="s">
        <v>3</v>
      </c>
      <c r="N1715" t="s">
        <v>3</v>
      </c>
      <c r="O1715" t="s">
        <v>3</v>
      </c>
      <c r="P1715" t="s">
        <v>1795</v>
      </c>
      <c r="Q1715" t="s">
        <v>3</v>
      </c>
      <c r="R1715" t="s">
        <v>3</v>
      </c>
      <c r="S1715" t="s">
        <v>3</v>
      </c>
      <c r="T1715" t="s">
        <v>3</v>
      </c>
      <c r="U1715" t="s">
        <v>3</v>
      </c>
      <c r="V1715" t="s">
        <v>2</v>
      </c>
      <c r="W1715" t="s">
        <v>3</v>
      </c>
      <c r="X1715" t="s">
        <v>3</v>
      </c>
      <c r="Y1715" t="s">
        <v>3</v>
      </c>
      <c r="Z1715" t="s">
        <v>3</v>
      </c>
      <c r="AA1715"/>
      <c r="AB1715" t="s">
        <v>1791</v>
      </c>
      <c r="AC1715" t="s">
        <v>2271</v>
      </c>
      <c r="AD1715" t="s">
        <v>3</v>
      </c>
    </row>
    <row r="1716" spans="1:30" ht="15" x14ac:dyDescent="0.25">
      <c r="A1716">
        <v>521</v>
      </c>
      <c r="B1716" t="s">
        <v>2418</v>
      </c>
      <c r="C1716">
        <v>521</v>
      </c>
      <c r="D1716" t="s">
        <v>1808</v>
      </c>
      <c r="E1716" t="s">
        <v>2388</v>
      </c>
      <c r="F1716" t="s">
        <v>2389</v>
      </c>
      <c r="G1716" t="s">
        <v>2390</v>
      </c>
      <c r="H1716" t="s">
        <v>3</v>
      </c>
      <c r="I1716" t="s">
        <v>3</v>
      </c>
      <c r="J1716" t="s">
        <v>3</v>
      </c>
      <c r="K1716">
        <v>0</v>
      </c>
      <c r="L1716" t="s">
        <v>3</v>
      </c>
      <c r="M1716" t="s">
        <v>3</v>
      </c>
      <c r="N1716" t="s">
        <v>3</v>
      </c>
      <c r="O1716" t="s">
        <v>3</v>
      </c>
      <c r="P1716" t="s">
        <v>3</v>
      </c>
      <c r="Q1716" t="s">
        <v>3</v>
      </c>
      <c r="R1716" t="s">
        <v>3</v>
      </c>
      <c r="S1716" t="s">
        <v>3</v>
      </c>
      <c r="T1716" t="s">
        <v>3</v>
      </c>
      <c r="U1716" t="s">
        <v>3</v>
      </c>
      <c r="V1716" t="s">
        <v>2</v>
      </c>
      <c r="W1716" t="s">
        <v>3</v>
      </c>
      <c r="X1716" t="s">
        <v>3</v>
      </c>
      <c r="Y1716" t="s">
        <v>3</v>
      </c>
      <c r="Z1716" t="s">
        <v>3</v>
      </c>
      <c r="AA1716"/>
      <c r="AB1716" t="s">
        <v>1791</v>
      </c>
      <c r="AC1716" t="s">
        <v>2271</v>
      </c>
      <c r="AD1716" t="s">
        <v>3</v>
      </c>
    </row>
    <row r="1717" spans="1:30" ht="15" x14ac:dyDescent="0.25">
      <c r="A1717">
        <v>522</v>
      </c>
      <c r="B1717" t="s">
        <v>2419</v>
      </c>
      <c r="C1717">
        <v>522</v>
      </c>
      <c r="D1717" t="s">
        <v>1808</v>
      </c>
      <c r="E1717" t="s">
        <v>2388</v>
      </c>
      <c r="F1717" t="s">
        <v>2389</v>
      </c>
      <c r="G1717" t="s">
        <v>2390</v>
      </c>
      <c r="H1717" t="s">
        <v>3</v>
      </c>
      <c r="I1717" t="s">
        <v>3</v>
      </c>
      <c r="J1717" t="s">
        <v>3</v>
      </c>
      <c r="K1717">
        <v>0</v>
      </c>
      <c r="L1717" t="s">
        <v>3</v>
      </c>
      <c r="M1717" t="s">
        <v>3</v>
      </c>
      <c r="N1717" t="s">
        <v>3</v>
      </c>
      <c r="O1717" t="s">
        <v>3</v>
      </c>
      <c r="P1717" t="s">
        <v>3</v>
      </c>
      <c r="Q1717" t="s">
        <v>3</v>
      </c>
      <c r="R1717" t="s">
        <v>3</v>
      </c>
      <c r="S1717" t="s">
        <v>3</v>
      </c>
      <c r="T1717" t="s">
        <v>3</v>
      </c>
      <c r="U1717" t="s">
        <v>3</v>
      </c>
      <c r="V1717" t="s">
        <v>2</v>
      </c>
      <c r="W1717" t="s">
        <v>3</v>
      </c>
      <c r="X1717" t="s">
        <v>3</v>
      </c>
      <c r="Y1717" t="s">
        <v>3</v>
      </c>
      <c r="Z1717" t="s">
        <v>3</v>
      </c>
      <c r="AA1717"/>
      <c r="AB1717" t="s">
        <v>1791</v>
      </c>
      <c r="AC1717" t="s">
        <v>2271</v>
      </c>
      <c r="AD1717" t="s">
        <v>3</v>
      </c>
    </row>
    <row r="1718" spans="1:30" ht="15" x14ac:dyDescent="0.25">
      <c r="A1718">
        <v>523</v>
      </c>
      <c r="B1718" t="s">
        <v>2420</v>
      </c>
      <c r="C1718">
        <v>523</v>
      </c>
      <c r="D1718" t="s">
        <v>1808</v>
      </c>
      <c r="E1718" t="s">
        <v>2388</v>
      </c>
      <c r="F1718" t="s">
        <v>2389</v>
      </c>
      <c r="G1718" t="s">
        <v>2390</v>
      </c>
      <c r="H1718" t="s">
        <v>2421</v>
      </c>
      <c r="I1718" t="s">
        <v>3</v>
      </c>
      <c r="J1718" t="s">
        <v>3</v>
      </c>
      <c r="K1718">
        <v>0</v>
      </c>
      <c r="L1718" t="s">
        <v>3</v>
      </c>
      <c r="M1718" t="s">
        <v>3</v>
      </c>
      <c r="N1718" t="s">
        <v>3</v>
      </c>
      <c r="O1718" t="s">
        <v>3</v>
      </c>
      <c r="P1718" t="s">
        <v>1795</v>
      </c>
      <c r="Q1718" t="s">
        <v>3</v>
      </c>
      <c r="R1718" t="s">
        <v>3</v>
      </c>
      <c r="S1718" t="s">
        <v>3</v>
      </c>
      <c r="T1718" t="s">
        <v>3</v>
      </c>
      <c r="U1718" t="s">
        <v>3</v>
      </c>
      <c r="V1718" t="s">
        <v>2</v>
      </c>
      <c r="W1718" t="s">
        <v>3</v>
      </c>
      <c r="X1718" t="s">
        <v>3</v>
      </c>
      <c r="Y1718" t="s">
        <v>3</v>
      </c>
      <c r="Z1718" t="s">
        <v>3</v>
      </c>
      <c r="AA1718"/>
      <c r="AB1718" t="s">
        <v>1791</v>
      </c>
      <c r="AC1718" t="s">
        <v>2271</v>
      </c>
      <c r="AD1718" t="s">
        <v>3</v>
      </c>
    </row>
    <row r="1719" spans="1:30" ht="15" x14ac:dyDescent="0.25">
      <c r="A1719">
        <v>524</v>
      </c>
      <c r="B1719" t="s">
        <v>2422</v>
      </c>
      <c r="C1719">
        <v>524</v>
      </c>
      <c r="D1719" t="s">
        <v>1808</v>
      </c>
      <c r="E1719" t="s">
        <v>2388</v>
      </c>
      <c r="F1719" t="s">
        <v>2389</v>
      </c>
      <c r="G1719" t="s">
        <v>2390</v>
      </c>
      <c r="H1719" t="s">
        <v>3</v>
      </c>
      <c r="I1719" t="s">
        <v>3</v>
      </c>
      <c r="J1719" t="s">
        <v>3</v>
      </c>
      <c r="K1719">
        <v>0</v>
      </c>
      <c r="L1719" t="s">
        <v>3</v>
      </c>
      <c r="M1719" t="s">
        <v>3</v>
      </c>
      <c r="N1719" t="s">
        <v>3</v>
      </c>
      <c r="O1719" t="s">
        <v>3</v>
      </c>
      <c r="P1719" t="s">
        <v>3</v>
      </c>
      <c r="Q1719" t="s">
        <v>3</v>
      </c>
      <c r="R1719" t="s">
        <v>3</v>
      </c>
      <c r="S1719" t="s">
        <v>3</v>
      </c>
      <c r="T1719" t="s">
        <v>3</v>
      </c>
      <c r="U1719" t="s">
        <v>3</v>
      </c>
      <c r="V1719" t="s">
        <v>2</v>
      </c>
      <c r="W1719" t="s">
        <v>3</v>
      </c>
      <c r="X1719" t="s">
        <v>3</v>
      </c>
      <c r="Y1719" t="s">
        <v>3</v>
      </c>
      <c r="Z1719" t="s">
        <v>3</v>
      </c>
      <c r="AA1719"/>
      <c r="AB1719" t="s">
        <v>1791</v>
      </c>
      <c r="AC1719" t="s">
        <v>2271</v>
      </c>
      <c r="AD1719" t="s">
        <v>3</v>
      </c>
    </row>
    <row r="1720" spans="1:30" ht="15" x14ac:dyDescent="0.25">
      <c r="A1720">
        <v>525</v>
      </c>
      <c r="B1720" t="s">
        <v>2423</v>
      </c>
      <c r="C1720">
        <v>525</v>
      </c>
      <c r="D1720" t="s">
        <v>1808</v>
      </c>
      <c r="E1720" t="s">
        <v>2388</v>
      </c>
      <c r="F1720" t="s">
        <v>2389</v>
      </c>
      <c r="G1720" t="s">
        <v>2390</v>
      </c>
      <c r="H1720" t="s">
        <v>3</v>
      </c>
      <c r="I1720" t="s">
        <v>3</v>
      </c>
      <c r="J1720" t="s">
        <v>3</v>
      </c>
      <c r="K1720">
        <v>0</v>
      </c>
      <c r="L1720" t="s">
        <v>3</v>
      </c>
      <c r="M1720">
        <v>1</v>
      </c>
      <c r="N1720" t="s">
        <v>3</v>
      </c>
      <c r="O1720" t="s">
        <v>3</v>
      </c>
      <c r="P1720" t="s">
        <v>3</v>
      </c>
      <c r="Q1720" t="s">
        <v>3</v>
      </c>
      <c r="R1720" t="s">
        <v>3</v>
      </c>
      <c r="S1720" t="s">
        <v>3</v>
      </c>
      <c r="T1720" t="s">
        <v>3</v>
      </c>
      <c r="U1720" t="s">
        <v>3</v>
      </c>
      <c r="V1720" t="s">
        <v>13</v>
      </c>
      <c r="W1720" t="s">
        <v>13</v>
      </c>
      <c r="X1720" t="s">
        <v>3</v>
      </c>
      <c r="Y1720" t="s">
        <v>3</v>
      </c>
      <c r="Z1720" t="s">
        <v>3</v>
      </c>
      <c r="AA1720"/>
      <c r="AB1720" t="s">
        <v>1791</v>
      </c>
      <c r="AC1720" t="s">
        <v>2271</v>
      </c>
      <c r="AD1720" t="s">
        <v>3</v>
      </c>
    </row>
    <row r="1721" spans="1:30" ht="15" x14ac:dyDescent="0.25">
      <c r="A1721">
        <v>526</v>
      </c>
      <c r="B1721" t="s">
        <v>2424</v>
      </c>
      <c r="C1721">
        <v>526</v>
      </c>
      <c r="D1721" t="s">
        <v>1808</v>
      </c>
      <c r="E1721" t="s">
        <v>2388</v>
      </c>
      <c r="F1721" t="s">
        <v>2389</v>
      </c>
      <c r="G1721" t="s">
        <v>2390</v>
      </c>
      <c r="H1721" t="s">
        <v>3</v>
      </c>
      <c r="I1721" t="s">
        <v>3</v>
      </c>
      <c r="J1721" t="s">
        <v>3</v>
      </c>
      <c r="K1721">
        <v>0</v>
      </c>
      <c r="L1721" t="s">
        <v>3</v>
      </c>
      <c r="M1721">
        <v>1</v>
      </c>
      <c r="N1721" t="s">
        <v>3</v>
      </c>
      <c r="O1721" t="s">
        <v>3</v>
      </c>
      <c r="P1721" t="s">
        <v>3</v>
      </c>
      <c r="Q1721" t="s">
        <v>3</v>
      </c>
      <c r="R1721" t="s">
        <v>3</v>
      </c>
      <c r="S1721" t="s">
        <v>3</v>
      </c>
      <c r="T1721" t="s">
        <v>359</v>
      </c>
      <c r="U1721" t="s">
        <v>3</v>
      </c>
      <c r="V1721" t="s">
        <v>10</v>
      </c>
      <c r="W1721" t="s">
        <v>3</v>
      </c>
      <c r="X1721" t="s">
        <v>3</v>
      </c>
      <c r="Y1721" t="s">
        <v>3</v>
      </c>
      <c r="Z1721" t="s">
        <v>3</v>
      </c>
      <c r="AA1721"/>
      <c r="AB1721" t="s">
        <v>1791</v>
      </c>
      <c r="AC1721" t="s">
        <v>2271</v>
      </c>
      <c r="AD1721" t="s">
        <v>3</v>
      </c>
    </row>
    <row r="1722" spans="1:30" ht="15" x14ac:dyDescent="0.25">
      <c r="A1722">
        <v>527</v>
      </c>
      <c r="B1722" t="s">
        <v>2425</v>
      </c>
      <c r="C1722">
        <v>527</v>
      </c>
      <c r="D1722" t="s">
        <v>1808</v>
      </c>
      <c r="E1722" t="s">
        <v>2388</v>
      </c>
      <c r="F1722" t="s">
        <v>2389</v>
      </c>
      <c r="G1722" t="s">
        <v>2390</v>
      </c>
      <c r="H1722" t="s">
        <v>3</v>
      </c>
      <c r="I1722" t="s">
        <v>3</v>
      </c>
      <c r="J1722" t="s">
        <v>3</v>
      </c>
      <c r="K1722">
        <v>0</v>
      </c>
      <c r="L1722" t="s">
        <v>3</v>
      </c>
      <c r="M1722" t="s">
        <v>3</v>
      </c>
      <c r="N1722" t="s">
        <v>3</v>
      </c>
      <c r="O1722" t="s">
        <v>3</v>
      </c>
      <c r="P1722" t="s">
        <v>3</v>
      </c>
      <c r="Q1722" t="s">
        <v>3</v>
      </c>
      <c r="R1722" t="s">
        <v>3</v>
      </c>
      <c r="S1722" t="s">
        <v>3</v>
      </c>
      <c r="T1722" t="s">
        <v>3</v>
      </c>
      <c r="U1722" t="s">
        <v>3</v>
      </c>
      <c r="V1722" t="s">
        <v>2</v>
      </c>
      <c r="W1722" t="s">
        <v>3</v>
      </c>
      <c r="X1722" t="s">
        <v>3</v>
      </c>
      <c r="Y1722" t="s">
        <v>3</v>
      </c>
      <c r="Z1722" t="s">
        <v>3</v>
      </c>
      <c r="AA1722"/>
      <c r="AB1722" t="s">
        <v>1791</v>
      </c>
      <c r="AC1722" t="s">
        <v>2271</v>
      </c>
      <c r="AD1722" t="s">
        <v>3</v>
      </c>
    </row>
    <row r="1723" spans="1:30" ht="15" x14ac:dyDescent="0.25">
      <c r="A1723">
        <v>528</v>
      </c>
      <c r="B1723" t="s">
        <v>2426</v>
      </c>
      <c r="C1723">
        <v>528</v>
      </c>
      <c r="D1723" t="s">
        <v>1808</v>
      </c>
      <c r="E1723" t="s">
        <v>2388</v>
      </c>
      <c r="F1723" t="s">
        <v>2389</v>
      </c>
      <c r="G1723" t="s">
        <v>2390</v>
      </c>
      <c r="H1723" t="s">
        <v>3</v>
      </c>
      <c r="I1723" t="s">
        <v>3</v>
      </c>
      <c r="J1723" t="s">
        <v>3</v>
      </c>
      <c r="K1723">
        <v>0</v>
      </c>
      <c r="L1723" t="s">
        <v>3</v>
      </c>
      <c r="M1723" t="s">
        <v>3</v>
      </c>
      <c r="N1723" t="s">
        <v>3</v>
      </c>
      <c r="O1723" t="s">
        <v>3</v>
      </c>
      <c r="P1723" t="s">
        <v>3</v>
      </c>
      <c r="Q1723" t="s">
        <v>3</v>
      </c>
      <c r="R1723" t="s">
        <v>3</v>
      </c>
      <c r="S1723" t="s">
        <v>3</v>
      </c>
      <c r="T1723" t="s">
        <v>3</v>
      </c>
      <c r="U1723" t="s">
        <v>3</v>
      </c>
      <c r="V1723" t="s">
        <v>21</v>
      </c>
      <c r="W1723" t="s">
        <v>3</v>
      </c>
      <c r="X1723" t="s">
        <v>3</v>
      </c>
      <c r="Y1723" t="s">
        <v>3</v>
      </c>
      <c r="Z1723" t="s">
        <v>3</v>
      </c>
      <c r="AA1723"/>
      <c r="AB1723" t="s">
        <v>1791</v>
      </c>
      <c r="AC1723" t="s">
        <v>2271</v>
      </c>
      <c r="AD1723" t="s">
        <v>3</v>
      </c>
    </row>
    <row r="1724" spans="1:30" ht="15" x14ac:dyDescent="0.25">
      <c r="A1724">
        <v>529</v>
      </c>
      <c r="B1724" t="s">
        <v>2427</v>
      </c>
      <c r="C1724">
        <v>529</v>
      </c>
      <c r="D1724" t="s">
        <v>1808</v>
      </c>
      <c r="E1724" t="s">
        <v>2388</v>
      </c>
      <c r="F1724" t="s">
        <v>2389</v>
      </c>
      <c r="G1724" t="s">
        <v>2390</v>
      </c>
      <c r="H1724" t="s">
        <v>3</v>
      </c>
      <c r="I1724" t="s">
        <v>3</v>
      </c>
      <c r="J1724" t="s">
        <v>3</v>
      </c>
      <c r="K1724" t="s">
        <v>3</v>
      </c>
      <c r="L1724" t="s">
        <v>3</v>
      </c>
      <c r="M1724" t="s">
        <v>3</v>
      </c>
      <c r="N1724" t="s">
        <v>3</v>
      </c>
      <c r="O1724" t="s">
        <v>3</v>
      </c>
      <c r="P1724" t="s">
        <v>3</v>
      </c>
      <c r="Q1724" t="s">
        <v>3</v>
      </c>
      <c r="R1724" t="s">
        <v>3</v>
      </c>
      <c r="S1724" t="s">
        <v>3</v>
      </c>
      <c r="T1724" t="s">
        <v>3</v>
      </c>
      <c r="U1724" t="s">
        <v>3</v>
      </c>
      <c r="V1724" t="s">
        <v>3</v>
      </c>
      <c r="W1724" t="s">
        <v>3</v>
      </c>
      <c r="X1724" t="s">
        <v>3</v>
      </c>
      <c r="Y1724" t="s">
        <v>3</v>
      </c>
      <c r="Z1724" t="s">
        <v>3</v>
      </c>
      <c r="AA1724"/>
      <c r="AB1724" t="s">
        <v>1791</v>
      </c>
      <c r="AC1724" t="s">
        <v>2271</v>
      </c>
      <c r="AD1724" t="s">
        <v>3</v>
      </c>
    </row>
    <row r="1725" spans="1:30" ht="15" x14ac:dyDescent="0.25">
      <c r="A1725">
        <v>530</v>
      </c>
      <c r="B1725" t="s">
        <v>2428</v>
      </c>
      <c r="C1725">
        <v>530</v>
      </c>
      <c r="D1725" t="s">
        <v>1808</v>
      </c>
      <c r="E1725" t="s">
        <v>2388</v>
      </c>
      <c r="F1725" t="s">
        <v>2389</v>
      </c>
      <c r="G1725" t="s">
        <v>2390</v>
      </c>
      <c r="H1725" t="s">
        <v>3</v>
      </c>
      <c r="I1725" t="s">
        <v>3</v>
      </c>
      <c r="J1725" t="s">
        <v>3</v>
      </c>
      <c r="K1725">
        <v>0</v>
      </c>
      <c r="L1725" t="s">
        <v>3</v>
      </c>
      <c r="M1725" t="s">
        <v>3</v>
      </c>
      <c r="N1725" t="s">
        <v>3</v>
      </c>
      <c r="O1725" t="s">
        <v>3</v>
      </c>
      <c r="P1725" t="s">
        <v>3</v>
      </c>
      <c r="Q1725" t="s">
        <v>3</v>
      </c>
      <c r="R1725" t="s">
        <v>3</v>
      </c>
      <c r="S1725" t="s">
        <v>3</v>
      </c>
      <c r="T1725" t="s">
        <v>3</v>
      </c>
      <c r="U1725" t="s">
        <v>3</v>
      </c>
      <c r="V1725" t="s">
        <v>2</v>
      </c>
      <c r="W1725" t="s">
        <v>3</v>
      </c>
      <c r="X1725" t="s">
        <v>3</v>
      </c>
      <c r="Y1725" t="s">
        <v>3</v>
      </c>
      <c r="Z1725" t="s">
        <v>3</v>
      </c>
      <c r="AA1725"/>
      <c r="AB1725" t="s">
        <v>1791</v>
      </c>
      <c r="AC1725" t="s">
        <v>2271</v>
      </c>
      <c r="AD1725" t="s">
        <v>3</v>
      </c>
    </row>
    <row r="1726" spans="1:30" ht="15" x14ac:dyDescent="0.25">
      <c r="A1726">
        <v>531</v>
      </c>
      <c r="B1726" t="s">
        <v>2429</v>
      </c>
      <c r="C1726">
        <v>531</v>
      </c>
      <c r="D1726" t="s">
        <v>1808</v>
      </c>
      <c r="E1726" t="s">
        <v>2388</v>
      </c>
      <c r="F1726" t="s">
        <v>2389</v>
      </c>
      <c r="G1726" t="s">
        <v>2390</v>
      </c>
      <c r="H1726" t="s">
        <v>3</v>
      </c>
      <c r="I1726" t="s">
        <v>3</v>
      </c>
      <c r="J1726" t="s">
        <v>3</v>
      </c>
      <c r="K1726">
        <v>0</v>
      </c>
      <c r="L1726" t="s">
        <v>3</v>
      </c>
      <c r="M1726" t="s">
        <v>3</v>
      </c>
      <c r="N1726" t="s">
        <v>3</v>
      </c>
      <c r="O1726" t="s">
        <v>3</v>
      </c>
      <c r="P1726" t="s">
        <v>3</v>
      </c>
      <c r="Q1726" t="s">
        <v>3</v>
      </c>
      <c r="R1726" t="s">
        <v>3</v>
      </c>
      <c r="S1726" t="s">
        <v>3</v>
      </c>
      <c r="T1726" t="s">
        <v>3</v>
      </c>
      <c r="U1726" t="s">
        <v>3</v>
      </c>
      <c r="V1726" t="s">
        <v>3</v>
      </c>
      <c r="W1726" t="s">
        <v>3</v>
      </c>
      <c r="X1726" t="s">
        <v>3</v>
      </c>
      <c r="Y1726" t="s">
        <v>3</v>
      </c>
      <c r="Z1726" t="s">
        <v>3</v>
      </c>
      <c r="AA1726"/>
      <c r="AB1726" t="s">
        <v>1791</v>
      </c>
      <c r="AC1726" t="s">
        <v>2271</v>
      </c>
      <c r="AD1726" t="s">
        <v>3</v>
      </c>
    </row>
    <row r="1727" spans="1:30" ht="15" x14ac:dyDescent="0.25">
      <c r="A1727">
        <v>532</v>
      </c>
      <c r="B1727" t="s">
        <v>2430</v>
      </c>
      <c r="C1727">
        <v>532</v>
      </c>
      <c r="D1727" t="s">
        <v>1808</v>
      </c>
      <c r="E1727" t="s">
        <v>2388</v>
      </c>
      <c r="F1727" t="s">
        <v>2389</v>
      </c>
      <c r="G1727" t="s">
        <v>2390</v>
      </c>
      <c r="H1727" t="s">
        <v>3</v>
      </c>
      <c r="I1727" t="s">
        <v>3</v>
      </c>
      <c r="J1727" t="s">
        <v>3</v>
      </c>
      <c r="K1727">
        <v>0</v>
      </c>
      <c r="L1727" t="s">
        <v>3</v>
      </c>
      <c r="M1727" t="s">
        <v>3</v>
      </c>
      <c r="N1727" t="s">
        <v>3</v>
      </c>
      <c r="O1727" t="s">
        <v>3</v>
      </c>
      <c r="P1727" t="s">
        <v>3</v>
      </c>
      <c r="Q1727" t="s">
        <v>3</v>
      </c>
      <c r="R1727" t="s">
        <v>3</v>
      </c>
      <c r="S1727" t="s">
        <v>3</v>
      </c>
      <c r="T1727" t="s">
        <v>3</v>
      </c>
      <c r="U1727" t="s">
        <v>3</v>
      </c>
      <c r="V1727" t="s">
        <v>13</v>
      </c>
      <c r="W1727" t="s">
        <v>13</v>
      </c>
      <c r="X1727" t="s">
        <v>3</v>
      </c>
      <c r="Y1727" t="s">
        <v>3</v>
      </c>
      <c r="Z1727" t="s">
        <v>3</v>
      </c>
      <c r="AA1727"/>
      <c r="AB1727" t="s">
        <v>1791</v>
      </c>
      <c r="AC1727" t="s">
        <v>2271</v>
      </c>
      <c r="AD1727" t="s">
        <v>3</v>
      </c>
    </row>
    <row r="1728" spans="1:30" ht="15" x14ac:dyDescent="0.25">
      <c r="A1728">
        <v>533</v>
      </c>
      <c r="B1728" t="s">
        <v>2431</v>
      </c>
      <c r="C1728">
        <v>533</v>
      </c>
      <c r="D1728" t="s">
        <v>1808</v>
      </c>
      <c r="E1728" t="s">
        <v>2388</v>
      </c>
      <c r="F1728" t="s">
        <v>2389</v>
      </c>
      <c r="G1728" t="s">
        <v>2390</v>
      </c>
      <c r="H1728" t="s">
        <v>3</v>
      </c>
      <c r="I1728" t="s">
        <v>3</v>
      </c>
      <c r="J1728" t="s">
        <v>3</v>
      </c>
      <c r="K1728">
        <v>0</v>
      </c>
      <c r="L1728" t="s">
        <v>3</v>
      </c>
      <c r="M1728" t="s">
        <v>3</v>
      </c>
      <c r="N1728" t="s">
        <v>3</v>
      </c>
      <c r="O1728" t="s">
        <v>3</v>
      </c>
      <c r="P1728" t="s">
        <v>3</v>
      </c>
      <c r="Q1728" t="s">
        <v>3</v>
      </c>
      <c r="R1728" t="s">
        <v>3</v>
      </c>
      <c r="S1728" t="s">
        <v>3</v>
      </c>
      <c r="T1728" t="s">
        <v>3</v>
      </c>
      <c r="U1728" t="s">
        <v>3</v>
      </c>
      <c r="V1728" t="s">
        <v>2</v>
      </c>
      <c r="W1728" t="s">
        <v>3</v>
      </c>
      <c r="X1728" t="s">
        <v>3</v>
      </c>
      <c r="Y1728" t="s">
        <v>3</v>
      </c>
      <c r="Z1728" t="s">
        <v>3</v>
      </c>
      <c r="AA1728"/>
      <c r="AB1728" t="s">
        <v>1791</v>
      </c>
      <c r="AC1728" t="s">
        <v>2271</v>
      </c>
      <c r="AD1728" t="s">
        <v>3</v>
      </c>
    </row>
    <row r="1729" spans="1:30" ht="15" x14ac:dyDescent="0.25">
      <c r="A1729">
        <v>534</v>
      </c>
      <c r="B1729" t="s">
        <v>2432</v>
      </c>
      <c r="C1729">
        <v>534</v>
      </c>
      <c r="D1729" t="s">
        <v>1808</v>
      </c>
      <c r="E1729" t="s">
        <v>2388</v>
      </c>
      <c r="F1729" t="s">
        <v>2389</v>
      </c>
      <c r="G1729" t="s">
        <v>2390</v>
      </c>
      <c r="H1729" t="s">
        <v>3</v>
      </c>
      <c r="I1729" t="s">
        <v>3</v>
      </c>
      <c r="J1729" t="s">
        <v>3</v>
      </c>
      <c r="K1729" t="s">
        <v>3</v>
      </c>
      <c r="L1729" t="s">
        <v>3</v>
      </c>
      <c r="M1729" t="s">
        <v>3</v>
      </c>
      <c r="N1729" t="s">
        <v>3</v>
      </c>
      <c r="O1729" t="s">
        <v>3</v>
      </c>
      <c r="P1729" t="s">
        <v>3</v>
      </c>
      <c r="Q1729" t="s">
        <v>3</v>
      </c>
      <c r="R1729" t="s">
        <v>3</v>
      </c>
      <c r="S1729" t="s">
        <v>3</v>
      </c>
      <c r="T1729" t="s">
        <v>3</v>
      </c>
      <c r="U1729" t="s">
        <v>3</v>
      </c>
      <c r="V1729" t="s">
        <v>3</v>
      </c>
      <c r="W1729" t="s">
        <v>3</v>
      </c>
      <c r="X1729" t="s">
        <v>3</v>
      </c>
      <c r="Y1729" t="s">
        <v>3</v>
      </c>
      <c r="Z1729" t="s">
        <v>3</v>
      </c>
      <c r="AA1729"/>
      <c r="AB1729" t="s">
        <v>1791</v>
      </c>
      <c r="AC1729" t="s">
        <v>2271</v>
      </c>
      <c r="AD1729" t="s">
        <v>3</v>
      </c>
    </row>
    <row r="1730" spans="1:30" ht="15" x14ac:dyDescent="0.25">
      <c r="A1730">
        <v>535</v>
      </c>
      <c r="B1730" t="s">
        <v>2433</v>
      </c>
      <c r="C1730">
        <v>535</v>
      </c>
      <c r="D1730" t="s">
        <v>1808</v>
      </c>
      <c r="E1730" t="s">
        <v>2388</v>
      </c>
      <c r="F1730" t="s">
        <v>2389</v>
      </c>
      <c r="G1730" t="s">
        <v>2390</v>
      </c>
      <c r="H1730" t="s">
        <v>2434</v>
      </c>
      <c r="I1730" t="s">
        <v>3</v>
      </c>
      <c r="J1730" t="s">
        <v>3</v>
      </c>
      <c r="K1730">
        <v>0</v>
      </c>
      <c r="L1730" t="s">
        <v>3</v>
      </c>
      <c r="M1730">
        <v>1</v>
      </c>
      <c r="N1730" t="s">
        <v>3</v>
      </c>
      <c r="O1730" t="s">
        <v>3</v>
      </c>
      <c r="P1730" t="s">
        <v>1795</v>
      </c>
      <c r="Q1730" t="s">
        <v>3</v>
      </c>
      <c r="R1730" t="s">
        <v>3</v>
      </c>
      <c r="S1730" t="s">
        <v>3</v>
      </c>
      <c r="T1730" t="s">
        <v>3</v>
      </c>
      <c r="U1730" t="s">
        <v>3</v>
      </c>
      <c r="V1730" t="s">
        <v>2</v>
      </c>
      <c r="W1730" t="s">
        <v>3</v>
      </c>
      <c r="X1730" t="s">
        <v>3</v>
      </c>
      <c r="Y1730" t="s">
        <v>3</v>
      </c>
      <c r="Z1730" t="s">
        <v>3</v>
      </c>
      <c r="AA1730"/>
      <c r="AB1730" t="s">
        <v>1791</v>
      </c>
      <c r="AC1730" t="s">
        <v>2271</v>
      </c>
      <c r="AD1730" t="s">
        <v>3</v>
      </c>
    </row>
    <row r="1731" spans="1:30" ht="15" x14ac:dyDescent="0.25">
      <c r="A1731">
        <v>536</v>
      </c>
      <c r="B1731" t="s">
        <v>2435</v>
      </c>
      <c r="C1731">
        <v>536</v>
      </c>
      <c r="D1731" t="s">
        <v>1808</v>
      </c>
      <c r="E1731" t="s">
        <v>2388</v>
      </c>
      <c r="F1731" t="s">
        <v>2389</v>
      </c>
      <c r="G1731" t="s">
        <v>2390</v>
      </c>
      <c r="H1731" t="s">
        <v>3</v>
      </c>
      <c r="I1731" t="s">
        <v>3</v>
      </c>
      <c r="J1731" t="s">
        <v>3</v>
      </c>
      <c r="K1731">
        <v>0</v>
      </c>
      <c r="L1731" t="s">
        <v>3</v>
      </c>
      <c r="M1731" t="s">
        <v>3</v>
      </c>
      <c r="N1731" t="s">
        <v>3</v>
      </c>
      <c r="O1731" t="s">
        <v>3</v>
      </c>
      <c r="P1731" t="s">
        <v>3</v>
      </c>
      <c r="Q1731" t="s">
        <v>3</v>
      </c>
      <c r="R1731" t="s">
        <v>3</v>
      </c>
      <c r="S1731" t="s">
        <v>3</v>
      </c>
      <c r="T1731" t="s">
        <v>3</v>
      </c>
      <c r="U1731" t="s">
        <v>3</v>
      </c>
      <c r="V1731" t="s">
        <v>2</v>
      </c>
      <c r="W1731" t="s">
        <v>3</v>
      </c>
      <c r="X1731" t="s">
        <v>3</v>
      </c>
      <c r="Y1731" t="s">
        <v>3</v>
      </c>
      <c r="Z1731" t="s">
        <v>3</v>
      </c>
      <c r="AA1731"/>
      <c r="AB1731" t="s">
        <v>1791</v>
      </c>
      <c r="AC1731" t="s">
        <v>2271</v>
      </c>
      <c r="AD1731" t="s">
        <v>3</v>
      </c>
    </row>
    <row r="1732" spans="1:30" ht="15" x14ac:dyDescent="0.25">
      <c r="A1732">
        <v>537</v>
      </c>
      <c r="B1732" t="s">
        <v>2436</v>
      </c>
      <c r="C1732">
        <v>537</v>
      </c>
      <c r="D1732" t="s">
        <v>1808</v>
      </c>
      <c r="E1732" t="s">
        <v>2388</v>
      </c>
      <c r="F1732" t="s">
        <v>2389</v>
      </c>
      <c r="G1732" t="s">
        <v>2390</v>
      </c>
      <c r="H1732" t="s">
        <v>2393</v>
      </c>
      <c r="I1732" t="s">
        <v>3</v>
      </c>
      <c r="J1732" t="s">
        <v>3</v>
      </c>
      <c r="K1732">
        <v>0</v>
      </c>
      <c r="L1732" t="s">
        <v>3</v>
      </c>
      <c r="M1732" t="s">
        <v>3</v>
      </c>
      <c r="N1732" t="s">
        <v>3</v>
      </c>
      <c r="O1732" t="s">
        <v>3</v>
      </c>
      <c r="P1732" t="s">
        <v>1795</v>
      </c>
      <c r="Q1732" t="s">
        <v>3</v>
      </c>
      <c r="R1732" t="s">
        <v>3</v>
      </c>
      <c r="S1732" t="s">
        <v>3</v>
      </c>
      <c r="T1732" t="s">
        <v>3</v>
      </c>
      <c r="U1732" t="s">
        <v>3</v>
      </c>
      <c r="V1732" t="s">
        <v>2</v>
      </c>
      <c r="W1732" t="s">
        <v>3</v>
      </c>
      <c r="X1732" t="s">
        <v>3</v>
      </c>
      <c r="Y1732" t="s">
        <v>3</v>
      </c>
      <c r="Z1732" t="s">
        <v>3</v>
      </c>
      <c r="AA1732"/>
      <c r="AB1732" t="s">
        <v>1791</v>
      </c>
      <c r="AC1732" t="s">
        <v>2271</v>
      </c>
      <c r="AD1732" t="s">
        <v>3</v>
      </c>
    </row>
    <row r="1733" spans="1:30" ht="15" x14ac:dyDescent="0.25">
      <c r="A1733">
        <v>538</v>
      </c>
      <c r="B1733" t="s">
        <v>2437</v>
      </c>
      <c r="C1733">
        <v>538</v>
      </c>
      <c r="D1733" t="s">
        <v>1808</v>
      </c>
      <c r="E1733" t="s">
        <v>2388</v>
      </c>
      <c r="F1733" t="s">
        <v>2389</v>
      </c>
      <c r="G1733" t="s">
        <v>2390</v>
      </c>
      <c r="H1733" t="s">
        <v>3</v>
      </c>
      <c r="I1733" t="s">
        <v>3</v>
      </c>
      <c r="J1733" t="s">
        <v>3</v>
      </c>
      <c r="K1733">
        <v>0</v>
      </c>
      <c r="L1733" t="s">
        <v>3</v>
      </c>
      <c r="M1733" t="s">
        <v>3</v>
      </c>
      <c r="N1733" t="s">
        <v>3</v>
      </c>
      <c r="O1733" t="s">
        <v>3</v>
      </c>
      <c r="P1733" t="s">
        <v>3</v>
      </c>
      <c r="Q1733" t="s">
        <v>3</v>
      </c>
      <c r="R1733" t="s">
        <v>3</v>
      </c>
      <c r="S1733" t="s">
        <v>3</v>
      </c>
      <c r="T1733" t="s">
        <v>3</v>
      </c>
      <c r="U1733" t="s">
        <v>3</v>
      </c>
      <c r="V1733" t="s">
        <v>2</v>
      </c>
      <c r="W1733" t="s">
        <v>3</v>
      </c>
      <c r="X1733" t="s">
        <v>3</v>
      </c>
      <c r="Y1733" t="s">
        <v>3</v>
      </c>
      <c r="Z1733" t="s">
        <v>3</v>
      </c>
      <c r="AA1733"/>
      <c r="AB1733" t="s">
        <v>1791</v>
      </c>
      <c r="AC1733" t="s">
        <v>2271</v>
      </c>
      <c r="AD1733" t="s">
        <v>3</v>
      </c>
    </row>
    <row r="1734" spans="1:30" ht="15" x14ac:dyDescent="0.25">
      <c r="A1734">
        <v>539</v>
      </c>
      <c r="B1734" t="s">
        <v>2438</v>
      </c>
      <c r="C1734">
        <v>539</v>
      </c>
      <c r="D1734" t="s">
        <v>1808</v>
      </c>
      <c r="E1734" t="s">
        <v>2388</v>
      </c>
      <c r="F1734" t="s">
        <v>2389</v>
      </c>
      <c r="G1734" t="s">
        <v>2390</v>
      </c>
      <c r="H1734" t="s">
        <v>2439</v>
      </c>
      <c r="I1734" t="s">
        <v>3</v>
      </c>
      <c r="J1734" t="s">
        <v>3</v>
      </c>
      <c r="K1734">
        <v>0</v>
      </c>
      <c r="L1734" t="s">
        <v>3</v>
      </c>
      <c r="M1734">
        <v>1</v>
      </c>
      <c r="N1734" t="s">
        <v>3</v>
      </c>
      <c r="O1734" t="s">
        <v>3</v>
      </c>
      <c r="P1734" t="s">
        <v>1795</v>
      </c>
      <c r="Q1734" t="s">
        <v>3</v>
      </c>
      <c r="R1734" t="s">
        <v>3</v>
      </c>
      <c r="S1734" t="s">
        <v>3</v>
      </c>
      <c r="T1734" t="s">
        <v>3</v>
      </c>
      <c r="U1734" t="s">
        <v>3</v>
      </c>
      <c r="V1734" t="s">
        <v>2</v>
      </c>
      <c r="W1734" t="s">
        <v>3</v>
      </c>
      <c r="X1734" t="s">
        <v>3</v>
      </c>
      <c r="Y1734" t="s">
        <v>3</v>
      </c>
      <c r="Z1734" t="s">
        <v>3</v>
      </c>
      <c r="AA1734"/>
      <c r="AB1734" t="s">
        <v>1791</v>
      </c>
      <c r="AC1734" t="s">
        <v>2271</v>
      </c>
      <c r="AD1734" t="s">
        <v>3</v>
      </c>
    </row>
    <row r="1735" spans="1:30" ht="15" x14ac:dyDescent="0.25">
      <c r="A1735">
        <v>540</v>
      </c>
      <c r="B1735" t="s">
        <v>2440</v>
      </c>
      <c r="C1735">
        <v>540</v>
      </c>
      <c r="D1735" t="s">
        <v>1808</v>
      </c>
      <c r="E1735" t="s">
        <v>2388</v>
      </c>
      <c r="F1735" t="s">
        <v>2389</v>
      </c>
      <c r="G1735" t="s">
        <v>2390</v>
      </c>
      <c r="H1735" t="s">
        <v>3</v>
      </c>
      <c r="I1735" t="s">
        <v>3</v>
      </c>
      <c r="J1735" t="s">
        <v>3</v>
      </c>
      <c r="K1735">
        <v>0</v>
      </c>
      <c r="L1735" t="s">
        <v>3</v>
      </c>
      <c r="M1735">
        <v>1</v>
      </c>
      <c r="N1735" t="s">
        <v>3</v>
      </c>
      <c r="O1735" t="s">
        <v>3</v>
      </c>
      <c r="P1735" t="s">
        <v>1795</v>
      </c>
      <c r="Q1735" t="s">
        <v>3</v>
      </c>
      <c r="R1735" t="s">
        <v>3</v>
      </c>
      <c r="S1735" t="s">
        <v>3</v>
      </c>
      <c r="T1735" t="s">
        <v>3</v>
      </c>
      <c r="U1735" t="s">
        <v>3</v>
      </c>
      <c r="V1735" t="s">
        <v>2</v>
      </c>
      <c r="W1735" t="s">
        <v>3</v>
      </c>
      <c r="X1735" t="s">
        <v>3</v>
      </c>
      <c r="Y1735" t="s">
        <v>3</v>
      </c>
      <c r="Z1735" t="s">
        <v>3</v>
      </c>
      <c r="AA1735"/>
      <c r="AB1735" t="s">
        <v>1791</v>
      </c>
      <c r="AC1735" t="s">
        <v>2271</v>
      </c>
      <c r="AD1735" t="s">
        <v>3</v>
      </c>
    </row>
    <row r="1736" spans="1:30" ht="15" x14ac:dyDescent="0.25">
      <c r="A1736">
        <v>541</v>
      </c>
      <c r="B1736" t="s">
        <v>2441</v>
      </c>
      <c r="C1736">
        <v>541</v>
      </c>
      <c r="D1736" t="s">
        <v>1808</v>
      </c>
      <c r="E1736" t="s">
        <v>2388</v>
      </c>
      <c r="F1736" t="s">
        <v>2389</v>
      </c>
      <c r="G1736" t="s">
        <v>2390</v>
      </c>
      <c r="H1736" t="s">
        <v>3</v>
      </c>
      <c r="I1736" t="s">
        <v>3</v>
      </c>
      <c r="J1736" t="s">
        <v>3</v>
      </c>
      <c r="K1736" t="s">
        <v>3</v>
      </c>
      <c r="L1736" t="s">
        <v>3</v>
      </c>
      <c r="M1736" t="s">
        <v>3</v>
      </c>
      <c r="N1736" t="s">
        <v>3</v>
      </c>
      <c r="O1736" t="s">
        <v>3</v>
      </c>
      <c r="P1736" t="s">
        <v>3</v>
      </c>
      <c r="Q1736" t="s">
        <v>3</v>
      </c>
      <c r="R1736" t="s">
        <v>3</v>
      </c>
      <c r="S1736" t="s">
        <v>3</v>
      </c>
      <c r="T1736" t="s">
        <v>3</v>
      </c>
      <c r="U1736" t="s">
        <v>3</v>
      </c>
      <c r="V1736" t="s">
        <v>3</v>
      </c>
      <c r="W1736" t="s">
        <v>3</v>
      </c>
      <c r="X1736" t="s">
        <v>3</v>
      </c>
      <c r="Y1736" t="s">
        <v>3</v>
      </c>
      <c r="Z1736" t="s">
        <v>3</v>
      </c>
      <c r="AA1736"/>
      <c r="AB1736" t="s">
        <v>1791</v>
      </c>
      <c r="AC1736" t="s">
        <v>2271</v>
      </c>
      <c r="AD1736" t="s">
        <v>3</v>
      </c>
    </row>
    <row r="1737" spans="1:30" ht="15" x14ac:dyDescent="0.25">
      <c r="A1737">
        <v>542</v>
      </c>
      <c r="B1737" t="s">
        <v>2442</v>
      </c>
      <c r="C1737">
        <v>542</v>
      </c>
      <c r="D1737" t="s">
        <v>1808</v>
      </c>
      <c r="E1737" t="s">
        <v>2388</v>
      </c>
      <c r="F1737" t="s">
        <v>2389</v>
      </c>
      <c r="G1737" t="s">
        <v>2390</v>
      </c>
      <c r="H1737" t="s">
        <v>3</v>
      </c>
      <c r="I1737" t="s">
        <v>3</v>
      </c>
      <c r="J1737" t="s">
        <v>3</v>
      </c>
      <c r="K1737">
        <v>0</v>
      </c>
      <c r="L1737" t="s">
        <v>3</v>
      </c>
      <c r="M1737" t="s">
        <v>3</v>
      </c>
      <c r="N1737" t="s">
        <v>3</v>
      </c>
      <c r="O1737" t="s">
        <v>3</v>
      </c>
      <c r="P1737" t="s">
        <v>1795</v>
      </c>
      <c r="Q1737" t="s">
        <v>3</v>
      </c>
      <c r="R1737" t="s">
        <v>3</v>
      </c>
      <c r="S1737" t="s">
        <v>3</v>
      </c>
      <c r="T1737" t="s">
        <v>3</v>
      </c>
      <c r="U1737" t="s">
        <v>3</v>
      </c>
      <c r="V1737" t="s">
        <v>2</v>
      </c>
      <c r="W1737" t="s">
        <v>3</v>
      </c>
      <c r="X1737" t="s">
        <v>3</v>
      </c>
      <c r="Y1737" t="s">
        <v>3</v>
      </c>
      <c r="Z1737" t="s">
        <v>3</v>
      </c>
      <c r="AA1737"/>
      <c r="AB1737" t="s">
        <v>1791</v>
      </c>
      <c r="AC1737" t="s">
        <v>2271</v>
      </c>
      <c r="AD1737" t="s">
        <v>3</v>
      </c>
    </row>
    <row r="1738" spans="1:30" ht="15" x14ac:dyDescent="0.25">
      <c r="A1738">
        <v>543</v>
      </c>
      <c r="B1738" t="s">
        <v>2443</v>
      </c>
      <c r="C1738">
        <v>543</v>
      </c>
      <c r="D1738" t="s">
        <v>1808</v>
      </c>
      <c r="E1738" t="s">
        <v>2388</v>
      </c>
      <c r="F1738" t="s">
        <v>2389</v>
      </c>
      <c r="G1738" t="s">
        <v>2390</v>
      </c>
      <c r="H1738" t="s">
        <v>3</v>
      </c>
      <c r="I1738" t="s">
        <v>3</v>
      </c>
      <c r="J1738" t="s">
        <v>3</v>
      </c>
      <c r="K1738" t="s">
        <v>3</v>
      </c>
      <c r="L1738" t="s">
        <v>3</v>
      </c>
      <c r="M1738" t="s">
        <v>3</v>
      </c>
      <c r="N1738" t="s">
        <v>3</v>
      </c>
      <c r="O1738" t="s">
        <v>3</v>
      </c>
      <c r="P1738" t="s">
        <v>3</v>
      </c>
      <c r="Q1738" t="s">
        <v>3</v>
      </c>
      <c r="R1738" t="s">
        <v>3</v>
      </c>
      <c r="S1738" t="s">
        <v>3</v>
      </c>
      <c r="T1738" t="s">
        <v>3</v>
      </c>
      <c r="U1738" t="s">
        <v>3</v>
      </c>
      <c r="V1738" t="s">
        <v>3</v>
      </c>
      <c r="W1738" t="s">
        <v>3</v>
      </c>
      <c r="X1738" t="s">
        <v>3</v>
      </c>
      <c r="Y1738" t="s">
        <v>3</v>
      </c>
      <c r="Z1738" t="s">
        <v>3</v>
      </c>
      <c r="AA1738"/>
      <c r="AB1738" t="s">
        <v>1791</v>
      </c>
      <c r="AC1738" t="s">
        <v>2271</v>
      </c>
      <c r="AD1738" t="s">
        <v>3</v>
      </c>
    </row>
    <row r="1739" spans="1:30" ht="15" x14ac:dyDescent="0.25">
      <c r="A1739">
        <v>544</v>
      </c>
      <c r="B1739" t="s">
        <v>2444</v>
      </c>
      <c r="C1739">
        <v>544</v>
      </c>
      <c r="D1739" t="s">
        <v>1808</v>
      </c>
      <c r="E1739" t="s">
        <v>2388</v>
      </c>
      <c r="F1739" t="s">
        <v>2389</v>
      </c>
      <c r="G1739" t="s">
        <v>2390</v>
      </c>
      <c r="H1739" t="s">
        <v>3</v>
      </c>
      <c r="I1739" t="s">
        <v>3</v>
      </c>
      <c r="J1739" t="s">
        <v>3</v>
      </c>
      <c r="K1739">
        <v>0</v>
      </c>
      <c r="L1739" t="s">
        <v>3</v>
      </c>
      <c r="M1739" t="s">
        <v>3</v>
      </c>
      <c r="N1739" t="s">
        <v>3</v>
      </c>
      <c r="O1739" t="s">
        <v>3</v>
      </c>
      <c r="P1739" t="s">
        <v>3</v>
      </c>
      <c r="Q1739" t="s">
        <v>3</v>
      </c>
      <c r="R1739" t="s">
        <v>3</v>
      </c>
      <c r="S1739" t="s">
        <v>3</v>
      </c>
      <c r="T1739" t="s">
        <v>3</v>
      </c>
      <c r="U1739" t="s">
        <v>3</v>
      </c>
      <c r="V1739" t="s">
        <v>2</v>
      </c>
      <c r="W1739" t="s">
        <v>3</v>
      </c>
      <c r="X1739" t="s">
        <v>3</v>
      </c>
      <c r="Y1739" t="s">
        <v>3</v>
      </c>
      <c r="Z1739" t="s">
        <v>3</v>
      </c>
      <c r="AA1739"/>
      <c r="AB1739" t="s">
        <v>1791</v>
      </c>
      <c r="AC1739" t="s">
        <v>2271</v>
      </c>
      <c r="AD1739" t="s">
        <v>3</v>
      </c>
    </row>
    <row r="1740" spans="1:30" ht="15" x14ac:dyDescent="0.25">
      <c r="A1740">
        <v>545</v>
      </c>
      <c r="B1740" t="s">
        <v>2445</v>
      </c>
      <c r="C1740">
        <v>545</v>
      </c>
      <c r="D1740" t="s">
        <v>1808</v>
      </c>
      <c r="E1740" t="s">
        <v>2388</v>
      </c>
      <c r="F1740" t="s">
        <v>2389</v>
      </c>
      <c r="G1740" t="s">
        <v>2390</v>
      </c>
      <c r="H1740" t="s">
        <v>3</v>
      </c>
      <c r="I1740" t="s">
        <v>3</v>
      </c>
      <c r="J1740" t="s">
        <v>3</v>
      </c>
      <c r="K1740" t="s">
        <v>3</v>
      </c>
      <c r="L1740" t="s">
        <v>3</v>
      </c>
      <c r="M1740" t="s">
        <v>3</v>
      </c>
      <c r="N1740" t="s">
        <v>3</v>
      </c>
      <c r="O1740" t="s">
        <v>3</v>
      </c>
      <c r="P1740" t="s">
        <v>3</v>
      </c>
      <c r="Q1740" t="s">
        <v>3</v>
      </c>
      <c r="R1740" t="s">
        <v>3</v>
      </c>
      <c r="S1740" t="s">
        <v>3</v>
      </c>
      <c r="T1740" t="s">
        <v>3</v>
      </c>
      <c r="U1740" t="s">
        <v>3</v>
      </c>
      <c r="V1740" t="s">
        <v>2</v>
      </c>
      <c r="W1740" t="s">
        <v>3</v>
      </c>
      <c r="X1740" t="s">
        <v>3</v>
      </c>
      <c r="Y1740" t="s">
        <v>3</v>
      </c>
      <c r="Z1740" t="s">
        <v>3</v>
      </c>
      <c r="AA1740"/>
      <c r="AB1740" t="s">
        <v>1791</v>
      </c>
      <c r="AC1740" t="s">
        <v>2271</v>
      </c>
      <c r="AD1740" t="s">
        <v>3</v>
      </c>
    </row>
    <row r="1741" spans="1:30" ht="15" x14ac:dyDescent="0.25">
      <c r="A1741">
        <v>546</v>
      </c>
      <c r="B1741" t="s">
        <v>2446</v>
      </c>
      <c r="C1741">
        <v>546</v>
      </c>
      <c r="D1741" t="s">
        <v>1808</v>
      </c>
      <c r="E1741" t="s">
        <v>2388</v>
      </c>
      <c r="F1741" t="s">
        <v>2389</v>
      </c>
      <c r="G1741" t="s">
        <v>2390</v>
      </c>
      <c r="H1741" t="s">
        <v>2447</v>
      </c>
      <c r="I1741" t="s">
        <v>3</v>
      </c>
      <c r="J1741" t="s">
        <v>3</v>
      </c>
      <c r="K1741">
        <v>0</v>
      </c>
      <c r="L1741" t="s">
        <v>311</v>
      </c>
      <c r="M1741" t="s">
        <v>3</v>
      </c>
      <c r="N1741" t="s">
        <v>3</v>
      </c>
      <c r="O1741" t="s">
        <v>3</v>
      </c>
      <c r="P1741" t="s">
        <v>1795</v>
      </c>
      <c r="Q1741" t="s">
        <v>3</v>
      </c>
      <c r="R1741" t="s">
        <v>3</v>
      </c>
      <c r="S1741" t="s">
        <v>3</v>
      </c>
      <c r="T1741" t="s">
        <v>3</v>
      </c>
      <c r="U1741" t="s">
        <v>3</v>
      </c>
      <c r="V1741" t="s">
        <v>2</v>
      </c>
      <c r="W1741" t="s">
        <v>3</v>
      </c>
      <c r="X1741" t="s">
        <v>3</v>
      </c>
      <c r="Y1741" t="s">
        <v>3</v>
      </c>
      <c r="Z1741" t="s">
        <v>3</v>
      </c>
      <c r="AA1741"/>
      <c r="AB1741" t="s">
        <v>1791</v>
      </c>
      <c r="AC1741" t="s">
        <v>2271</v>
      </c>
      <c r="AD1741" t="s">
        <v>3</v>
      </c>
    </row>
    <row r="1742" spans="1:30" ht="15" x14ac:dyDescent="0.25">
      <c r="A1742">
        <v>547</v>
      </c>
      <c r="B1742" t="s">
        <v>2448</v>
      </c>
      <c r="C1742">
        <v>547</v>
      </c>
      <c r="D1742" t="s">
        <v>1808</v>
      </c>
      <c r="E1742" t="s">
        <v>2388</v>
      </c>
      <c r="F1742" t="s">
        <v>2389</v>
      </c>
      <c r="G1742" t="s">
        <v>2390</v>
      </c>
      <c r="H1742" t="s">
        <v>2447</v>
      </c>
      <c r="I1742" t="s">
        <v>3</v>
      </c>
      <c r="J1742" t="s">
        <v>3</v>
      </c>
      <c r="K1742">
        <v>0</v>
      </c>
      <c r="L1742" t="s">
        <v>3</v>
      </c>
      <c r="M1742" t="s">
        <v>3</v>
      </c>
      <c r="N1742" t="s">
        <v>3</v>
      </c>
      <c r="O1742" t="s">
        <v>3</v>
      </c>
      <c r="P1742" t="s">
        <v>3</v>
      </c>
      <c r="Q1742" t="s">
        <v>3</v>
      </c>
      <c r="R1742" t="s">
        <v>3</v>
      </c>
      <c r="S1742" t="s">
        <v>3</v>
      </c>
      <c r="T1742" t="s">
        <v>3</v>
      </c>
      <c r="U1742" t="s">
        <v>3</v>
      </c>
      <c r="V1742" t="s">
        <v>3</v>
      </c>
      <c r="W1742" t="s">
        <v>3</v>
      </c>
      <c r="X1742" t="s">
        <v>3</v>
      </c>
      <c r="Y1742" t="s">
        <v>3</v>
      </c>
      <c r="Z1742" t="s">
        <v>3</v>
      </c>
      <c r="AA1742"/>
      <c r="AB1742" t="s">
        <v>1791</v>
      </c>
      <c r="AC1742" t="s">
        <v>2271</v>
      </c>
      <c r="AD1742" t="s">
        <v>3</v>
      </c>
    </row>
    <row r="1743" spans="1:30" ht="15" x14ac:dyDescent="0.25">
      <c r="A1743">
        <v>548</v>
      </c>
      <c r="B1743" t="s">
        <v>2449</v>
      </c>
      <c r="C1743">
        <v>548</v>
      </c>
      <c r="D1743" t="s">
        <v>1808</v>
      </c>
      <c r="E1743" t="s">
        <v>2388</v>
      </c>
      <c r="F1743" t="s">
        <v>2389</v>
      </c>
      <c r="G1743" t="s">
        <v>2390</v>
      </c>
      <c r="H1743" t="s">
        <v>2439</v>
      </c>
      <c r="I1743" t="s">
        <v>3</v>
      </c>
      <c r="J1743" t="s">
        <v>3</v>
      </c>
      <c r="K1743">
        <v>0</v>
      </c>
      <c r="L1743" t="s">
        <v>3</v>
      </c>
      <c r="M1743" t="s">
        <v>3</v>
      </c>
      <c r="N1743" t="s">
        <v>3</v>
      </c>
      <c r="O1743" t="s">
        <v>3</v>
      </c>
      <c r="P1743" t="s">
        <v>3</v>
      </c>
      <c r="Q1743" t="s">
        <v>3</v>
      </c>
      <c r="R1743" t="s">
        <v>3</v>
      </c>
      <c r="S1743" t="s">
        <v>3</v>
      </c>
      <c r="T1743" t="s">
        <v>3</v>
      </c>
      <c r="U1743" t="s">
        <v>3</v>
      </c>
      <c r="V1743" t="s">
        <v>3</v>
      </c>
      <c r="W1743" t="s">
        <v>3</v>
      </c>
      <c r="X1743" t="s">
        <v>3</v>
      </c>
      <c r="Y1743" t="s">
        <v>3</v>
      </c>
      <c r="Z1743" t="s">
        <v>3</v>
      </c>
      <c r="AA1743"/>
      <c r="AB1743" t="s">
        <v>1791</v>
      </c>
      <c r="AC1743" t="s">
        <v>2271</v>
      </c>
      <c r="AD1743" t="s">
        <v>3</v>
      </c>
    </row>
    <row r="1744" spans="1:30" ht="15" x14ac:dyDescent="0.25">
      <c r="A1744">
        <v>549</v>
      </c>
      <c r="B1744" t="s">
        <v>2450</v>
      </c>
      <c r="C1744">
        <v>549</v>
      </c>
      <c r="D1744" t="s">
        <v>1808</v>
      </c>
      <c r="E1744" t="s">
        <v>2388</v>
      </c>
      <c r="F1744" t="s">
        <v>2389</v>
      </c>
      <c r="G1744" t="s">
        <v>2390</v>
      </c>
      <c r="H1744" t="s">
        <v>3</v>
      </c>
      <c r="I1744" t="s">
        <v>3</v>
      </c>
      <c r="J1744" t="s">
        <v>3</v>
      </c>
      <c r="K1744" t="s">
        <v>3</v>
      </c>
      <c r="L1744" t="s">
        <v>3</v>
      </c>
      <c r="M1744" t="s">
        <v>3</v>
      </c>
      <c r="N1744" t="s">
        <v>3</v>
      </c>
      <c r="O1744" t="s">
        <v>3</v>
      </c>
      <c r="P1744" t="s">
        <v>3</v>
      </c>
      <c r="Q1744" t="s">
        <v>3</v>
      </c>
      <c r="R1744" t="s">
        <v>3</v>
      </c>
      <c r="S1744" t="s">
        <v>3</v>
      </c>
      <c r="T1744" t="s">
        <v>3</v>
      </c>
      <c r="U1744" t="s">
        <v>3</v>
      </c>
      <c r="V1744" t="s">
        <v>2</v>
      </c>
      <c r="W1744" t="s">
        <v>3</v>
      </c>
      <c r="X1744" t="s">
        <v>3</v>
      </c>
      <c r="Y1744" t="s">
        <v>3</v>
      </c>
      <c r="Z1744" t="s">
        <v>3</v>
      </c>
      <c r="AA1744"/>
      <c r="AB1744" t="s">
        <v>1791</v>
      </c>
      <c r="AC1744" t="s">
        <v>2271</v>
      </c>
      <c r="AD1744" t="s">
        <v>3</v>
      </c>
    </row>
    <row r="1745" spans="1:30" ht="15" x14ac:dyDescent="0.25">
      <c r="A1745">
        <v>550</v>
      </c>
      <c r="B1745" t="s">
        <v>2451</v>
      </c>
      <c r="C1745">
        <v>550</v>
      </c>
      <c r="D1745" t="s">
        <v>1808</v>
      </c>
      <c r="E1745" t="s">
        <v>2388</v>
      </c>
      <c r="F1745" t="s">
        <v>2389</v>
      </c>
      <c r="G1745" t="s">
        <v>2390</v>
      </c>
      <c r="H1745" t="s">
        <v>3</v>
      </c>
      <c r="I1745" t="s">
        <v>3</v>
      </c>
      <c r="J1745" t="s">
        <v>3</v>
      </c>
      <c r="K1745" t="s">
        <v>3</v>
      </c>
      <c r="L1745" t="s">
        <v>3</v>
      </c>
      <c r="M1745" t="s">
        <v>3</v>
      </c>
      <c r="N1745" t="s">
        <v>3</v>
      </c>
      <c r="O1745" t="s">
        <v>3</v>
      </c>
      <c r="P1745" t="s">
        <v>1795</v>
      </c>
      <c r="Q1745" t="s">
        <v>3</v>
      </c>
      <c r="R1745" t="s">
        <v>3</v>
      </c>
      <c r="S1745" t="s">
        <v>3</v>
      </c>
      <c r="T1745" t="s">
        <v>3</v>
      </c>
      <c r="U1745" t="s">
        <v>3</v>
      </c>
      <c r="V1745" t="s">
        <v>2</v>
      </c>
      <c r="W1745" t="s">
        <v>3</v>
      </c>
      <c r="X1745" t="s">
        <v>3</v>
      </c>
      <c r="Y1745" t="s">
        <v>3</v>
      </c>
      <c r="Z1745" t="s">
        <v>3</v>
      </c>
      <c r="AA1745"/>
      <c r="AB1745" t="s">
        <v>1791</v>
      </c>
      <c r="AC1745" t="s">
        <v>2271</v>
      </c>
      <c r="AD1745" t="s">
        <v>3</v>
      </c>
    </row>
    <row r="1746" spans="1:30" ht="15" x14ac:dyDescent="0.25">
      <c r="A1746">
        <v>551</v>
      </c>
      <c r="B1746" t="s">
        <v>2452</v>
      </c>
      <c r="C1746">
        <v>551</v>
      </c>
      <c r="D1746" t="s">
        <v>1808</v>
      </c>
      <c r="E1746" t="s">
        <v>2388</v>
      </c>
      <c r="F1746" t="s">
        <v>2389</v>
      </c>
      <c r="G1746" t="s">
        <v>2390</v>
      </c>
      <c r="H1746" t="s">
        <v>3</v>
      </c>
      <c r="I1746" t="s">
        <v>3</v>
      </c>
      <c r="J1746" t="s">
        <v>3</v>
      </c>
      <c r="K1746" t="s">
        <v>3</v>
      </c>
      <c r="L1746" t="s">
        <v>3</v>
      </c>
      <c r="M1746" t="s">
        <v>3</v>
      </c>
      <c r="N1746" t="s">
        <v>3</v>
      </c>
      <c r="O1746" t="s">
        <v>3</v>
      </c>
      <c r="P1746" t="s">
        <v>3</v>
      </c>
      <c r="Q1746" t="s">
        <v>3</v>
      </c>
      <c r="R1746" t="s">
        <v>3</v>
      </c>
      <c r="S1746" t="s">
        <v>3</v>
      </c>
      <c r="T1746" t="s">
        <v>3</v>
      </c>
      <c r="U1746" t="s">
        <v>3</v>
      </c>
      <c r="V1746" t="s">
        <v>3</v>
      </c>
      <c r="W1746" t="s">
        <v>3</v>
      </c>
      <c r="X1746" t="s">
        <v>3</v>
      </c>
      <c r="Y1746" t="s">
        <v>3</v>
      </c>
      <c r="Z1746" t="s">
        <v>3</v>
      </c>
      <c r="AA1746"/>
      <c r="AB1746" t="s">
        <v>1791</v>
      </c>
      <c r="AC1746" t="s">
        <v>2271</v>
      </c>
      <c r="AD1746" t="s">
        <v>3</v>
      </c>
    </row>
    <row r="1747" spans="1:30" ht="15" x14ac:dyDescent="0.25">
      <c r="A1747">
        <v>552</v>
      </c>
      <c r="B1747" t="s">
        <v>2453</v>
      </c>
      <c r="C1747">
        <v>552</v>
      </c>
      <c r="D1747" t="s">
        <v>1808</v>
      </c>
      <c r="E1747" t="s">
        <v>2388</v>
      </c>
      <c r="F1747" t="s">
        <v>2389</v>
      </c>
      <c r="G1747" t="s">
        <v>2390</v>
      </c>
      <c r="H1747" t="s">
        <v>3</v>
      </c>
      <c r="I1747" t="s">
        <v>3</v>
      </c>
      <c r="J1747" t="s">
        <v>3</v>
      </c>
      <c r="K1747" t="s">
        <v>3</v>
      </c>
      <c r="L1747" t="s">
        <v>3</v>
      </c>
      <c r="M1747" t="s">
        <v>3</v>
      </c>
      <c r="N1747" t="s">
        <v>3</v>
      </c>
      <c r="O1747" t="s">
        <v>3</v>
      </c>
      <c r="P1747" t="s">
        <v>3</v>
      </c>
      <c r="Q1747" t="s">
        <v>3</v>
      </c>
      <c r="R1747" t="s">
        <v>3</v>
      </c>
      <c r="S1747" t="s">
        <v>3</v>
      </c>
      <c r="T1747" t="s">
        <v>3</v>
      </c>
      <c r="U1747" t="s">
        <v>3</v>
      </c>
      <c r="V1747" t="s">
        <v>3</v>
      </c>
      <c r="W1747" t="s">
        <v>3</v>
      </c>
      <c r="X1747" t="s">
        <v>3</v>
      </c>
      <c r="Y1747" t="s">
        <v>3</v>
      </c>
      <c r="Z1747" t="s">
        <v>3</v>
      </c>
      <c r="AA1747"/>
      <c r="AB1747" t="s">
        <v>1791</v>
      </c>
      <c r="AC1747" t="s">
        <v>2271</v>
      </c>
      <c r="AD1747" t="s">
        <v>3</v>
      </c>
    </row>
    <row r="1748" spans="1:30" ht="15" x14ac:dyDescent="0.25">
      <c r="A1748">
        <v>553</v>
      </c>
      <c r="B1748" t="s">
        <v>2454</v>
      </c>
      <c r="C1748">
        <v>553</v>
      </c>
      <c r="D1748" t="s">
        <v>1808</v>
      </c>
      <c r="E1748" t="s">
        <v>2388</v>
      </c>
      <c r="F1748" t="s">
        <v>2389</v>
      </c>
      <c r="G1748" t="s">
        <v>2390</v>
      </c>
      <c r="H1748" t="s">
        <v>3</v>
      </c>
      <c r="I1748" t="s">
        <v>3</v>
      </c>
      <c r="J1748" t="s">
        <v>3</v>
      </c>
      <c r="K1748" t="s">
        <v>3</v>
      </c>
      <c r="L1748" t="s">
        <v>3</v>
      </c>
      <c r="M1748" t="s">
        <v>3</v>
      </c>
      <c r="N1748" t="s">
        <v>3</v>
      </c>
      <c r="O1748" t="s">
        <v>3</v>
      </c>
      <c r="P1748" t="s">
        <v>1795</v>
      </c>
      <c r="Q1748" t="s">
        <v>3</v>
      </c>
      <c r="R1748" t="s">
        <v>3</v>
      </c>
      <c r="S1748" t="s">
        <v>3</v>
      </c>
      <c r="T1748" t="s">
        <v>3</v>
      </c>
      <c r="U1748" t="s">
        <v>3</v>
      </c>
      <c r="V1748" t="s">
        <v>2</v>
      </c>
      <c r="W1748" t="s">
        <v>3</v>
      </c>
      <c r="X1748" t="s">
        <v>3</v>
      </c>
      <c r="Y1748" t="s">
        <v>3</v>
      </c>
      <c r="Z1748" t="s">
        <v>3</v>
      </c>
      <c r="AA1748"/>
      <c r="AB1748" t="s">
        <v>1791</v>
      </c>
      <c r="AC1748" t="s">
        <v>2271</v>
      </c>
      <c r="AD1748" t="s">
        <v>3</v>
      </c>
    </row>
    <row r="1749" spans="1:30" ht="15" x14ac:dyDescent="0.25">
      <c r="A1749">
        <v>554</v>
      </c>
      <c r="B1749" t="s">
        <v>2455</v>
      </c>
      <c r="C1749">
        <v>554</v>
      </c>
      <c r="D1749" t="s">
        <v>1808</v>
      </c>
      <c r="E1749" t="s">
        <v>2388</v>
      </c>
      <c r="F1749" t="s">
        <v>2389</v>
      </c>
      <c r="G1749" t="s">
        <v>2390</v>
      </c>
      <c r="H1749" t="s">
        <v>3</v>
      </c>
      <c r="I1749" t="s">
        <v>3</v>
      </c>
      <c r="J1749" t="s">
        <v>3</v>
      </c>
      <c r="K1749">
        <v>0</v>
      </c>
      <c r="L1749" t="s">
        <v>3</v>
      </c>
      <c r="M1749" t="s">
        <v>3</v>
      </c>
      <c r="N1749" t="s">
        <v>3</v>
      </c>
      <c r="O1749" t="s">
        <v>3</v>
      </c>
      <c r="P1749" t="s">
        <v>3</v>
      </c>
      <c r="Q1749" t="s">
        <v>3</v>
      </c>
      <c r="R1749" t="s">
        <v>3</v>
      </c>
      <c r="S1749" t="s">
        <v>3</v>
      </c>
      <c r="T1749" t="s">
        <v>3</v>
      </c>
      <c r="U1749" t="s">
        <v>3</v>
      </c>
      <c r="V1749" t="s">
        <v>2</v>
      </c>
      <c r="W1749" t="s">
        <v>3</v>
      </c>
      <c r="X1749" t="s">
        <v>3</v>
      </c>
      <c r="Y1749" t="s">
        <v>3</v>
      </c>
      <c r="Z1749" t="s">
        <v>3</v>
      </c>
      <c r="AA1749"/>
      <c r="AB1749" t="s">
        <v>1791</v>
      </c>
      <c r="AC1749" t="s">
        <v>2271</v>
      </c>
      <c r="AD1749" t="s">
        <v>3</v>
      </c>
    </row>
    <row r="1750" spans="1:30" ht="15" x14ac:dyDescent="0.25">
      <c r="A1750">
        <v>555</v>
      </c>
      <c r="B1750" t="s">
        <v>2456</v>
      </c>
      <c r="C1750">
        <v>555</v>
      </c>
      <c r="D1750" t="s">
        <v>1808</v>
      </c>
      <c r="E1750" t="s">
        <v>2388</v>
      </c>
      <c r="F1750" t="s">
        <v>2389</v>
      </c>
      <c r="G1750" t="s">
        <v>2390</v>
      </c>
      <c r="H1750" t="s">
        <v>3</v>
      </c>
      <c r="I1750" t="s">
        <v>3</v>
      </c>
      <c r="J1750" t="s">
        <v>3</v>
      </c>
      <c r="K1750">
        <v>0</v>
      </c>
      <c r="L1750" t="s">
        <v>3</v>
      </c>
      <c r="M1750">
        <v>1</v>
      </c>
      <c r="N1750" t="s">
        <v>3</v>
      </c>
      <c r="O1750" t="s">
        <v>3</v>
      </c>
      <c r="P1750" t="s">
        <v>3</v>
      </c>
      <c r="Q1750" t="s">
        <v>3</v>
      </c>
      <c r="R1750" t="s">
        <v>3</v>
      </c>
      <c r="S1750" t="s">
        <v>3</v>
      </c>
      <c r="T1750" t="s">
        <v>11</v>
      </c>
      <c r="U1750" t="s">
        <v>3</v>
      </c>
      <c r="V1750" t="s">
        <v>2</v>
      </c>
      <c r="W1750" t="s">
        <v>3</v>
      </c>
      <c r="X1750" t="s">
        <v>3</v>
      </c>
      <c r="Y1750" t="s">
        <v>3</v>
      </c>
      <c r="Z1750" t="s">
        <v>3</v>
      </c>
      <c r="AA1750"/>
      <c r="AB1750" t="s">
        <v>1791</v>
      </c>
      <c r="AC1750" t="s">
        <v>2271</v>
      </c>
      <c r="AD1750" t="s">
        <v>3</v>
      </c>
    </row>
    <row r="1751" spans="1:30" ht="15" x14ac:dyDescent="0.25">
      <c r="A1751">
        <v>556</v>
      </c>
      <c r="B1751" t="s">
        <v>2457</v>
      </c>
      <c r="C1751">
        <v>556</v>
      </c>
      <c r="D1751" t="s">
        <v>1808</v>
      </c>
      <c r="E1751" t="s">
        <v>2388</v>
      </c>
      <c r="F1751" t="s">
        <v>2389</v>
      </c>
      <c r="G1751" t="s">
        <v>2390</v>
      </c>
      <c r="H1751" t="s">
        <v>3</v>
      </c>
      <c r="I1751" t="s">
        <v>3</v>
      </c>
      <c r="J1751" t="s">
        <v>3</v>
      </c>
      <c r="K1751" t="s">
        <v>3</v>
      </c>
      <c r="L1751" t="s">
        <v>3</v>
      </c>
      <c r="M1751" t="s">
        <v>3</v>
      </c>
      <c r="N1751" t="s">
        <v>3</v>
      </c>
      <c r="O1751" t="s">
        <v>3</v>
      </c>
      <c r="P1751" t="s">
        <v>1795</v>
      </c>
      <c r="Q1751" t="s">
        <v>3</v>
      </c>
      <c r="R1751" t="s">
        <v>3</v>
      </c>
      <c r="S1751" t="s">
        <v>3</v>
      </c>
      <c r="T1751" t="s">
        <v>3</v>
      </c>
      <c r="U1751" t="s">
        <v>3</v>
      </c>
      <c r="V1751" t="s">
        <v>2</v>
      </c>
      <c r="W1751" t="s">
        <v>3</v>
      </c>
      <c r="X1751" t="s">
        <v>3</v>
      </c>
      <c r="Y1751" t="s">
        <v>3</v>
      </c>
      <c r="Z1751" t="s">
        <v>3</v>
      </c>
      <c r="AA1751"/>
      <c r="AB1751" t="s">
        <v>1791</v>
      </c>
      <c r="AC1751" t="s">
        <v>2271</v>
      </c>
      <c r="AD1751" t="s">
        <v>3</v>
      </c>
    </row>
    <row r="1752" spans="1:30" ht="15" x14ac:dyDescent="0.25">
      <c r="A1752">
        <v>557</v>
      </c>
      <c r="B1752" t="s">
        <v>2458</v>
      </c>
      <c r="C1752">
        <v>557</v>
      </c>
      <c r="D1752" t="s">
        <v>1808</v>
      </c>
      <c r="E1752" t="s">
        <v>2388</v>
      </c>
      <c r="F1752" t="s">
        <v>2389</v>
      </c>
      <c r="G1752" t="s">
        <v>2390</v>
      </c>
      <c r="H1752" t="s">
        <v>3</v>
      </c>
      <c r="I1752" t="s">
        <v>3</v>
      </c>
      <c r="J1752" t="s">
        <v>3</v>
      </c>
      <c r="K1752">
        <v>0</v>
      </c>
      <c r="L1752" t="s">
        <v>3</v>
      </c>
      <c r="M1752" t="s">
        <v>3</v>
      </c>
      <c r="N1752" t="s">
        <v>3</v>
      </c>
      <c r="O1752" t="s">
        <v>3</v>
      </c>
      <c r="P1752" t="s">
        <v>1795</v>
      </c>
      <c r="Q1752" t="s">
        <v>3</v>
      </c>
      <c r="R1752" t="s">
        <v>3</v>
      </c>
      <c r="S1752" t="s">
        <v>3</v>
      </c>
      <c r="T1752" t="s">
        <v>3</v>
      </c>
      <c r="U1752" t="s">
        <v>3</v>
      </c>
      <c r="V1752" t="s">
        <v>2</v>
      </c>
      <c r="W1752" t="s">
        <v>3</v>
      </c>
      <c r="X1752" t="s">
        <v>3</v>
      </c>
      <c r="Y1752" t="s">
        <v>3</v>
      </c>
      <c r="Z1752" t="s">
        <v>3</v>
      </c>
      <c r="AA1752"/>
      <c r="AB1752" t="s">
        <v>1791</v>
      </c>
      <c r="AC1752" t="s">
        <v>2271</v>
      </c>
      <c r="AD1752" t="s">
        <v>3</v>
      </c>
    </row>
    <row r="1753" spans="1:30" ht="15" x14ac:dyDescent="0.25">
      <c r="A1753">
        <v>558</v>
      </c>
      <c r="B1753" t="s">
        <v>2459</v>
      </c>
      <c r="C1753">
        <v>558</v>
      </c>
      <c r="D1753" t="s">
        <v>1808</v>
      </c>
      <c r="E1753" t="s">
        <v>2388</v>
      </c>
      <c r="F1753" t="s">
        <v>2389</v>
      </c>
      <c r="G1753" t="s">
        <v>2390</v>
      </c>
      <c r="H1753" t="s">
        <v>3</v>
      </c>
      <c r="I1753" t="s">
        <v>3</v>
      </c>
      <c r="J1753" t="s">
        <v>3</v>
      </c>
      <c r="K1753" t="s">
        <v>3</v>
      </c>
      <c r="L1753" t="s">
        <v>3</v>
      </c>
      <c r="M1753" t="s">
        <v>3</v>
      </c>
      <c r="N1753" t="s">
        <v>3</v>
      </c>
      <c r="O1753" t="s">
        <v>3</v>
      </c>
      <c r="P1753" t="s">
        <v>1795</v>
      </c>
      <c r="Q1753" t="s">
        <v>3</v>
      </c>
      <c r="R1753" t="s">
        <v>3</v>
      </c>
      <c r="S1753" t="s">
        <v>3</v>
      </c>
      <c r="T1753" t="s">
        <v>3</v>
      </c>
      <c r="U1753" t="s">
        <v>3</v>
      </c>
      <c r="V1753" t="s">
        <v>2</v>
      </c>
      <c r="W1753" t="s">
        <v>3</v>
      </c>
      <c r="X1753" t="s">
        <v>3</v>
      </c>
      <c r="Y1753" t="s">
        <v>3</v>
      </c>
      <c r="Z1753" t="s">
        <v>3</v>
      </c>
      <c r="AA1753"/>
      <c r="AB1753" t="s">
        <v>1791</v>
      </c>
      <c r="AC1753" t="s">
        <v>2271</v>
      </c>
      <c r="AD1753" t="s">
        <v>3</v>
      </c>
    </row>
    <row r="1754" spans="1:30" ht="15" x14ac:dyDescent="0.25">
      <c r="A1754">
        <v>559</v>
      </c>
      <c r="B1754" t="s">
        <v>2460</v>
      </c>
      <c r="C1754">
        <v>559</v>
      </c>
      <c r="D1754" t="s">
        <v>1808</v>
      </c>
      <c r="E1754" t="s">
        <v>2388</v>
      </c>
      <c r="F1754" t="s">
        <v>2389</v>
      </c>
      <c r="G1754" t="s">
        <v>2390</v>
      </c>
      <c r="H1754" t="s">
        <v>3</v>
      </c>
      <c r="I1754" t="s">
        <v>3</v>
      </c>
      <c r="J1754" t="s">
        <v>3</v>
      </c>
      <c r="K1754">
        <v>0</v>
      </c>
      <c r="L1754" t="s">
        <v>3</v>
      </c>
      <c r="M1754" t="s">
        <v>3</v>
      </c>
      <c r="N1754" t="s">
        <v>3</v>
      </c>
      <c r="O1754" t="s">
        <v>3</v>
      </c>
      <c r="P1754" t="s">
        <v>3</v>
      </c>
      <c r="Q1754" t="s">
        <v>3</v>
      </c>
      <c r="R1754" t="s">
        <v>3</v>
      </c>
      <c r="S1754" t="s">
        <v>3</v>
      </c>
      <c r="T1754" t="s">
        <v>3</v>
      </c>
      <c r="U1754" t="s">
        <v>3</v>
      </c>
      <c r="V1754" t="s">
        <v>2</v>
      </c>
      <c r="W1754" t="s">
        <v>3</v>
      </c>
      <c r="X1754" t="s">
        <v>3</v>
      </c>
      <c r="Y1754" t="s">
        <v>3</v>
      </c>
      <c r="Z1754" t="s">
        <v>3</v>
      </c>
      <c r="AA1754"/>
      <c r="AB1754" t="s">
        <v>1791</v>
      </c>
      <c r="AC1754" t="s">
        <v>2271</v>
      </c>
      <c r="AD1754" t="s">
        <v>3</v>
      </c>
    </row>
    <row r="1755" spans="1:30" ht="15" x14ac:dyDescent="0.25">
      <c r="A1755">
        <v>560</v>
      </c>
      <c r="B1755" t="s">
        <v>2461</v>
      </c>
      <c r="C1755">
        <v>560</v>
      </c>
      <c r="D1755" t="s">
        <v>1808</v>
      </c>
      <c r="E1755" t="s">
        <v>2388</v>
      </c>
      <c r="F1755" t="s">
        <v>2389</v>
      </c>
      <c r="G1755" t="s">
        <v>2390</v>
      </c>
      <c r="H1755" t="s">
        <v>3</v>
      </c>
      <c r="I1755" t="s">
        <v>3</v>
      </c>
      <c r="J1755" t="s">
        <v>3</v>
      </c>
      <c r="K1755">
        <v>0</v>
      </c>
      <c r="L1755" t="s">
        <v>3</v>
      </c>
      <c r="M1755" t="s">
        <v>3</v>
      </c>
      <c r="N1755" t="s">
        <v>3</v>
      </c>
      <c r="O1755" t="s">
        <v>3</v>
      </c>
      <c r="P1755" t="s">
        <v>3</v>
      </c>
      <c r="Q1755" t="s">
        <v>3</v>
      </c>
      <c r="R1755" t="s">
        <v>3</v>
      </c>
      <c r="S1755" t="s">
        <v>3</v>
      </c>
      <c r="T1755" t="s">
        <v>3</v>
      </c>
      <c r="U1755" t="s">
        <v>3</v>
      </c>
      <c r="V1755" t="s">
        <v>2</v>
      </c>
      <c r="W1755" t="s">
        <v>3</v>
      </c>
      <c r="X1755" t="s">
        <v>3</v>
      </c>
      <c r="Y1755" t="s">
        <v>3</v>
      </c>
      <c r="Z1755" t="s">
        <v>3</v>
      </c>
      <c r="AA1755"/>
      <c r="AB1755" t="s">
        <v>1791</v>
      </c>
      <c r="AC1755" t="s">
        <v>2271</v>
      </c>
      <c r="AD1755" t="s">
        <v>3</v>
      </c>
    </row>
    <row r="1756" spans="1:30" ht="15" x14ac:dyDescent="0.25">
      <c r="A1756">
        <v>561</v>
      </c>
      <c r="B1756" t="s">
        <v>2462</v>
      </c>
      <c r="C1756">
        <v>561</v>
      </c>
      <c r="D1756" t="s">
        <v>1808</v>
      </c>
      <c r="E1756" t="s">
        <v>2388</v>
      </c>
      <c r="F1756" t="s">
        <v>2389</v>
      </c>
      <c r="G1756" t="s">
        <v>2463</v>
      </c>
      <c r="H1756" t="s">
        <v>2439</v>
      </c>
      <c r="I1756" t="s">
        <v>3</v>
      </c>
      <c r="J1756" t="s">
        <v>3</v>
      </c>
      <c r="K1756">
        <v>0</v>
      </c>
      <c r="L1756" t="s">
        <v>311</v>
      </c>
      <c r="M1756" t="s">
        <v>3</v>
      </c>
      <c r="N1756" t="s">
        <v>3</v>
      </c>
      <c r="O1756" t="s">
        <v>3</v>
      </c>
      <c r="P1756" t="s">
        <v>1795</v>
      </c>
      <c r="Q1756" t="s">
        <v>3</v>
      </c>
      <c r="R1756" t="s">
        <v>3</v>
      </c>
      <c r="S1756" t="s">
        <v>3</v>
      </c>
      <c r="T1756" t="s">
        <v>3</v>
      </c>
      <c r="U1756" t="s">
        <v>3</v>
      </c>
      <c r="V1756" t="s">
        <v>2</v>
      </c>
      <c r="W1756" t="s">
        <v>3</v>
      </c>
      <c r="X1756" t="s">
        <v>3</v>
      </c>
      <c r="Y1756" t="s">
        <v>3</v>
      </c>
      <c r="Z1756" t="s">
        <v>3</v>
      </c>
      <c r="AA1756"/>
      <c r="AB1756" t="s">
        <v>1791</v>
      </c>
      <c r="AC1756" t="s">
        <v>2271</v>
      </c>
      <c r="AD1756" t="s">
        <v>3</v>
      </c>
    </row>
    <row r="1757" spans="1:30" ht="15" x14ac:dyDescent="0.25">
      <c r="A1757">
        <v>562</v>
      </c>
      <c r="B1757" t="s">
        <v>2464</v>
      </c>
      <c r="C1757">
        <v>562</v>
      </c>
      <c r="D1757" t="s">
        <v>1808</v>
      </c>
      <c r="E1757" t="s">
        <v>2388</v>
      </c>
      <c r="F1757" t="s">
        <v>2389</v>
      </c>
      <c r="G1757" t="s">
        <v>2463</v>
      </c>
      <c r="H1757" t="s">
        <v>3</v>
      </c>
      <c r="I1757" t="s">
        <v>3</v>
      </c>
      <c r="J1757" t="s">
        <v>3</v>
      </c>
      <c r="K1757">
        <v>0</v>
      </c>
      <c r="L1757" t="s">
        <v>3</v>
      </c>
      <c r="M1757" t="s">
        <v>3</v>
      </c>
      <c r="N1757" t="s">
        <v>3</v>
      </c>
      <c r="O1757" t="s">
        <v>3</v>
      </c>
      <c r="P1757" t="s">
        <v>3</v>
      </c>
      <c r="Q1757" t="s">
        <v>3</v>
      </c>
      <c r="R1757" t="s">
        <v>3</v>
      </c>
      <c r="S1757" t="s">
        <v>3</v>
      </c>
      <c r="T1757" t="s">
        <v>3</v>
      </c>
      <c r="U1757" t="s">
        <v>3</v>
      </c>
      <c r="V1757" t="s">
        <v>2</v>
      </c>
      <c r="W1757" t="s">
        <v>3</v>
      </c>
      <c r="X1757" t="s">
        <v>3</v>
      </c>
      <c r="Y1757" t="s">
        <v>3</v>
      </c>
      <c r="Z1757" t="s">
        <v>3</v>
      </c>
      <c r="AA1757"/>
      <c r="AB1757" t="s">
        <v>1791</v>
      </c>
      <c r="AC1757" t="s">
        <v>2271</v>
      </c>
      <c r="AD1757" t="s">
        <v>3</v>
      </c>
    </row>
    <row r="1758" spans="1:30" ht="15" x14ac:dyDescent="0.25">
      <c r="A1758">
        <v>563</v>
      </c>
      <c r="B1758" t="s">
        <v>2464</v>
      </c>
      <c r="C1758">
        <v>563</v>
      </c>
      <c r="D1758" t="s">
        <v>1808</v>
      </c>
      <c r="E1758" t="s">
        <v>2388</v>
      </c>
      <c r="F1758" t="s">
        <v>2389</v>
      </c>
      <c r="G1758" t="s">
        <v>2463</v>
      </c>
      <c r="H1758" t="s">
        <v>3</v>
      </c>
      <c r="I1758" t="s">
        <v>3</v>
      </c>
      <c r="J1758" t="s">
        <v>3</v>
      </c>
      <c r="K1758">
        <v>0</v>
      </c>
      <c r="L1758" t="s">
        <v>3</v>
      </c>
      <c r="M1758" t="s">
        <v>3</v>
      </c>
      <c r="N1758" t="s">
        <v>3</v>
      </c>
      <c r="O1758" t="s">
        <v>3</v>
      </c>
      <c r="P1758" t="s">
        <v>3</v>
      </c>
      <c r="Q1758" t="s">
        <v>3</v>
      </c>
      <c r="R1758" t="s">
        <v>3</v>
      </c>
      <c r="S1758" t="s">
        <v>3</v>
      </c>
      <c r="T1758" t="s">
        <v>3</v>
      </c>
      <c r="U1758" t="s">
        <v>3</v>
      </c>
      <c r="V1758" t="s">
        <v>2</v>
      </c>
      <c r="W1758" t="s">
        <v>3</v>
      </c>
      <c r="X1758" t="s">
        <v>3</v>
      </c>
      <c r="Y1758" t="s">
        <v>3</v>
      </c>
      <c r="Z1758" t="s">
        <v>3</v>
      </c>
      <c r="AA1758"/>
      <c r="AB1758" t="s">
        <v>1791</v>
      </c>
      <c r="AC1758" t="s">
        <v>2271</v>
      </c>
      <c r="AD1758" t="s">
        <v>3</v>
      </c>
    </row>
    <row r="1759" spans="1:30" ht="15" x14ac:dyDescent="0.25">
      <c r="A1759">
        <v>564</v>
      </c>
      <c r="B1759" t="s">
        <v>2465</v>
      </c>
      <c r="C1759">
        <v>564</v>
      </c>
      <c r="D1759" t="s">
        <v>1808</v>
      </c>
      <c r="E1759" t="s">
        <v>2388</v>
      </c>
      <c r="F1759" t="s">
        <v>2389</v>
      </c>
      <c r="G1759" t="s">
        <v>2463</v>
      </c>
      <c r="H1759" t="s">
        <v>2466</v>
      </c>
      <c r="I1759" t="s">
        <v>3</v>
      </c>
      <c r="J1759" t="s">
        <v>3</v>
      </c>
      <c r="K1759">
        <v>0</v>
      </c>
      <c r="L1759" t="s">
        <v>311</v>
      </c>
      <c r="M1759" t="s">
        <v>3</v>
      </c>
      <c r="N1759" t="s">
        <v>3</v>
      </c>
      <c r="O1759" t="s">
        <v>3</v>
      </c>
      <c r="P1759" t="s">
        <v>1795</v>
      </c>
      <c r="Q1759" t="s">
        <v>3</v>
      </c>
      <c r="R1759" t="s">
        <v>3</v>
      </c>
      <c r="S1759" t="s">
        <v>3</v>
      </c>
      <c r="T1759" t="s">
        <v>3</v>
      </c>
      <c r="U1759" t="s">
        <v>3</v>
      </c>
      <c r="V1759" t="s">
        <v>2</v>
      </c>
      <c r="W1759" t="s">
        <v>3</v>
      </c>
      <c r="X1759" t="s">
        <v>3</v>
      </c>
      <c r="Y1759" t="s">
        <v>3</v>
      </c>
      <c r="Z1759" t="s">
        <v>3</v>
      </c>
      <c r="AA1759"/>
      <c r="AB1759" t="s">
        <v>1791</v>
      </c>
      <c r="AC1759" t="s">
        <v>2271</v>
      </c>
      <c r="AD1759" t="s">
        <v>3</v>
      </c>
    </row>
    <row r="1760" spans="1:30" ht="15" x14ac:dyDescent="0.25">
      <c r="A1760">
        <v>565</v>
      </c>
      <c r="B1760" t="s">
        <v>2467</v>
      </c>
      <c r="C1760">
        <v>565</v>
      </c>
      <c r="D1760" t="s">
        <v>1808</v>
      </c>
      <c r="E1760" t="s">
        <v>2388</v>
      </c>
      <c r="F1760" t="s">
        <v>2389</v>
      </c>
      <c r="G1760" t="s">
        <v>2463</v>
      </c>
      <c r="H1760" t="s">
        <v>3</v>
      </c>
      <c r="I1760" t="s">
        <v>3</v>
      </c>
      <c r="J1760" t="s">
        <v>3</v>
      </c>
      <c r="K1760" t="s">
        <v>3</v>
      </c>
      <c r="L1760" t="s">
        <v>3</v>
      </c>
      <c r="M1760" t="s">
        <v>3</v>
      </c>
      <c r="N1760" t="s">
        <v>3</v>
      </c>
      <c r="O1760" t="s">
        <v>3</v>
      </c>
      <c r="P1760" t="s">
        <v>3</v>
      </c>
      <c r="Q1760" t="s">
        <v>3</v>
      </c>
      <c r="R1760" t="s">
        <v>3</v>
      </c>
      <c r="S1760" t="s">
        <v>3</v>
      </c>
      <c r="T1760" t="s">
        <v>3</v>
      </c>
      <c r="U1760" t="s">
        <v>3</v>
      </c>
      <c r="V1760" t="s">
        <v>3</v>
      </c>
      <c r="W1760" t="s">
        <v>3</v>
      </c>
      <c r="X1760" t="s">
        <v>3</v>
      </c>
      <c r="Y1760" t="s">
        <v>3</v>
      </c>
      <c r="Z1760" t="s">
        <v>3</v>
      </c>
      <c r="AA1760"/>
      <c r="AB1760" t="s">
        <v>1791</v>
      </c>
      <c r="AC1760" t="s">
        <v>2271</v>
      </c>
      <c r="AD1760" t="s">
        <v>3</v>
      </c>
    </row>
    <row r="1761" spans="1:30" ht="15" x14ac:dyDescent="0.25">
      <c r="A1761">
        <v>566</v>
      </c>
      <c r="B1761" t="s">
        <v>2468</v>
      </c>
      <c r="C1761">
        <v>566</v>
      </c>
      <c r="D1761" t="s">
        <v>1808</v>
      </c>
      <c r="E1761" t="s">
        <v>2388</v>
      </c>
      <c r="F1761" t="s">
        <v>2389</v>
      </c>
      <c r="G1761" t="s">
        <v>2463</v>
      </c>
      <c r="H1761" t="s">
        <v>3</v>
      </c>
      <c r="I1761" t="s">
        <v>3</v>
      </c>
      <c r="J1761" t="s">
        <v>3</v>
      </c>
      <c r="K1761" t="s">
        <v>3</v>
      </c>
      <c r="L1761" t="s">
        <v>3</v>
      </c>
      <c r="M1761" t="s">
        <v>3</v>
      </c>
      <c r="N1761" t="s">
        <v>3</v>
      </c>
      <c r="O1761" t="s">
        <v>3</v>
      </c>
      <c r="P1761" t="s">
        <v>3</v>
      </c>
      <c r="Q1761" t="s">
        <v>3</v>
      </c>
      <c r="R1761" t="s">
        <v>3</v>
      </c>
      <c r="S1761" t="s">
        <v>3</v>
      </c>
      <c r="T1761" t="s">
        <v>3</v>
      </c>
      <c r="U1761" t="s">
        <v>3</v>
      </c>
      <c r="V1761" t="s">
        <v>3</v>
      </c>
      <c r="W1761" t="s">
        <v>3</v>
      </c>
      <c r="X1761" t="s">
        <v>3</v>
      </c>
      <c r="Y1761" t="s">
        <v>3</v>
      </c>
      <c r="Z1761" t="s">
        <v>3</v>
      </c>
      <c r="AA1761"/>
      <c r="AB1761" t="s">
        <v>1791</v>
      </c>
      <c r="AC1761" t="s">
        <v>2271</v>
      </c>
      <c r="AD1761" t="s">
        <v>3</v>
      </c>
    </row>
    <row r="1762" spans="1:30" ht="15" x14ac:dyDescent="0.25">
      <c r="A1762">
        <v>567</v>
      </c>
      <c r="B1762" t="s">
        <v>2469</v>
      </c>
      <c r="C1762">
        <v>567</v>
      </c>
      <c r="D1762" t="s">
        <v>1808</v>
      </c>
      <c r="E1762" t="s">
        <v>2388</v>
      </c>
      <c r="F1762" t="s">
        <v>2389</v>
      </c>
      <c r="G1762" t="s">
        <v>2463</v>
      </c>
      <c r="H1762" t="s">
        <v>3</v>
      </c>
      <c r="I1762" t="s">
        <v>3</v>
      </c>
      <c r="J1762" t="s">
        <v>3</v>
      </c>
      <c r="K1762" t="s">
        <v>3</v>
      </c>
      <c r="L1762" t="s">
        <v>3</v>
      </c>
      <c r="M1762" t="s">
        <v>3</v>
      </c>
      <c r="N1762" t="s">
        <v>3</v>
      </c>
      <c r="O1762" t="s">
        <v>3</v>
      </c>
      <c r="P1762" t="s">
        <v>3</v>
      </c>
      <c r="Q1762" t="s">
        <v>3</v>
      </c>
      <c r="R1762" t="s">
        <v>3</v>
      </c>
      <c r="S1762" t="s">
        <v>3</v>
      </c>
      <c r="T1762" t="s">
        <v>3</v>
      </c>
      <c r="U1762" t="s">
        <v>3</v>
      </c>
      <c r="V1762" t="s">
        <v>3</v>
      </c>
      <c r="W1762" t="s">
        <v>3</v>
      </c>
      <c r="X1762" t="s">
        <v>3</v>
      </c>
      <c r="Y1762" t="s">
        <v>3</v>
      </c>
      <c r="Z1762" t="s">
        <v>3</v>
      </c>
      <c r="AA1762"/>
      <c r="AB1762" t="s">
        <v>1791</v>
      </c>
      <c r="AC1762" t="s">
        <v>2271</v>
      </c>
      <c r="AD1762" t="s">
        <v>3</v>
      </c>
    </row>
    <row r="1763" spans="1:30" ht="15" x14ac:dyDescent="0.25">
      <c r="A1763">
        <v>568</v>
      </c>
      <c r="B1763" t="s">
        <v>2470</v>
      </c>
      <c r="C1763">
        <v>568</v>
      </c>
      <c r="D1763" t="s">
        <v>1808</v>
      </c>
      <c r="E1763" t="s">
        <v>2388</v>
      </c>
      <c r="F1763" t="s">
        <v>2471</v>
      </c>
      <c r="G1763" t="s">
        <v>2472</v>
      </c>
      <c r="H1763" t="s">
        <v>3</v>
      </c>
      <c r="I1763" t="s">
        <v>3</v>
      </c>
      <c r="J1763" t="s">
        <v>3</v>
      </c>
      <c r="K1763">
        <v>0</v>
      </c>
      <c r="L1763" t="s">
        <v>3</v>
      </c>
      <c r="M1763" t="s">
        <v>3</v>
      </c>
      <c r="N1763" t="s">
        <v>3</v>
      </c>
      <c r="O1763" t="s">
        <v>3</v>
      </c>
      <c r="P1763" t="s">
        <v>3</v>
      </c>
      <c r="Q1763" t="s">
        <v>3</v>
      </c>
      <c r="R1763" t="s">
        <v>3</v>
      </c>
      <c r="S1763" t="s">
        <v>3</v>
      </c>
      <c r="T1763" t="s">
        <v>3</v>
      </c>
      <c r="U1763" t="s">
        <v>3</v>
      </c>
      <c r="V1763" t="s">
        <v>21</v>
      </c>
      <c r="W1763" t="s">
        <v>3</v>
      </c>
      <c r="X1763" t="s">
        <v>3</v>
      </c>
      <c r="Y1763" t="s">
        <v>3</v>
      </c>
      <c r="Z1763" t="s">
        <v>3</v>
      </c>
      <c r="AA1763"/>
      <c r="AB1763" t="s">
        <v>1791</v>
      </c>
      <c r="AC1763" t="s">
        <v>2271</v>
      </c>
      <c r="AD1763" t="s">
        <v>3</v>
      </c>
    </row>
    <row r="1764" spans="1:30" ht="15" x14ac:dyDescent="0.25">
      <c r="A1764">
        <v>569</v>
      </c>
      <c r="B1764" t="s">
        <v>2473</v>
      </c>
      <c r="C1764">
        <v>569</v>
      </c>
      <c r="D1764" t="s">
        <v>1808</v>
      </c>
      <c r="E1764" t="s">
        <v>2388</v>
      </c>
      <c r="F1764" t="s">
        <v>2471</v>
      </c>
      <c r="G1764" t="s">
        <v>2474</v>
      </c>
      <c r="H1764" t="s">
        <v>3</v>
      </c>
      <c r="I1764" t="s">
        <v>3</v>
      </c>
      <c r="J1764" t="s">
        <v>3</v>
      </c>
      <c r="K1764">
        <v>0</v>
      </c>
      <c r="L1764" t="s">
        <v>3</v>
      </c>
      <c r="M1764">
        <v>1</v>
      </c>
      <c r="N1764" t="s">
        <v>3</v>
      </c>
      <c r="O1764" t="s">
        <v>3</v>
      </c>
      <c r="P1764" t="s">
        <v>1795</v>
      </c>
      <c r="Q1764" t="s">
        <v>3</v>
      </c>
      <c r="R1764" t="s">
        <v>3</v>
      </c>
      <c r="S1764" t="s">
        <v>3</v>
      </c>
      <c r="T1764" t="s">
        <v>11</v>
      </c>
      <c r="U1764" t="s">
        <v>3</v>
      </c>
      <c r="V1764" t="s">
        <v>2</v>
      </c>
      <c r="W1764" t="s">
        <v>3</v>
      </c>
      <c r="X1764" t="s">
        <v>3</v>
      </c>
      <c r="Y1764" t="s">
        <v>13</v>
      </c>
      <c r="Z1764" t="s">
        <v>3</v>
      </c>
      <c r="AA1764"/>
      <c r="AB1764" t="s">
        <v>1791</v>
      </c>
      <c r="AC1764" t="s">
        <v>2271</v>
      </c>
      <c r="AD1764" t="s">
        <v>3</v>
      </c>
    </row>
    <row r="1765" spans="1:30" ht="15" x14ac:dyDescent="0.25">
      <c r="A1765">
        <v>570</v>
      </c>
      <c r="B1765" t="s">
        <v>2475</v>
      </c>
      <c r="C1765">
        <v>570</v>
      </c>
      <c r="D1765" t="s">
        <v>1808</v>
      </c>
      <c r="E1765" t="s">
        <v>2388</v>
      </c>
      <c r="F1765" t="s">
        <v>2471</v>
      </c>
      <c r="G1765" t="s">
        <v>2474</v>
      </c>
      <c r="H1765" t="s">
        <v>3</v>
      </c>
      <c r="I1765" t="s">
        <v>3</v>
      </c>
      <c r="J1765" t="s">
        <v>3</v>
      </c>
      <c r="K1765" t="s">
        <v>3</v>
      </c>
      <c r="L1765" t="s">
        <v>3</v>
      </c>
      <c r="M1765" t="s">
        <v>3</v>
      </c>
      <c r="N1765" t="s">
        <v>3</v>
      </c>
      <c r="O1765" t="s">
        <v>3</v>
      </c>
      <c r="P1765" t="s">
        <v>3</v>
      </c>
      <c r="Q1765" t="s">
        <v>3</v>
      </c>
      <c r="R1765" t="s">
        <v>3</v>
      </c>
      <c r="S1765" t="s">
        <v>3</v>
      </c>
      <c r="T1765" t="s">
        <v>3</v>
      </c>
      <c r="U1765" t="s">
        <v>3</v>
      </c>
      <c r="V1765" t="s">
        <v>3</v>
      </c>
      <c r="W1765" t="s">
        <v>3</v>
      </c>
      <c r="X1765" t="s">
        <v>3</v>
      </c>
      <c r="Y1765" t="s">
        <v>3</v>
      </c>
      <c r="Z1765" t="s">
        <v>3</v>
      </c>
      <c r="AA1765"/>
      <c r="AB1765" t="s">
        <v>1791</v>
      </c>
      <c r="AC1765" t="s">
        <v>2271</v>
      </c>
      <c r="AD1765" t="s">
        <v>3</v>
      </c>
    </row>
    <row r="1766" spans="1:30" ht="15" x14ac:dyDescent="0.25">
      <c r="A1766">
        <v>571</v>
      </c>
      <c r="B1766" t="s">
        <v>2476</v>
      </c>
      <c r="C1766">
        <v>571</v>
      </c>
      <c r="D1766" t="s">
        <v>1808</v>
      </c>
      <c r="E1766" t="s">
        <v>2388</v>
      </c>
      <c r="F1766" t="s">
        <v>2471</v>
      </c>
      <c r="G1766" t="s">
        <v>2477</v>
      </c>
      <c r="H1766" t="s">
        <v>3</v>
      </c>
      <c r="I1766" t="s">
        <v>3</v>
      </c>
      <c r="J1766" t="s">
        <v>3</v>
      </c>
      <c r="K1766" t="s">
        <v>3</v>
      </c>
      <c r="L1766" t="s">
        <v>3</v>
      </c>
      <c r="M1766" t="s">
        <v>3</v>
      </c>
      <c r="N1766" t="s">
        <v>3</v>
      </c>
      <c r="O1766" t="s">
        <v>3</v>
      </c>
      <c r="P1766" t="s">
        <v>3</v>
      </c>
      <c r="Q1766" t="s">
        <v>3</v>
      </c>
      <c r="R1766" t="s">
        <v>3</v>
      </c>
      <c r="S1766" t="s">
        <v>3</v>
      </c>
      <c r="T1766" t="s">
        <v>3</v>
      </c>
      <c r="U1766" t="s">
        <v>3</v>
      </c>
      <c r="V1766" t="s">
        <v>3</v>
      </c>
      <c r="W1766" t="s">
        <v>3</v>
      </c>
      <c r="X1766" t="s">
        <v>3</v>
      </c>
      <c r="Y1766" t="s">
        <v>3</v>
      </c>
      <c r="Z1766" t="s">
        <v>3</v>
      </c>
      <c r="AA1766"/>
      <c r="AB1766" t="s">
        <v>1791</v>
      </c>
      <c r="AC1766" t="s">
        <v>2271</v>
      </c>
      <c r="AD1766" t="s">
        <v>3</v>
      </c>
    </row>
    <row r="1767" spans="1:30" ht="15" x14ac:dyDescent="0.25">
      <c r="A1767">
        <v>572</v>
      </c>
      <c r="B1767" t="s">
        <v>2478</v>
      </c>
      <c r="C1767">
        <v>572</v>
      </c>
      <c r="D1767" t="s">
        <v>1808</v>
      </c>
      <c r="E1767" t="s">
        <v>2388</v>
      </c>
      <c r="F1767" t="s">
        <v>2471</v>
      </c>
      <c r="G1767" t="s">
        <v>2477</v>
      </c>
      <c r="H1767" t="s">
        <v>3</v>
      </c>
      <c r="I1767" t="s">
        <v>3</v>
      </c>
      <c r="J1767" t="s">
        <v>3</v>
      </c>
      <c r="K1767" t="s">
        <v>3</v>
      </c>
      <c r="L1767" t="s">
        <v>3</v>
      </c>
      <c r="M1767" t="s">
        <v>3</v>
      </c>
      <c r="N1767" t="s">
        <v>3</v>
      </c>
      <c r="O1767" t="s">
        <v>3</v>
      </c>
      <c r="P1767" t="s">
        <v>3</v>
      </c>
      <c r="Q1767" t="s">
        <v>3</v>
      </c>
      <c r="R1767" t="s">
        <v>3</v>
      </c>
      <c r="S1767" t="s">
        <v>3</v>
      </c>
      <c r="T1767" t="s">
        <v>3</v>
      </c>
      <c r="U1767" t="s">
        <v>3</v>
      </c>
      <c r="V1767" t="s">
        <v>3</v>
      </c>
      <c r="W1767" t="s">
        <v>3</v>
      </c>
      <c r="X1767" t="s">
        <v>3</v>
      </c>
      <c r="Y1767" t="s">
        <v>3</v>
      </c>
      <c r="Z1767" t="s">
        <v>3</v>
      </c>
      <c r="AA1767"/>
      <c r="AB1767" t="s">
        <v>1791</v>
      </c>
      <c r="AC1767" t="s">
        <v>2271</v>
      </c>
      <c r="AD1767" t="s">
        <v>3</v>
      </c>
    </row>
    <row r="1768" spans="1:30" ht="15" x14ac:dyDescent="0.25">
      <c r="A1768">
        <v>573</v>
      </c>
      <c r="B1768" t="s">
        <v>2479</v>
      </c>
      <c r="C1768">
        <v>573</v>
      </c>
      <c r="D1768" t="s">
        <v>1808</v>
      </c>
      <c r="E1768" t="s">
        <v>2388</v>
      </c>
      <c r="F1768" t="s">
        <v>2471</v>
      </c>
      <c r="G1768" t="s">
        <v>2477</v>
      </c>
      <c r="H1768" t="s">
        <v>3</v>
      </c>
      <c r="I1768" t="s">
        <v>3</v>
      </c>
      <c r="J1768" t="s">
        <v>3</v>
      </c>
      <c r="K1768" t="s">
        <v>3</v>
      </c>
      <c r="L1768" t="s">
        <v>3</v>
      </c>
      <c r="M1768" t="s">
        <v>3</v>
      </c>
      <c r="N1768" t="s">
        <v>3</v>
      </c>
      <c r="O1768" t="s">
        <v>3</v>
      </c>
      <c r="P1768" t="s">
        <v>3</v>
      </c>
      <c r="Q1768" t="s">
        <v>3</v>
      </c>
      <c r="R1768" t="s">
        <v>3</v>
      </c>
      <c r="S1768" t="s">
        <v>3</v>
      </c>
      <c r="T1768" t="s">
        <v>3</v>
      </c>
      <c r="U1768" t="s">
        <v>3</v>
      </c>
      <c r="V1768" t="s">
        <v>3</v>
      </c>
      <c r="W1768" t="s">
        <v>3</v>
      </c>
      <c r="X1768" t="s">
        <v>3</v>
      </c>
      <c r="Y1768" t="s">
        <v>3</v>
      </c>
      <c r="Z1768" t="s">
        <v>3</v>
      </c>
      <c r="AA1768"/>
      <c r="AB1768" t="s">
        <v>1791</v>
      </c>
      <c r="AC1768" t="s">
        <v>2271</v>
      </c>
      <c r="AD1768" t="s">
        <v>3</v>
      </c>
    </row>
    <row r="1769" spans="1:30" ht="15" x14ac:dyDescent="0.25">
      <c r="A1769">
        <v>574</v>
      </c>
      <c r="B1769" t="s">
        <v>2480</v>
      </c>
      <c r="C1769">
        <v>574</v>
      </c>
      <c r="D1769" t="s">
        <v>1808</v>
      </c>
      <c r="E1769" t="s">
        <v>2388</v>
      </c>
      <c r="F1769" t="s">
        <v>2471</v>
      </c>
      <c r="G1769" t="s">
        <v>2477</v>
      </c>
      <c r="H1769" t="s">
        <v>3</v>
      </c>
      <c r="I1769" t="s">
        <v>3</v>
      </c>
      <c r="J1769" t="s">
        <v>3</v>
      </c>
      <c r="K1769" t="s">
        <v>3</v>
      </c>
      <c r="L1769" t="s">
        <v>3</v>
      </c>
      <c r="M1769" t="s">
        <v>3</v>
      </c>
      <c r="N1769" t="s">
        <v>3</v>
      </c>
      <c r="O1769" t="s">
        <v>3</v>
      </c>
      <c r="P1769" t="s">
        <v>3</v>
      </c>
      <c r="Q1769" t="s">
        <v>3</v>
      </c>
      <c r="R1769" t="s">
        <v>3</v>
      </c>
      <c r="S1769" t="s">
        <v>3</v>
      </c>
      <c r="T1769" t="s">
        <v>3</v>
      </c>
      <c r="U1769" t="s">
        <v>3</v>
      </c>
      <c r="V1769" t="s">
        <v>3</v>
      </c>
      <c r="W1769" t="s">
        <v>3</v>
      </c>
      <c r="X1769" t="s">
        <v>3</v>
      </c>
      <c r="Y1769" t="s">
        <v>3</v>
      </c>
      <c r="Z1769" t="s">
        <v>3</v>
      </c>
      <c r="AA1769"/>
      <c r="AB1769" t="s">
        <v>1791</v>
      </c>
      <c r="AC1769" t="s">
        <v>2271</v>
      </c>
      <c r="AD1769" t="s">
        <v>3</v>
      </c>
    </row>
    <row r="1770" spans="1:30" ht="15" x14ac:dyDescent="0.25">
      <c r="A1770">
        <v>575</v>
      </c>
      <c r="B1770" t="s">
        <v>2481</v>
      </c>
      <c r="C1770">
        <v>575</v>
      </c>
      <c r="D1770" t="s">
        <v>1808</v>
      </c>
      <c r="E1770" t="s">
        <v>2388</v>
      </c>
      <c r="F1770" t="s">
        <v>2471</v>
      </c>
      <c r="G1770" t="s">
        <v>2477</v>
      </c>
      <c r="H1770" t="s">
        <v>3</v>
      </c>
      <c r="I1770" t="s">
        <v>3</v>
      </c>
      <c r="J1770" t="s">
        <v>3</v>
      </c>
      <c r="K1770" t="s">
        <v>3</v>
      </c>
      <c r="L1770" t="s">
        <v>3</v>
      </c>
      <c r="M1770" t="s">
        <v>3</v>
      </c>
      <c r="N1770" t="s">
        <v>3</v>
      </c>
      <c r="O1770" t="s">
        <v>3</v>
      </c>
      <c r="P1770" t="s">
        <v>3</v>
      </c>
      <c r="Q1770" t="s">
        <v>3</v>
      </c>
      <c r="R1770" t="s">
        <v>3</v>
      </c>
      <c r="S1770" t="s">
        <v>3</v>
      </c>
      <c r="T1770" t="s">
        <v>3</v>
      </c>
      <c r="U1770" t="s">
        <v>3</v>
      </c>
      <c r="V1770" t="s">
        <v>3</v>
      </c>
      <c r="W1770" t="s">
        <v>3</v>
      </c>
      <c r="X1770" t="s">
        <v>3</v>
      </c>
      <c r="Y1770" t="s">
        <v>3</v>
      </c>
      <c r="Z1770" t="s">
        <v>3</v>
      </c>
      <c r="AA1770"/>
      <c r="AB1770" t="s">
        <v>1791</v>
      </c>
      <c r="AC1770" t="s">
        <v>2271</v>
      </c>
      <c r="AD1770" t="s">
        <v>3</v>
      </c>
    </row>
    <row r="1771" spans="1:30" ht="15" x14ac:dyDescent="0.25">
      <c r="A1771">
        <v>576</v>
      </c>
      <c r="B1771" t="s">
        <v>2482</v>
      </c>
      <c r="C1771">
        <v>576</v>
      </c>
      <c r="D1771" t="s">
        <v>1808</v>
      </c>
      <c r="E1771" t="s">
        <v>2388</v>
      </c>
      <c r="F1771" t="s">
        <v>2471</v>
      </c>
      <c r="G1771" t="s">
        <v>2477</v>
      </c>
      <c r="H1771" t="s">
        <v>3</v>
      </c>
      <c r="I1771" t="s">
        <v>3</v>
      </c>
      <c r="J1771" t="s">
        <v>3</v>
      </c>
      <c r="K1771" t="s">
        <v>3</v>
      </c>
      <c r="L1771" t="s">
        <v>3</v>
      </c>
      <c r="M1771" t="s">
        <v>3</v>
      </c>
      <c r="N1771" t="s">
        <v>3</v>
      </c>
      <c r="O1771" t="s">
        <v>3</v>
      </c>
      <c r="P1771" t="s">
        <v>3</v>
      </c>
      <c r="Q1771" t="s">
        <v>3</v>
      </c>
      <c r="R1771" t="s">
        <v>3</v>
      </c>
      <c r="S1771" t="s">
        <v>3</v>
      </c>
      <c r="T1771" t="s">
        <v>3</v>
      </c>
      <c r="U1771" t="s">
        <v>3</v>
      </c>
      <c r="V1771" t="s">
        <v>3</v>
      </c>
      <c r="W1771" t="s">
        <v>3</v>
      </c>
      <c r="X1771" t="s">
        <v>3</v>
      </c>
      <c r="Y1771" t="s">
        <v>3</v>
      </c>
      <c r="Z1771" t="s">
        <v>3</v>
      </c>
      <c r="AA1771"/>
      <c r="AB1771" t="s">
        <v>1791</v>
      </c>
      <c r="AC1771" t="s">
        <v>2271</v>
      </c>
      <c r="AD1771" t="s">
        <v>3</v>
      </c>
    </row>
    <row r="1772" spans="1:30" ht="15" x14ac:dyDescent="0.25">
      <c r="A1772">
        <v>577</v>
      </c>
      <c r="B1772" t="s">
        <v>2483</v>
      </c>
      <c r="C1772">
        <v>577</v>
      </c>
      <c r="D1772" t="s">
        <v>1808</v>
      </c>
      <c r="E1772" t="s">
        <v>2388</v>
      </c>
      <c r="F1772" t="s">
        <v>2471</v>
      </c>
      <c r="G1772" t="s">
        <v>2477</v>
      </c>
      <c r="H1772" t="s">
        <v>3</v>
      </c>
      <c r="I1772" t="s">
        <v>3</v>
      </c>
      <c r="J1772" t="s">
        <v>3</v>
      </c>
      <c r="K1772" t="s">
        <v>3</v>
      </c>
      <c r="L1772" t="s">
        <v>3</v>
      </c>
      <c r="M1772" t="s">
        <v>3</v>
      </c>
      <c r="N1772" t="s">
        <v>3</v>
      </c>
      <c r="O1772" t="s">
        <v>3</v>
      </c>
      <c r="P1772" t="s">
        <v>3</v>
      </c>
      <c r="Q1772" t="s">
        <v>3</v>
      </c>
      <c r="R1772" t="s">
        <v>3</v>
      </c>
      <c r="S1772" t="s">
        <v>3</v>
      </c>
      <c r="T1772" t="s">
        <v>3</v>
      </c>
      <c r="U1772" t="s">
        <v>3</v>
      </c>
      <c r="V1772" t="s">
        <v>3</v>
      </c>
      <c r="W1772" t="s">
        <v>3</v>
      </c>
      <c r="X1772" t="s">
        <v>3</v>
      </c>
      <c r="Y1772" t="s">
        <v>3</v>
      </c>
      <c r="Z1772" t="s">
        <v>3</v>
      </c>
      <c r="AA1772"/>
      <c r="AB1772" t="s">
        <v>1791</v>
      </c>
      <c r="AC1772" t="s">
        <v>2271</v>
      </c>
      <c r="AD1772" t="s">
        <v>3</v>
      </c>
    </row>
    <row r="1773" spans="1:30" ht="15" x14ac:dyDescent="0.25">
      <c r="A1773">
        <v>578</v>
      </c>
      <c r="B1773" t="s">
        <v>2484</v>
      </c>
      <c r="C1773">
        <v>578</v>
      </c>
      <c r="D1773" t="s">
        <v>1808</v>
      </c>
      <c r="E1773" t="s">
        <v>2388</v>
      </c>
      <c r="F1773" t="s">
        <v>2471</v>
      </c>
      <c r="G1773" t="s">
        <v>2477</v>
      </c>
      <c r="H1773" t="s">
        <v>3</v>
      </c>
      <c r="I1773" t="s">
        <v>3</v>
      </c>
      <c r="J1773" t="s">
        <v>3</v>
      </c>
      <c r="K1773">
        <v>0</v>
      </c>
      <c r="L1773" t="s">
        <v>3</v>
      </c>
      <c r="M1773">
        <v>1</v>
      </c>
      <c r="N1773" t="s">
        <v>3</v>
      </c>
      <c r="O1773" t="s">
        <v>3</v>
      </c>
      <c r="P1773" t="s">
        <v>3</v>
      </c>
      <c r="Q1773" t="s">
        <v>3</v>
      </c>
      <c r="R1773" t="s">
        <v>3</v>
      </c>
      <c r="S1773" t="s">
        <v>3</v>
      </c>
      <c r="T1773" t="s">
        <v>3</v>
      </c>
      <c r="U1773" t="s">
        <v>3</v>
      </c>
      <c r="V1773" t="s">
        <v>9</v>
      </c>
      <c r="W1773" t="s">
        <v>10</v>
      </c>
      <c r="X1773" t="s">
        <v>3</v>
      </c>
      <c r="Y1773" t="s">
        <v>3</v>
      </c>
      <c r="Z1773" t="s">
        <v>3</v>
      </c>
      <c r="AA1773"/>
      <c r="AB1773" t="s">
        <v>1791</v>
      </c>
      <c r="AC1773" t="s">
        <v>2271</v>
      </c>
      <c r="AD1773" t="s">
        <v>3</v>
      </c>
    </row>
    <row r="1774" spans="1:30" ht="15" x14ac:dyDescent="0.25">
      <c r="A1774">
        <v>579</v>
      </c>
      <c r="B1774" t="s">
        <v>2485</v>
      </c>
      <c r="C1774">
        <v>579</v>
      </c>
      <c r="D1774" t="s">
        <v>1808</v>
      </c>
      <c r="E1774" t="s">
        <v>2388</v>
      </c>
      <c r="F1774" t="s">
        <v>2471</v>
      </c>
      <c r="G1774" t="s">
        <v>2477</v>
      </c>
      <c r="H1774" t="s">
        <v>3</v>
      </c>
      <c r="I1774" t="s">
        <v>3</v>
      </c>
      <c r="J1774" t="s">
        <v>3</v>
      </c>
      <c r="K1774">
        <v>0</v>
      </c>
      <c r="L1774" t="s">
        <v>3</v>
      </c>
      <c r="M1774">
        <v>1</v>
      </c>
      <c r="N1774" t="s">
        <v>3</v>
      </c>
      <c r="O1774" t="s">
        <v>3</v>
      </c>
      <c r="P1774" t="s">
        <v>1795</v>
      </c>
      <c r="Q1774" t="s">
        <v>3</v>
      </c>
      <c r="R1774" t="s">
        <v>3</v>
      </c>
      <c r="S1774" t="s">
        <v>3</v>
      </c>
      <c r="T1774" t="s">
        <v>11</v>
      </c>
      <c r="U1774" t="s">
        <v>3</v>
      </c>
      <c r="V1774" t="s">
        <v>2</v>
      </c>
      <c r="W1774" t="s">
        <v>3</v>
      </c>
      <c r="X1774" t="s">
        <v>3</v>
      </c>
      <c r="Y1774" t="s">
        <v>3</v>
      </c>
      <c r="Z1774" t="s">
        <v>3</v>
      </c>
      <c r="AA1774"/>
      <c r="AB1774" t="s">
        <v>1791</v>
      </c>
      <c r="AC1774" t="s">
        <v>2271</v>
      </c>
      <c r="AD1774" t="s">
        <v>3</v>
      </c>
    </row>
    <row r="1775" spans="1:30" ht="15" x14ac:dyDescent="0.25">
      <c r="A1775">
        <v>580</v>
      </c>
      <c r="B1775" t="s">
        <v>2486</v>
      </c>
      <c r="C1775">
        <v>580</v>
      </c>
      <c r="D1775" t="s">
        <v>1808</v>
      </c>
      <c r="E1775" t="s">
        <v>2388</v>
      </c>
      <c r="F1775" t="s">
        <v>2471</v>
      </c>
      <c r="G1775" t="s">
        <v>2477</v>
      </c>
      <c r="H1775" t="s">
        <v>2487</v>
      </c>
      <c r="I1775" t="s">
        <v>3</v>
      </c>
      <c r="J1775" t="s">
        <v>3</v>
      </c>
      <c r="K1775">
        <v>0</v>
      </c>
      <c r="L1775" t="s">
        <v>311</v>
      </c>
      <c r="M1775">
        <v>1</v>
      </c>
      <c r="N1775" t="s">
        <v>3</v>
      </c>
      <c r="O1775" t="s">
        <v>3</v>
      </c>
      <c r="P1775" t="s">
        <v>1795</v>
      </c>
      <c r="Q1775" t="s">
        <v>3</v>
      </c>
      <c r="R1775" t="s">
        <v>3</v>
      </c>
      <c r="S1775" t="s">
        <v>3</v>
      </c>
      <c r="T1775" t="s">
        <v>3</v>
      </c>
      <c r="U1775" t="s">
        <v>3</v>
      </c>
      <c r="V1775" t="s">
        <v>2</v>
      </c>
      <c r="W1775" t="s">
        <v>3</v>
      </c>
      <c r="X1775" t="s">
        <v>3</v>
      </c>
      <c r="Y1775" t="s">
        <v>3</v>
      </c>
      <c r="Z1775" t="s">
        <v>3</v>
      </c>
      <c r="AA1775"/>
      <c r="AB1775" t="s">
        <v>1791</v>
      </c>
      <c r="AC1775" t="s">
        <v>2271</v>
      </c>
      <c r="AD1775" t="s">
        <v>3</v>
      </c>
    </row>
    <row r="1776" spans="1:30" ht="15" x14ac:dyDescent="0.25">
      <c r="A1776">
        <v>581</v>
      </c>
      <c r="B1776" t="s">
        <v>2488</v>
      </c>
      <c r="C1776">
        <v>581</v>
      </c>
      <c r="D1776" t="s">
        <v>1808</v>
      </c>
      <c r="E1776" t="s">
        <v>2388</v>
      </c>
      <c r="F1776" t="s">
        <v>2471</v>
      </c>
      <c r="G1776" t="s">
        <v>2477</v>
      </c>
      <c r="H1776" t="s">
        <v>3</v>
      </c>
      <c r="I1776" t="s">
        <v>3</v>
      </c>
      <c r="J1776" t="s">
        <v>3</v>
      </c>
      <c r="K1776">
        <v>0</v>
      </c>
      <c r="L1776" t="s">
        <v>3</v>
      </c>
      <c r="M1776">
        <v>1</v>
      </c>
      <c r="N1776" t="s">
        <v>3</v>
      </c>
      <c r="O1776" t="s">
        <v>3</v>
      </c>
      <c r="P1776" t="s">
        <v>3</v>
      </c>
      <c r="Q1776" t="s">
        <v>3</v>
      </c>
      <c r="R1776" t="s">
        <v>3</v>
      </c>
      <c r="S1776" t="s">
        <v>3</v>
      </c>
      <c r="T1776" t="s">
        <v>3</v>
      </c>
      <c r="U1776" t="s">
        <v>3</v>
      </c>
      <c r="V1776" t="s">
        <v>2</v>
      </c>
      <c r="W1776" t="s">
        <v>3</v>
      </c>
      <c r="X1776" t="s">
        <v>3</v>
      </c>
      <c r="Y1776" t="s">
        <v>3</v>
      </c>
      <c r="Z1776" t="s">
        <v>3</v>
      </c>
      <c r="AA1776"/>
      <c r="AB1776" t="s">
        <v>1791</v>
      </c>
      <c r="AC1776" t="s">
        <v>2271</v>
      </c>
      <c r="AD1776" t="s">
        <v>3</v>
      </c>
    </row>
    <row r="1777" spans="1:30" ht="15" x14ac:dyDescent="0.25">
      <c r="A1777">
        <v>582</v>
      </c>
      <c r="B1777" t="s">
        <v>2489</v>
      </c>
      <c r="C1777">
        <v>582</v>
      </c>
      <c r="D1777" t="s">
        <v>1808</v>
      </c>
      <c r="E1777" t="s">
        <v>2388</v>
      </c>
      <c r="F1777" t="s">
        <v>2471</v>
      </c>
      <c r="G1777" t="s">
        <v>2477</v>
      </c>
      <c r="H1777" t="s">
        <v>2490</v>
      </c>
      <c r="I1777" t="s">
        <v>3</v>
      </c>
      <c r="J1777" t="s">
        <v>3</v>
      </c>
      <c r="K1777">
        <v>0</v>
      </c>
      <c r="L1777" t="s">
        <v>3</v>
      </c>
      <c r="M1777">
        <v>1</v>
      </c>
      <c r="N1777" t="s">
        <v>3</v>
      </c>
      <c r="O1777" t="s">
        <v>3</v>
      </c>
      <c r="P1777" t="s">
        <v>1795</v>
      </c>
      <c r="Q1777" t="s">
        <v>3</v>
      </c>
      <c r="R1777" t="s">
        <v>3</v>
      </c>
      <c r="S1777" t="s">
        <v>3</v>
      </c>
      <c r="T1777" t="s">
        <v>3</v>
      </c>
      <c r="U1777" t="s">
        <v>3</v>
      </c>
      <c r="V1777" t="s">
        <v>2</v>
      </c>
      <c r="W1777" t="s">
        <v>3</v>
      </c>
      <c r="X1777" t="s">
        <v>3</v>
      </c>
      <c r="Y1777" t="s">
        <v>3</v>
      </c>
      <c r="Z1777" t="s">
        <v>3</v>
      </c>
      <c r="AA1777"/>
      <c r="AB1777" t="s">
        <v>1791</v>
      </c>
      <c r="AC1777" t="s">
        <v>2271</v>
      </c>
      <c r="AD1777" t="s">
        <v>3</v>
      </c>
    </row>
    <row r="1778" spans="1:30" ht="15" x14ac:dyDescent="0.25">
      <c r="A1778">
        <v>583</v>
      </c>
      <c r="B1778" t="s">
        <v>2491</v>
      </c>
      <c r="C1778">
        <v>583</v>
      </c>
      <c r="D1778" t="s">
        <v>1808</v>
      </c>
      <c r="E1778" t="s">
        <v>2388</v>
      </c>
      <c r="F1778" t="s">
        <v>2471</v>
      </c>
      <c r="G1778" t="s">
        <v>2477</v>
      </c>
      <c r="H1778" t="s">
        <v>2492</v>
      </c>
      <c r="I1778" t="s">
        <v>3</v>
      </c>
      <c r="J1778" t="s">
        <v>3</v>
      </c>
      <c r="K1778">
        <v>0</v>
      </c>
      <c r="L1778" t="s">
        <v>3</v>
      </c>
      <c r="M1778" t="s">
        <v>3</v>
      </c>
      <c r="N1778" t="s">
        <v>3</v>
      </c>
      <c r="O1778" t="s">
        <v>3</v>
      </c>
      <c r="P1778" t="s">
        <v>1795</v>
      </c>
      <c r="Q1778" t="s">
        <v>3</v>
      </c>
      <c r="R1778" t="s">
        <v>3</v>
      </c>
      <c r="S1778" t="s">
        <v>3</v>
      </c>
      <c r="T1778" t="s">
        <v>3</v>
      </c>
      <c r="U1778" t="s">
        <v>3</v>
      </c>
      <c r="V1778" t="s">
        <v>2</v>
      </c>
      <c r="W1778" t="s">
        <v>3</v>
      </c>
      <c r="X1778" t="s">
        <v>3</v>
      </c>
      <c r="Y1778" t="s">
        <v>10</v>
      </c>
      <c r="Z1778" t="s">
        <v>3</v>
      </c>
      <c r="AA1778"/>
      <c r="AB1778" t="s">
        <v>1791</v>
      </c>
      <c r="AC1778" t="s">
        <v>2271</v>
      </c>
      <c r="AD1778" t="s">
        <v>3</v>
      </c>
    </row>
    <row r="1779" spans="1:30" ht="15" x14ac:dyDescent="0.25">
      <c r="A1779">
        <v>584</v>
      </c>
      <c r="B1779" t="s">
        <v>2493</v>
      </c>
      <c r="C1779">
        <v>584</v>
      </c>
      <c r="D1779" t="s">
        <v>1808</v>
      </c>
      <c r="E1779" t="s">
        <v>2388</v>
      </c>
      <c r="F1779" t="s">
        <v>2471</v>
      </c>
      <c r="G1779" t="s">
        <v>2477</v>
      </c>
      <c r="H1779" t="s">
        <v>3</v>
      </c>
      <c r="I1779" t="s">
        <v>3</v>
      </c>
      <c r="J1779" t="s">
        <v>3</v>
      </c>
      <c r="K1779">
        <v>0</v>
      </c>
      <c r="L1779" t="s">
        <v>3</v>
      </c>
      <c r="M1779" t="s">
        <v>3</v>
      </c>
      <c r="N1779" t="s">
        <v>3</v>
      </c>
      <c r="O1779" t="s">
        <v>3</v>
      </c>
      <c r="P1779" t="s">
        <v>3</v>
      </c>
      <c r="Q1779" t="s">
        <v>3</v>
      </c>
      <c r="R1779" t="s">
        <v>3</v>
      </c>
      <c r="S1779" t="s">
        <v>3</v>
      </c>
      <c r="T1779" t="s">
        <v>3</v>
      </c>
      <c r="U1779" t="s">
        <v>3</v>
      </c>
      <c r="V1779" t="s">
        <v>2</v>
      </c>
      <c r="W1779" t="s">
        <v>3</v>
      </c>
      <c r="X1779" t="s">
        <v>3</v>
      </c>
      <c r="Y1779" t="s">
        <v>3</v>
      </c>
      <c r="Z1779" t="s">
        <v>3</v>
      </c>
      <c r="AA1779"/>
      <c r="AB1779" t="s">
        <v>1791</v>
      </c>
      <c r="AC1779" t="s">
        <v>2271</v>
      </c>
      <c r="AD1779" t="s">
        <v>3</v>
      </c>
    </row>
    <row r="1780" spans="1:30" ht="15" x14ac:dyDescent="0.25">
      <c r="A1780">
        <v>585</v>
      </c>
      <c r="B1780" t="s">
        <v>2494</v>
      </c>
      <c r="C1780">
        <v>585</v>
      </c>
      <c r="D1780" t="s">
        <v>1808</v>
      </c>
      <c r="E1780" t="s">
        <v>2388</v>
      </c>
      <c r="F1780" t="s">
        <v>2471</v>
      </c>
      <c r="G1780" t="s">
        <v>2477</v>
      </c>
      <c r="H1780" t="s">
        <v>3</v>
      </c>
      <c r="I1780" t="s">
        <v>3</v>
      </c>
      <c r="J1780" t="s">
        <v>3</v>
      </c>
      <c r="K1780">
        <v>0</v>
      </c>
      <c r="L1780" t="s">
        <v>3</v>
      </c>
      <c r="M1780" t="s">
        <v>3</v>
      </c>
      <c r="N1780" t="s">
        <v>3</v>
      </c>
      <c r="O1780" t="s">
        <v>3</v>
      </c>
      <c r="P1780" t="s">
        <v>3</v>
      </c>
      <c r="Q1780" t="s">
        <v>3</v>
      </c>
      <c r="R1780" t="s">
        <v>3</v>
      </c>
      <c r="S1780" t="s">
        <v>3</v>
      </c>
      <c r="T1780" t="s">
        <v>3</v>
      </c>
      <c r="U1780" t="s">
        <v>3</v>
      </c>
      <c r="V1780" t="s">
        <v>2</v>
      </c>
      <c r="W1780" t="s">
        <v>3</v>
      </c>
      <c r="X1780" t="s">
        <v>3</v>
      </c>
      <c r="Y1780" t="s">
        <v>3</v>
      </c>
      <c r="Z1780" t="s">
        <v>3</v>
      </c>
      <c r="AA1780"/>
      <c r="AB1780" t="s">
        <v>1791</v>
      </c>
      <c r="AC1780" t="s">
        <v>2271</v>
      </c>
      <c r="AD1780" t="s">
        <v>3</v>
      </c>
    </row>
    <row r="1781" spans="1:30" ht="15" x14ac:dyDescent="0.25">
      <c r="A1781">
        <v>586</v>
      </c>
      <c r="B1781" t="s">
        <v>2495</v>
      </c>
      <c r="C1781">
        <v>586</v>
      </c>
      <c r="D1781" t="s">
        <v>1808</v>
      </c>
      <c r="E1781" t="s">
        <v>2388</v>
      </c>
      <c r="F1781" t="s">
        <v>2471</v>
      </c>
      <c r="G1781" t="s">
        <v>2496</v>
      </c>
      <c r="H1781" t="s">
        <v>3</v>
      </c>
      <c r="I1781" t="s">
        <v>3</v>
      </c>
      <c r="J1781" t="s">
        <v>3</v>
      </c>
      <c r="K1781" t="s">
        <v>3</v>
      </c>
      <c r="L1781" t="s">
        <v>3</v>
      </c>
      <c r="M1781" t="s">
        <v>3</v>
      </c>
      <c r="N1781" t="s">
        <v>3</v>
      </c>
      <c r="O1781" t="s">
        <v>3</v>
      </c>
      <c r="P1781" t="s">
        <v>3</v>
      </c>
      <c r="Q1781" t="s">
        <v>3</v>
      </c>
      <c r="R1781" t="s">
        <v>3</v>
      </c>
      <c r="S1781" t="s">
        <v>3</v>
      </c>
      <c r="T1781" t="s">
        <v>3</v>
      </c>
      <c r="U1781" t="s">
        <v>3</v>
      </c>
      <c r="V1781" t="s">
        <v>3</v>
      </c>
      <c r="W1781" t="s">
        <v>3</v>
      </c>
      <c r="X1781" t="s">
        <v>3</v>
      </c>
      <c r="Y1781" t="s">
        <v>3</v>
      </c>
      <c r="Z1781" t="s">
        <v>3</v>
      </c>
      <c r="AA1781"/>
      <c r="AB1781" t="s">
        <v>1791</v>
      </c>
      <c r="AC1781" t="s">
        <v>2271</v>
      </c>
      <c r="AD1781" t="s">
        <v>3</v>
      </c>
    </row>
    <row r="1782" spans="1:30" ht="15" x14ac:dyDescent="0.25">
      <c r="A1782">
        <v>587</v>
      </c>
      <c r="B1782" t="s">
        <v>2497</v>
      </c>
      <c r="C1782">
        <v>587</v>
      </c>
      <c r="D1782" t="s">
        <v>1808</v>
      </c>
      <c r="E1782" t="s">
        <v>2388</v>
      </c>
      <c r="F1782" t="s">
        <v>2471</v>
      </c>
      <c r="G1782" t="s">
        <v>2496</v>
      </c>
      <c r="H1782" t="s">
        <v>3</v>
      </c>
      <c r="I1782" t="s">
        <v>3</v>
      </c>
      <c r="J1782" t="s">
        <v>3</v>
      </c>
      <c r="K1782">
        <v>0</v>
      </c>
      <c r="L1782" t="s">
        <v>3</v>
      </c>
      <c r="M1782" t="s">
        <v>3</v>
      </c>
      <c r="N1782" t="s">
        <v>3</v>
      </c>
      <c r="O1782" t="s">
        <v>3</v>
      </c>
      <c r="P1782" t="s">
        <v>3</v>
      </c>
      <c r="Q1782" t="s">
        <v>3</v>
      </c>
      <c r="R1782" t="s">
        <v>3</v>
      </c>
      <c r="S1782" t="s">
        <v>3</v>
      </c>
      <c r="T1782" t="s">
        <v>3</v>
      </c>
      <c r="U1782" t="s">
        <v>3</v>
      </c>
      <c r="V1782" t="s">
        <v>2</v>
      </c>
      <c r="W1782" t="s">
        <v>3</v>
      </c>
      <c r="X1782" t="s">
        <v>3</v>
      </c>
      <c r="Y1782" t="s">
        <v>3</v>
      </c>
      <c r="Z1782" t="s">
        <v>21</v>
      </c>
      <c r="AA1782"/>
      <c r="AB1782" t="s">
        <v>1791</v>
      </c>
      <c r="AC1782" t="s">
        <v>2271</v>
      </c>
      <c r="AD1782" t="s">
        <v>3</v>
      </c>
    </row>
    <row r="1783" spans="1:30" ht="15" x14ac:dyDescent="0.25">
      <c r="A1783">
        <v>588</v>
      </c>
      <c r="B1783" t="s">
        <v>2498</v>
      </c>
      <c r="C1783">
        <v>588</v>
      </c>
      <c r="D1783" t="s">
        <v>1808</v>
      </c>
      <c r="E1783" t="s">
        <v>2388</v>
      </c>
      <c r="F1783" t="s">
        <v>2471</v>
      </c>
      <c r="G1783" t="s">
        <v>2496</v>
      </c>
      <c r="H1783" t="s">
        <v>2499</v>
      </c>
      <c r="I1783" t="s">
        <v>3</v>
      </c>
      <c r="J1783" t="s">
        <v>3</v>
      </c>
      <c r="K1783">
        <v>0</v>
      </c>
      <c r="L1783" t="s">
        <v>3</v>
      </c>
      <c r="M1783" t="s">
        <v>3</v>
      </c>
      <c r="N1783" t="s">
        <v>3</v>
      </c>
      <c r="O1783" t="s">
        <v>3</v>
      </c>
      <c r="P1783" t="s">
        <v>3</v>
      </c>
      <c r="Q1783" t="s">
        <v>3</v>
      </c>
      <c r="R1783" t="s">
        <v>3</v>
      </c>
      <c r="S1783" t="s">
        <v>3</v>
      </c>
      <c r="T1783" t="s">
        <v>3</v>
      </c>
      <c r="U1783" t="s">
        <v>3</v>
      </c>
      <c r="V1783" t="s">
        <v>13</v>
      </c>
      <c r="W1783" t="s">
        <v>13</v>
      </c>
      <c r="X1783" t="s">
        <v>3</v>
      </c>
      <c r="Y1783" t="s">
        <v>3</v>
      </c>
      <c r="Z1783" t="s">
        <v>3</v>
      </c>
      <c r="AA1783"/>
      <c r="AB1783" t="s">
        <v>1791</v>
      </c>
      <c r="AC1783" t="s">
        <v>2271</v>
      </c>
      <c r="AD1783" t="s">
        <v>3</v>
      </c>
    </row>
    <row r="1784" spans="1:30" ht="15" x14ac:dyDescent="0.25">
      <c r="A1784">
        <v>589</v>
      </c>
      <c r="B1784" t="s">
        <v>2500</v>
      </c>
      <c r="C1784">
        <v>589</v>
      </c>
      <c r="D1784" t="s">
        <v>1808</v>
      </c>
      <c r="E1784" t="s">
        <v>2388</v>
      </c>
      <c r="F1784" t="s">
        <v>2471</v>
      </c>
      <c r="G1784" t="s">
        <v>2496</v>
      </c>
      <c r="H1784" t="s">
        <v>2501</v>
      </c>
      <c r="I1784" t="s">
        <v>3</v>
      </c>
      <c r="J1784" t="s">
        <v>3</v>
      </c>
      <c r="K1784">
        <v>0</v>
      </c>
      <c r="L1784" t="s">
        <v>3</v>
      </c>
      <c r="M1784" t="s">
        <v>3</v>
      </c>
      <c r="N1784" t="s">
        <v>3</v>
      </c>
      <c r="O1784" t="s">
        <v>3</v>
      </c>
      <c r="P1784" t="s">
        <v>1795</v>
      </c>
      <c r="Q1784" t="s">
        <v>3</v>
      </c>
      <c r="R1784" t="s">
        <v>3</v>
      </c>
      <c r="S1784" t="s">
        <v>3</v>
      </c>
      <c r="T1784" t="s">
        <v>3</v>
      </c>
      <c r="U1784" t="s">
        <v>3</v>
      </c>
      <c r="V1784" t="s">
        <v>2</v>
      </c>
      <c r="W1784" t="s">
        <v>3</v>
      </c>
      <c r="X1784" t="s">
        <v>3</v>
      </c>
      <c r="Y1784" t="s">
        <v>3</v>
      </c>
      <c r="Z1784" t="s">
        <v>3</v>
      </c>
      <c r="AA1784"/>
      <c r="AB1784" t="s">
        <v>1791</v>
      </c>
      <c r="AC1784" t="s">
        <v>2271</v>
      </c>
      <c r="AD1784" t="s">
        <v>3</v>
      </c>
    </row>
    <row r="1785" spans="1:30" ht="15" x14ac:dyDescent="0.25">
      <c r="A1785">
        <v>590</v>
      </c>
      <c r="B1785" t="s">
        <v>2502</v>
      </c>
      <c r="C1785">
        <v>590</v>
      </c>
      <c r="D1785" t="s">
        <v>1808</v>
      </c>
      <c r="E1785" t="s">
        <v>2388</v>
      </c>
      <c r="F1785" t="s">
        <v>2471</v>
      </c>
      <c r="G1785" t="s">
        <v>2496</v>
      </c>
      <c r="H1785" t="s">
        <v>3</v>
      </c>
      <c r="I1785" t="s">
        <v>3</v>
      </c>
      <c r="J1785" t="s">
        <v>3</v>
      </c>
      <c r="K1785" t="s">
        <v>3</v>
      </c>
      <c r="L1785" t="s">
        <v>3</v>
      </c>
      <c r="M1785" t="s">
        <v>3</v>
      </c>
      <c r="N1785" t="s">
        <v>3</v>
      </c>
      <c r="O1785" t="s">
        <v>3</v>
      </c>
      <c r="P1785" t="s">
        <v>3</v>
      </c>
      <c r="Q1785" t="s">
        <v>3</v>
      </c>
      <c r="R1785" t="s">
        <v>3</v>
      </c>
      <c r="S1785" t="s">
        <v>3</v>
      </c>
      <c r="T1785" t="s">
        <v>3</v>
      </c>
      <c r="U1785" t="s">
        <v>3</v>
      </c>
      <c r="V1785" t="s">
        <v>2</v>
      </c>
      <c r="W1785" t="s">
        <v>3</v>
      </c>
      <c r="X1785" t="s">
        <v>3</v>
      </c>
      <c r="Y1785" t="s">
        <v>3</v>
      </c>
      <c r="Z1785" t="s">
        <v>3</v>
      </c>
      <c r="AA1785"/>
      <c r="AB1785" t="s">
        <v>1791</v>
      </c>
      <c r="AC1785" t="s">
        <v>2271</v>
      </c>
      <c r="AD1785" t="s">
        <v>3</v>
      </c>
    </row>
    <row r="1786" spans="1:30" ht="15" x14ac:dyDescent="0.25">
      <c r="A1786">
        <v>591</v>
      </c>
      <c r="B1786" t="s">
        <v>2503</v>
      </c>
      <c r="C1786">
        <v>591</v>
      </c>
      <c r="D1786" t="s">
        <v>1808</v>
      </c>
      <c r="E1786" t="s">
        <v>2388</v>
      </c>
      <c r="F1786" t="s">
        <v>2471</v>
      </c>
      <c r="G1786" t="s">
        <v>2496</v>
      </c>
      <c r="H1786" t="s">
        <v>3</v>
      </c>
      <c r="I1786" t="s">
        <v>3</v>
      </c>
      <c r="J1786" t="s">
        <v>3</v>
      </c>
      <c r="K1786">
        <v>0</v>
      </c>
      <c r="L1786" t="s">
        <v>3</v>
      </c>
      <c r="M1786" t="s">
        <v>3</v>
      </c>
      <c r="N1786" t="s">
        <v>3</v>
      </c>
      <c r="O1786" t="s">
        <v>3</v>
      </c>
      <c r="P1786" t="s">
        <v>3</v>
      </c>
      <c r="Q1786" t="s">
        <v>3</v>
      </c>
      <c r="R1786" t="s">
        <v>3</v>
      </c>
      <c r="S1786" t="s">
        <v>3</v>
      </c>
      <c r="T1786" t="s">
        <v>3</v>
      </c>
      <c r="U1786" t="s">
        <v>3</v>
      </c>
      <c r="V1786" t="s">
        <v>2</v>
      </c>
      <c r="W1786" t="s">
        <v>3</v>
      </c>
      <c r="X1786" t="s">
        <v>3</v>
      </c>
      <c r="Y1786" t="s">
        <v>3</v>
      </c>
      <c r="Z1786" t="s">
        <v>3</v>
      </c>
      <c r="AA1786"/>
      <c r="AB1786" t="s">
        <v>1791</v>
      </c>
      <c r="AC1786" t="s">
        <v>2271</v>
      </c>
      <c r="AD1786" t="s">
        <v>3</v>
      </c>
    </row>
    <row r="1787" spans="1:30" ht="15" x14ac:dyDescent="0.25">
      <c r="A1787">
        <v>592</v>
      </c>
      <c r="B1787" t="s">
        <v>2504</v>
      </c>
      <c r="C1787">
        <v>592</v>
      </c>
      <c r="D1787" t="s">
        <v>1808</v>
      </c>
      <c r="E1787" t="s">
        <v>2388</v>
      </c>
      <c r="F1787" t="s">
        <v>2471</v>
      </c>
      <c r="G1787" t="s">
        <v>2496</v>
      </c>
      <c r="H1787" t="s">
        <v>3</v>
      </c>
      <c r="I1787" t="s">
        <v>3</v>
      </c>
      <c r="J1787" t="s">
        <v>3</v>
      </c>
      <c r="K1787">
        <v>0</v>
      </c>
      <c r="L1787" t="s">
        <v>3</v>
      </c>
      <c r="M1787" t="s">
        <v>3</v>
      </c>
      <c r="N1787" t="s">
        <v>3</v>
      </c>
      <c r="O1787" t="s">
        <v>3</v>
      </c>
      <c r="P1787" t="s">
        <v>3</v>
      </c>
      <c r="Q1787" t="s">
        <v>3</v>
      </c>
      <c r="R1787" t="s">
        <v>3</v>
      </c>
      <c r="S1787" t="s">
        <v>3</v>
      </c>
      <c r="T1787" t="s">
        <v>3</v>
      </c>
      <c r="U1787" t="s">
        <v>3</v>
      </c>
      <c r="V1787" t="s">
        <v>21</v>
      </c>
      <c r="W1787" t="s">
        <v>3</v>
      </c>
      <c r="X1787" t="s">
        <v>3</v>
      </c>
      <c r="Y1787" t="s">
        <v>3</v>
      </c>
      <c r="Z1787" t="s">
        <v>3</v>
      </c>
      <c r="AA1787"/>
      <c r="AB1787" t="s">
        <v>1791</v>
      </c>
      <c r="AC1787" t="s">
        <v>2271</v>
      </c>
      <c r="AD1787" t="s">
        <v>3</v>
      </c>
    </row>
    <row r="1788" spans="1:30" ht="15" x14ac:dyDescent="0.25">
      <c r="A1788">
        <v>593</v>
      </c>
      <c r="B1788" t="s">
        <v>2505</v>
      </c>
      <c r="C1788">
        <v>593</v>
      </c>
      <c r="D1788" t="s">
        <v>1808</v>
      </c>
      <c r="E1788" t="s">
        <v>2388</v>
      </c>
      <c r="F1788" t="s">
        <v>2471</v>
      </c>
      <c r="G1788" t="s">
        <v>2496</v>
      </c>
      <c r="H1788" t="s">
        <v>2501</v>
      </c>
      <c r="I1788" t="s">
        <v>3</v>
      </c>
      <c r="J1788" t="s">
        <v>3</v>
      </c>
      <c r="K1788">
        <v>0</v>
      </c>
      <c r="L1788" t="s">
        <v>3</v>
      </c>
      <c r="M1788" t="s">
        <v>3</v>
      </c>
      <c r="N1788" t="s">
        <v>3</v>
      </c>
      <c r="O1788" t="s">
        <v>3</v>
      </c>
      <c r="P1788" t="s">
        <v>1795</v>
      </c>
      <c r="Q1788" t="s">
        <v>3</v>
      </c>
      <c r="R1788" t="s">
        <v>3</v>
      </c>
      <c r="S1788" t="s">
        <v>3</v>
      </c>
      <c r="T1788" t="s">
        <v>3</v>
      </c>
      <c r="U1788" t="s">
        <v>3</v>
      </c>
      <c r="V1788" t="s">
        <v>2</v>
      </c>
      <c r="W1788" t="s">
        <v>3</v>
      </c>
      <c r="X1788" t="s">
        <v>3</v>
      </c>
      <c r="Y1788" t="s">
        <v>3</v>
      </c>
      <c r="Z1788" t="s">
        <v>3</v>
      </c>
      <c r="AA1788"/>
      <c r="AB1788" t="s">
        <v>1791</v>
      </c>
      <c r="AC1788" t="s">
        <v>2271</v>
      </c>
      <c r="AD1788" t="s">
        <v>3</v>
      </c>
    </row>
    <row r="1789" spans="1:30" ht="15" x14ac:dyDescent="0.25">
      <c r="A1789">
        <v>594</v>
      </c>
      <c r="B1789" t="s">
        <v>2506</v>
      </c>
      <c r="C1789">
        <v>594</v>
      </c>
      <c r="D1789" t="s">
        <v>1808</v>
      </c>
      <c r="E1789" t="s">
        <v>2388</v>
      </c>
      <c r="F1789" t="s">
        <v>2471</v>
      </c>
      <c r="G1789" t="s">
        <v>2496</v>
      </c>
      <c r="H1789" t="s">
        <v>3</v>
      </c>
      <c r="I1789" t="s">
        <v>3</v>
      </c>
      <c r="J1789" t="s">
        <v>3</v>
      </c>
      <c r="K1789">
        <v>0</v>
      </c>
      <c r="L1789" t="s">
        <v>3</v>
      </c>
      <c r="M1789" t="s">
        <v>3</v>
      </c>
      <c r="N1789" t="s">
        <v>3</v>
      </c>
      <c r="O1789" t="s">
        <v>3</v>
      </c>
      <c r="P1789" t="s">
        <v>3</v>
      </c>
      <c r="Q1789" t="s">
        <v>3</v>
      </c>
      <c r="R1789" t="s">
        <v>3</v>
      </c>
      <c r="S1789" t="s">
        <v>3</v>
      </c>
      <c r="T1789" t="s">
        <v>3</v>
      </c>
      <c r="U1789" t="s">
        <v>3</v>
      </c>
      <c r="V1789" t="s">
        <v>2</v>
      </c>
      <c r="W1789" t="s">
        <v>3</v>
      </c>
      <c r="X1789" t="s">
        <v>3</v>
      </c>
      <c r="Y1789" t="s">
        <v>3</v>
      </c>
      <c r="Z1789" t="s">
        <v>3</v>
      </c>
      <c r="AA1789"/>
      <c r="AB1789" t="s">
        <v>1791</v>
      </c>
      <c r="AC1789" t="s">
        <v>2271</v>
      </c>
      <c r="AD1789" t="s">
        <v>3</v>
      </c>
    </row>
    <row r="1790" spans="1:30" ht="15" x14ac:dyDescent="0.25">
      <c r="A1790">
        <v>595</v>
      </c>
      <c r="B1790" t="s">
        <v>2507</v>
      </c>
      <c r="C1790">
        <v>595</v>
      </c>
      <c r="D1790" t="s">
        <v>1808</v>
      </c>
      <c r="E1790" t="s">
        <v>2388</v>
      </c>
      <c r="F1790" t="s">
        <v>2471</v>
      </c>
      <c r="G1790" t="s">
        <v>2496</v>
      </c>
      <c r="H1790" t="s">
        <v>2508</v>
      </c>
      <c r="I1790" t="s">
        <v>3</v>
      </c>
      <c r="J1790" t="s">
        <v>3</v>
      </c>
      <c r="K1790">
        <v>0</v>
      </c>
      <c r="L1790" t="s">
        <v>3</v>
      </c>
      <c r="M1790" t="s">
        <v>3</v>
      </c>
      <c r="N1790" t="s">
        <v>3</v>
      </c>
      <c r="O1790" t="s">
        <v>3</v>
      </c>
      <c r="P1790" t="s">
        <v>3</v>
      </c>
      <c r="Q1790" t="s">
        <v>3</v>
      </c>
      <c r="R1790" t="s">
        <v>3</v>
      </c>
      <c r="S1790" t="s">
        <v>3</v>
      </c>
      <c r="T1790" t="s">
        <v>3</v>
      </c>
      <c r="U1790" t="s">
        <v>3</v>
      </c>
      <c r="V1790" t="s">
        <v>13</v>
      </c>
      <c r="W1790" t="s">
        <v>13</v>
      </c>
      <c r="X1790" t="s">
        <v>3</v>
      </c>
      <c r="Y1790" t="s">
        <v>3</v>
      </c>
      <c r="Z1790" t="s">
        <v>3</v>
      </c>
      <c r="AA1790"/>
      <c r="AB1790" t="s">
        <v>1791</v>
      </c>
      <c r="AC1790" t="s">
        <v>2271</v>
      </c>
      <c r="AD1790" t="s">
        <v>3</v>
      </c>
    </row>
    <row r="1791" spans="1:30" ht="15" x14ac:dyDescent="0.25">
      <c r="A1791">
        <v>596</v>
      </c>
      <c r="B1791" t="s">
        <v>2509</v>
      </c>
      <c r="C1791">
        <v>596</v>
      </c>
      <c r="D1791" t="s">
        <v>1808</v>
      </c>
      <c r="E1791" t="s">
        <v>2388</v>
      </c>
      <c r="F1791" t="s">
        <v>2471</v>
      </c>
      <c r="G1791" t="s">
        <v>2496</v>
      </c>
      <c r="H1791" t="s">
        <v>3</v>
      </c>
      <c r="I1791" t="s">
        <v>3</v>
      </c>
      <c r="J1791" t="s">
        <v>3</v>
      </c>
      <c r="K1791">
        <v>0</v>
      </c>
      <c r="L1791" t="s">
        <v>3</v>
      </c>
      <c r="M1791" t="s">
        <v>3</v>
      </c>
      <c r="N1791" t="s">
        <v>3</v>
      </c>
      <c r="O1791" t="s">
        <v>3</v>
      </c>
      <c r="P1791" t="s">
        <v>3</v>
      </c>
      <c r="Q1791" t="s">
        <v>3</v>
      </c>
      <c r="R1791" t="s">
        <v>3</v>
      </c>
      <c r="S1791" t="s">
        <v>3</v>
      </c>
      <c r="T1791" t="s">
        <v>3</v>
      </c>
      <c r="U1791" t="s">
        <v>3</v>
      </c>
      <c r="V1791" t="s">
        <v>2</v>
      </c>
      <c r="W1791" t="s">
        <v>3</v>
      </c>
      <c r="X1791" t="s">
        <v>3</v>
      </c>
      <c r="Y1791" t="s">
        <v>3</v>
      </c>
      <c r="Z1791" t="s">
        <v>3</v>
      </c>
      <c r="AA1791"/>
      <c r="AB1791" t="s">
        <v>1791</v>
      </c>
      <c r="AC1791" t="s">
        <v>2271</v>
      </c>
      <c r="AD1791" t="s">
        <v>3</v>
      </c>
    </row>
    <row r="1792" spans="1:30" ht="15" x14ac:dyDescent="0.25">
      <c r="A1792">
        <v>597</v>
      </c>
      <c r="B1792" t="s">
        <v>2510</v>
      </c>
      <c r="C1792">
        <v>597</v>
      </c>
      <c r="D1792" t="s">
        <v>1808</v>
      </c>
      <c r="E1792" t="s">
        <v>2388</v>
      </c>
      <c r="F1792" t="s">
        <v>2471</v>
      </c>
      <c r="G1792" t="s">
        <v>2496</v>
      </c>
      <c r="H1792" t="s">
        <v>3</v>
      </c>
      <c r="I1792" t="s">
        <v>3</v>
      </c>
      <c r="J1792" t="s">
        <v>3</v>
      </c>
      <c r="K1792">
        <v>0</v>
      </c>
      <c r="L1792" t="s">
        <v>3</v>
      </c>
      <c r="M1792" t="s">
        <v>3</v>
      </c>
      <c r="N1792" t="s">
        <v>3</v>
      </c>
      <c r="O1792" t="s">
        <v>3</v>
      </c>
      <c r="P1792" t="s">
        <v>3</v>
      </c>
      <c r="Q1792" t="s">
        <v>3</v>
      </c>
      <c r="R1792" t="s">
        <v>3</v>
      </c>
      <c r="S1792" t="s">
        <v>3</v>
      </c>
      <c r="T1792" t="s">
        <v>3</v>
      </c>
      <c r="U1792" t="s">
        <v>3</v>
      </c>
      <c r="V1792" t="s">
        <v>2</v>
      </c>
      <c r="W1792" t="s">
        <v>3</v>
      </c>
      <c r="X1792" t="s">
        <v>3</v>
      </c>
      <c r="Y1792" t="s">
        <v>3</v>
      </c>
      <c r="Z1792" t="s">
        <v>3</v>
      </c>
      <c r="AA1792"/>
      <c r="AB1792" t="s">
        <v>1791</v>
      </c>
      <c r="AC1792" t="s">
        <v>2271</v>
      </c>
      <c r="AD1792" t="s">
        <v>3</v>
      </c>
    </row>
    <row r="1793" spans="1:30" ht="15" x14ac:dyDescent="0.25">
      <c r="A1793">
        <v>598</v>
      </c>
      <c r="B1793" t="s">
        <v>2511</v>
      </c>
      <c r="C1793">
        <v>598</v>
      </c>
      <c r="D1793" t="s">
        <v>1808</v>
      </c>
      <c r="E1793" t="s">
        <v>2388</v>
      </c>
      <c r="F1793" t="s">
        <v>2471</v>
      </c>
      <c r="G1793" t="s">
        <v>2496</v>
      </c>
      <c r="H1793" t="s">
        <v>3</v>
      </c>
      <c r="I1793" t="s">
        <v>3</v>
      </c>
      <c r="J1793" t="s">
        <v>3</v>
      </c>
      <c r="K1793" t="s">
        <v>3</v>
      </c>
      <c r="L1793" t="s">
        <v>3</v>
      </c>
      <c r="M1793" t="s">
        <v>3</v>
      </c>
      <c r="N1793" t="s">
        <v>3</v>
      </c>
      <c r="O1793" t="s">
        <v>3</v>
      </c>
      <c r="P1793" t="s">
        <v>3</v>
      </c>
      <c r="Q1793" t="s">
        <v>3</v>
      </c>
      <c r="R1793" t="s">
        <v>3</v>
      </c>
      <c r="S1793" t="s">
        <v>3</v>
      </c>
      <c r="T1793" t="s">
        <v>3</v>
      </c>
      <c r="U1793" t="s">
        <v>3</v>
      </c>
      <c r="V1793" t="s">
        <v>3</v>
      </c>
      <c r="W1793" t="s">
        <v>3</v>
      </c>
      <c r="X1793" t="s">
        <v>3</v>
      </c>
      <c r="Y1793" t="s">
        <v>3</v>
      </c>
      <c r="Z1793" t="s">
        <v>3</v>
      </c>
      <c r="AA1793"/>
      <c r="AB1793" t="s">
        <v>1791</v>
      </c>
      <c r="AC1793" t="s">
        <v>2271</v>
      </c>
      <c r="AD1793" t="s">
        <v>3</v>
      </c>
    </row>
    <row r="1794" spans="1:30" ht="15" x14ac:dyDescent="0.25">
      <c r="A1794">
        <v>599</v>
      </c>
      <c r="B1794" t="s">
        <v>2512</v>
      </c>
      <c r="C1794">
        <v>599</v>
      </c>
      <c r="D1794" t="s">
        <v>1808</v>
      </c>
      <c r="E1794" t="s">
        <v>2388</v>
      </c>
      <c r="F1794" t="s">
        <v>2471</v>
      </c>
      <c r="G1794" t="s">
        <v>2496</v>
      </c>
      <c r="H1794" t="s">
        <v>3</v>
      </c>
      <c r="I1794" t="s">
        <v>3</v>
      </c>
      <c r="J1794" t="s">
        <v>3</v>
      </c>
      <c r="K1794">
        <v>0</v>
      </c>
      <c r="L1794" t="s">
        <v>3</v>
      </c>
      <c r="M1794" t="s">
        <v>3</v>
      </c>
      <c r="N1794" t="s">
        <v>3</v>
      </c>
      <c r="O1794" t="s">
        <v>3</v>
      </c>
      <c r="P1794" t="s">
        <v>3</v>
      </c>
      <c r="Q1794" t="s">
        <v>3</v>
      </c>
      <c r="R1794" t="s">
        <v>3</v>
      </c>
      <c r="S1794" t="s">
        <v>3</v>
      </c>
      <c r="T1794" t="s">
        <v>3</v>
      </c>
      <c r="U1794" t="s">
        <v>3</v>
      </c>
      <c r="V1794" t="s">
        <v>21</v>
      </c>
      <c r="W1794" t="s">
        <v>3</v>
      </c>
      <c r="X1794" t="s">
        <v>3</v>
      </c>
      <c r="Y1794" t="s">
        <v>3</v>
      </c>
      <c r="Z1794" t="s">
        <v>3</v>
      </c>
      <c r="AA1794"/>
      <c r="AB1794" t="s">
        <v>1791</v>
      </c>
      <c r="AC1794" t="s">
        <v>2271</v>
      </c>
      <c r="AD1794" t="s">
        <v>3</v>
      </c>
    </row>
    <row r="1795" spans="1:30" ht="15" x14ac:dyDescent="0.25">
      <c r="A1795">
        <v>600</v>
      </c>
      <c r="B1795" t="s">
        <v>2513</v>
      </c>
      <c r="C1795">
        <v>600</v>
      </c>
      <c r="D1795" t="s">
        <v>1808</v>
      </c>
      <c r="E1795" t="s">
        <v>2388</v>
      </c>
      <c r="F1795" t="s">
        <v>2471</v>
      </c>
      <c r="G1795" t="s">
        <v>2496</v>
      </c>
      <c r="H1795" t="s">
        <v>3</v>
      </c>
      <c r="I1795" t="s">
        <v>3</v>
      </c>
      <c r="J1795" t="s">
        <v>3</v>
      </c>
      <c r="K1795">
        <v>0</v>
      </c>
      <c r="L1795" t="s">
        <v>3</v>
      </c>
      <c r="M1795" t="s">
        <v>3</v>
      </c>
      <c r="N1795" t="s">
        <v>3</v>
      </c>
      <c r="O1795" t="s">
        <v>3</v>
      </c>
      <c r="P1795" t="s">
        <v>3</v>
      </c>
      <c r="Q1795" t="s">
        <v>3</v>
      </c>
      <c r="R1795" t="s">
        <v>3</v>
      </c>
      <c r="S1795" t="s">
        <v>3</v>
      </c>
      <c r="T1795" t="s">
        <v>3</v>
      </c>
      <c r="U1795" t="s">
        <v>3</v>
      </c>
      <c r="V1795" t="s">
        <v>2</v>
      </c>
      <c r="W1795" t="s">
        <v>3</v>
      </c>
      <c r="X1795" t="s">
        <v>3</v>
      </c>
      <c r="Y1795" t="s">
        <v>3</v>
      </c>
      <c r="Z1795" t="s">
        <v>3</v>
      </c>
      <c r="AA1795"/>
      <c r="AB1795" t="s">
        <v>1791</v>
      </c>
      <c r="AC1795" t="s">
        <v>2271</v>
      </c>
      <c r="AD1795" t="s">
        <v>3</v>
      </c>
    </row>
    <row r="1796" spans="1:30" ht="15" x14ac:dyDescent="0.25">
      <c r="A1796">
        <v>601</v>
      </c>
      <c r="B1796" t="s">
        <v>2514</v>
      </c>
      <c r="C1796">
        <v>601</v>
      </c>
      <c r="D1796" t="s">
        <v>1808</v>
      </c>
      <c r="E1796" t="s">
        <v>2388</v>
      </c>
      <c r="F1796" t="s">
        <v>2471</v>
      </c>
      <c r="G1796" t="s">
        <v>2496</v>
      </c>
      <c r="H1796" t="s">
        <v>3</v>
      </c>
      <c r="I1796" t="s">
        <v>3</v>
      </c>
      <c r="J1796" t="s">
        <v>3</v>
      </c>
      <c r="K1796">
        <v>0</v>
      </c>
      <c r="L1796" t="s">
        <v>3</v>
      </c>
      <c r="M1796" t="s">
        <v>3</v>
      </c>
      <c r="N1796" t="s">
        <v>3</v>
      </c>
      <c r="O1796" t="s">
        <v>3</v>
      </c>
      <c r="P1796" t="s">
        <v>3</v>
      </c>
      <c r="Q1796" t="s">
        <v>3</v>
      </c>
      <c r="R1796" t="s">
        <v>3</v>
      </c>
      <c r="S1796" t="s">
        <v>3</v>
      </c>
      <c r="T1796" t="s">
        <v>3</v>
      </c>
      <c r="U1796" t="s">
        <v>3</v>
      </c>
      <c r="V1796" t="s">
        <v>2</v>
      </c>
      <c r="W1796" t="s">
        <v>3</v>
      </c>
      <c r="X1796" t="s">
        <v>3</v>
      </c>
      <c r="Y1796" t="s">
        <v>3</v>
      </c>
      <c r="Z1796" t="s">
        <v>3</v>
      </c>
      <c r="AA1796"/>
      <c r="AB1796" t="s">
        <v>1791</v>
      </c>
      <c r="AC1796" t="s">
        <v>2271</v>
      </c>
      <c r="AD1796" t="s">
        <v>3</v>
      </c>
    </row>
    <row r="1797" spans="1:30" ht="15" x14ac:dyDescent="0.25">
      <c r="A1797">
        <v>602</v>
      </c>
      <c r="B1797" t="s">
        <v>2515</v>
      </c>
      <c r="C1797">
        <v>602</v>
      </c>
      <c r="D1797" t="s">
        <v>1808</v>
      </c>
      <c r="E1797" t="s">
        <v>2388</v>
      </c>
      <c r="F1797" t="s">
        <v>2471</v>
      </c>
      <c r="G1797" t="s">
        <v>2496</v>
      </c>
      <c r="H1797" t="s">
        <v>3</v>
      </c>
      <c r="I1797" t="s">
        <v>3</v>
      </c>
      <c r="J1797" t="s">
        <v>3</v>
      </c>
      <c r="K1797">
        <v>0</v>
      </c>
      <c r="L1797" t="s">
        <v>3</v>
      </c>
      <c r="M1797" t="s">
        <v>3</v>
      </c>
      <c r="N1797" t="s">
        <v>3</v>
      </c>
      <c r="O1797" t="s">
        <v>3</v>
      </c>
      <c r="P1797" t="s">
        <v>3</v>
      </c>
      <c r="Q1797" t="s">
        <v>3</v>
      </c>
      <c r="R1797" t="s">
        <v>3</v>
      </c>
      <c r="S1797" t="s">
        <v>3</v>
      </c>
      <c r="T1797" t="s">
        <v>3</v>
      </c>
      <c r="U1797" t="s">
        <v>3</v>
      </c>
      <c r="V1797" t="s">
        <v>3</v>
      </c>
      <c r="W1797" t="s">
        <v>3</v>
      </c>
      <c r="X1797" t="s">
        <v>3</v>
      </c>
      <c r="Y1797" t="s">
        <v>3</v>
      </c>
      <c r="Z1797" t="s">
        <v>3</v>
      </c>
      <c r="AA1797"/>
      <c r="AB1797" t="s">
        <v>1791</v>
      </c>
      <c r="AC1797" t="s">
        <v>2271</v>
      </c>
      <c r="AD1797" t="s">
        <v>3</v>
      </c>
    </row>
    <row r="1798" spans="1:30" ht="15" x14ac:dyDescent="0.25">
      <c r="A1798">
        <v>603</v>
      </c>
      <c r="B1798" t="s">
        <v>2516</v>
      </c>
      <c r="C1798">
        <v>603</v>
      </c>
      <c r="D1798" t="s">
        <v>1808</v>
      </c>
      <c r="E1798" t="s">
        <v>2388</v>
      </c>
      <c r="F1798" t="s">
        <v>2471</v>
      </c>
      <c r="G1798" t="s">
        <v>2496</v>
      </c>
      <c r="H1798" t="s">
        <v>3</v>
      </c>
      <c r="I1798" t="s">
        <v>3</v>
      </c>
      <c r="J1798" t="s">
        <v>3</v>
      </c>
      <c r="K1798">
        <v>0</v>
      </c>
      <c r="L1798" t="s">
        <v>3</v>
      </c>
      <c r="M1798" t="s">
        <v>3</v>
      </c>
      <c r="N1798" t="s">
        <v>3</v>
      </c>
      <c r="O1798" t="s">
        <v>3</v>
      </c>
      <c r="P1798" t="s">
        <v>3</v>
      </c>
      <c r="Q1798" t="s">
        <v>3</v>
      </c>
      <c r="R1798" t="s">
        <v>3</v>
      </c>
      <c r="S1798" t="s">
        <v>3</v>
      </c>
      <c r="T1798" t="s">
        <v>3</v>
      </c>
      <c r="U1798" t="s">
        <v>3</v>
      </c>
      <c r="V1798" t="s">
        <v>2</v>
      </c>
      <c r="W1798" t="s">
        <v>3</v>
      </c>
      <c r="X1798" t="s">
        <v>3</v>
      </c>
      <c r="Y1798" t="s">
        <v>3</v>
      </c>
      <c r="Z1798" t="s">
        <v>3</v>
      </c>
      <c r="AA1798"/>
      <c r="AB1798" t="s">
        <v>1791</v>
      </c>
      <c r="AC1798" t="s">
        <v>2271</v>
      </c>
      <c r="AD1798" t="s">
        <v>3</v>
      </c>
    </row>
    <row r="1799" spans="1:30" ht="15" x14ac:dyDescent="0.25">
      <c r="A1799">
        <v>604</v>
      </c>
      <c r="B1799" t="s">
        <v>2517</v>
      </c>
      <c r="C1799">
        <v>604</v>
      </c>
      <c r="D1799" t="s">
        <v>1808</v>
      </c>
      <c r="E1799" t="s">
        <v>2388</v>
      </c>
      <c r="F1799" t="s">
        <v>2471</v>
      </c>
      <c r="G1799" t="s">
        <v>2496</v>
      </c>
      <c r="H1799" t="s">
        <v>3</v>
      </c>
      <c r="I1799" t="s">
        <v>3</v>
      </c>
      <c r="J1799" t="s">
        <v>3</v>
      </c>
      <c r="K1799" t="s">
        <v>3</v>
      </c>
      <c r="L1799" t="s">
        <v>3</v>
      </c>
      <c r="M1799" t="s">
        <v>3</v>
      </c>
      <c r="N1799" t="s">
        <v>3</v>
      </c>
      <c r="O1799" t="s">
        <v>3</v>
      </c>
      <c r="P1799" t="s">
        <v>3</v>
      </c>
      <c r="Q1799" t="s">
        <v>3</v>
      </c>
      <c r="R1799" t="s">
        <v>3</v>
      </c>
      <c r="S1799" t="s">
        <v>3</v>
      </c>
      <c r="T1799" t="s">
        <v>3</v>
      </c>
      <c r="U1799" t="s">
        <v>3</v>
      </c>
      <c r="V1799" t="s">
        <v>3</v>
      </c>
      <c r="W1799" t="s">
        <v>3</v>
      </c>
      <c r="X1799" t="s">
        <v>3</v>
      </c>
      <c r="Y1799" t="s">
        <v>3</v>
      </c>
      <c r="Z1799" t="s">
        <v>3</v>
      </c>
      <c r="AA1799"/>
      <c r="AB1799" t="s">
        <v>1791</v>
      </c>
      <c r="AC1799" t="s">
        <v>2271</v>
      </c>
      <c r="AD1799" t="s">
        <v>3</v>
      </c>
    </row>
    <row r="1800" spans="1:30" ht="15" x14ac:dyDescent="0.25">
      <c r="A1800">
        <v>605</v>
      </c>
      <c r="B1800" t="s">
        <v>2518</v>
      </c>
      <c r="C1800">
        <v>605</v>
      </c>
      <c r="D1800" t="s">
        <v>1808</v>
      </c>
      <c r="E1800" t="s">
        <v>2388</v>
      </c>
      <c r="F1800" t="s">
        <v>2471</v>
      </c>
      <c r="G1800" t="s">
        <v>2496</v>
      </c>
      <c r="H1800" t="s">
        <v>3</v>
      </c>
      <c r="I1800" t="s">
        <v>3</v>
      </c>
      <c r="J1800" t="s">
        <v>3</v>
      </c>
      <c r="K1800">
        <v>0</v>
      </c>
      <c r="L1800" t="s">
        <v>3</v>
      </c>
      <c r="M1800" t="s">
        <v>3</v>
      </c>
      <c r="N1800" t="s">
        <v>3</v>
      </c>
      <c r="O1800" t="s">
        <v>3</v>
      </c>
      <c r="P1800" t="s">
        <v>3</v>
      </c>
      <c r="Q1800" t="s">
        <v>3</v>
      </c>
      <c r="R1800" t="s">
        <v>3</v>
      </c>
      <c r="S1800" t="s">
        <v>3</v>
      </c>
      <c r="T1800" t="s">
        <v>3</v>
      </c>
      <c r="U1800" t="s">
        <v>3</v>
      </c>
      <c r="V1800" t="s">
        <v>2</v>
      </c>
      <c r="W1800" t="s">
        <v>3</v>
      </c>
      <c r="X1800" t="s">
        <v>3</v>
      </c>
      <c r="Y1800" t="s">
        <v>3</v>
      </c>
      <c r="Z1800" t="s">
        <v>3</v>
      </c>
      <c r="AA1800"/>
      <c r="AB1800" t="s">
        <v>1791</v>
      </c>
      <c r="AC1800" t="s">
        <v>2271</v>
      </c>
      <c r="AD1800" t="s">
        <v>3</v>
      </c>
    </row>
    <row r="1801" spans="1:30" ht="15" x14ac:dyDescent="0.25">
      <c r="A1801">
        <v>606</v>
      </c>
      <c r="B1801" t="s">
        <v>2519</v>
      </c>
      <c r="C1801">
        <v>606</v>
      </c>
      <c r="D1801" t="s">
        <v>1808</v>
      </c>
      <c r="E1801" t="s">
        <v>2388</v>
      </c>
      <c r="F1801" t="s">
        <v>2471</v>
      </c>
      <c r="G1801" t="s">
        <v>2496</v>
      </c>
      <c r="H1801" t="s">
        <v>3</v>
      </c>
      <c r="I1801" t="s">
        <v>3</v>
      </c>
      <c r="J1801" t="s">
        <v>3</v>
      </c>
      <c r="K1801">
        <v>0</v>
      </c>
      <c r="L1801" t="s">
        <v>3</v>
      </c>
      <c r="M1801" t="s">
        <v>3</v>
      </c>
      <c r="N1801" t="s">
        <v>3</v>
      </c>
      <c r="O1801" t="s">
        <v>3</v>
      </c>
      <c r="P1801" t="s">
        <v>3</v>
      </c>
      <c r="Q1801" t="s">
        <v>3</v>
      </c>
      <c r="R1801" t="s">
        <v>3</v>
      </c>
      <c r="S1801" t="s">
        <v>3</v>
      </c>
      <c r="T1801" t="s">
        <v>3</v>
      </c>
      <c r="U1801" t="s">
        <v>3</v>
      </c>
      <c r="V1801" t="s">
        <v>3</v>
      </c>
      <c r="W1801" t="s">
        <v>3</v>
      </c>
      <c r="X1801" t="s">
        <v>3</v>
      </c>
      <c r="Y1801" t="s">
        <v>3</v>
      </c>
      <c r="Z1801" t="s">
        <v>3</v>
      </c>
      <c r="AA1801"/>
      <c r="AB1801" t="s">
        <v>1791</v>
      </c>
      <c r="AC1801" t="s">
        <v>2271</v>
      </c>
      <c r="AD1801" t="s">
        <v>3</v>
      </c>
    </row>
    <row r="1802" spans="1:30" ht="15" x14ac:dyDescent="0.25">
      <c r="A1802">
        <v>607</v>
      </c>
      <c r="B1802" t="s">
        <v>2520</v>
      </c>
      <c r="C1802">
        <v>607</v>
      </c>
      <c r="D1802" t="s">
        <v>1808</v>
      </c>
      <c r="E1802" t="s">
        <v>2388</v>
      </c>
      <c r="F1802" t="s">
        <v>2471</v>
      </c>
      <c r="G1802" t="s">
        <v>2496</v>
      </c>
      <c r="H1802" t="s">
        <v>3</v>
      </c>
      <c r="I1802" t="s">
        <v>3</v>
      </c>
      <c r="J1802" t="s">
        <v>3</v>
      </c>
      <c r="K1802">
        <v>0</v>
      </c>
      <c r="L1802" t="s">
        <v>3</v>
      </c>
      <c r="M1802" t="s">
        <v>3</v>
      </c>
      <c r="N1802" t="s">
        <v>3</v>
      </c>
      <c r="O1802" t="s">
        <v>3</v>
      </c>
      <c r="P1802" t="s">
        <v>3</v>
      </c>
      <c r="Q1802" t="s">
        <v>3</v>
      </c>
      <c r="R1802" t="s">
        <v>3</v>
      </c>
      <c r="S1802" t="s">
        <v>3</v>
      </c>
      <c r="T1802" t="s">
        <v>3</v>
      </c>
      <c r="U1802" t="s">
        <v>3</v>
      </c>
      <c r="V1802" t="s">
        <v>13</v>
      </c>
      <c r="W1802" t="s">
        <v>13</v>
      </c>
      <c r="X1802" t="s">
        <v>3</v>
      </c>
      <c r="Y1802" t="s">
        <v>3</v>
      </c>
      <c r="Z1802" t="s">
        <v>3</v>
      </c>
      <c r="AA1802"/>
      <c r="AB1802" t="s">
        <v>1791</v>
      </c>
      <c r="AC1802" t="s">
        <v>2271</v>
      </c>
      <c r="AD1802" t="s">
        <v>3</v>
      </c>
    </row>
    <row r="1803" spans="1:30" ht="15" x14ac:dyDescent="0.25">
      <c r="A1803">
        <v>608</v>
      </c>
      <c r="B1803" t="s">
        <v>2521</v>
      </c>
      <c r="C1803">
        <v>608</v>
      </c>
      <c r="D1803" t="s">
        <v>1808</v>
      </c>
      <c r="E1803" t="s">
        <v>2388</v>
      </c>
      <c r="F1803" t="s">
        <v>2471</v>
      </c>
      <c r="G1803" t="s">
        <v>2496</v>
      </c>
      <c r="H1803" t="s">
        <v>3</v>
      </c>
      <c r="I1803" t="s">
        <v>3</v>
      </c>
      <c r="J1803" t="s">
        <v>3</v>
      </c>
      <c r="K1803">
        <v>0</v>
      </c>
      <c r="L1803" t="s">
        <v>3</v>
      </c>
      <c r="M1803" t="s">
        <v>3</v>
      </c>
      <c r="N1803" t="s">
        <v>3</v>
      </c>
      <c r="O1803" t="s">
        <v>3</v>
      </c>
      <c r="P1803" t="s">
        <v>3</v>
      </c>
      <c r="Q1803" t="s">
        <v>3</v>
      </c>
      <c r="R1803" t="s">
        <v>3</v>
      </c>
      <c r="S1803" t="s">
        <v>3</v>
      </c>
      <c r="T1803" t="s">
        <v>3</v>
      </c>
      <c r="U1803" t="s">
        <v>3</v>
      </c>
      <c r="V1803" t="s">
        <v>3</v>
      </c>
      <c r="W1803" t="s">
        <v>3</v>
      </c>
      <c r="X1803" t="s">
        <v>3</v>
      </c>
      <c r="Y1803" t="s">
        <v>3</v>
      </c>
      <c r="Z1803" t="s">
        <v>3</v>
      </c>
      <c r="AA1803"/>
      <c r="AB1803" t="s">
        <v>1791</v>
      </c>
      <c r="AC1803" t="s">
        <v>2271</v>
      </c>
      <c r="AD1803" t="s">
        <v>3</v>
      </c>
    </row>
    <row r="1804" spans="1:30" ht="15" x14ac:dyDescent="0.25">
      <c r="A1804">
        <v>609</v>
      </c>
      <c r="B1804" t="s">
        <v>2522</v>
      </c>
      <c r="C1804">
        <v>609</v>
      </c>
      <c r="D1804" t="s">
        <v>1808</v>
      </c>
      <c r="E1804" t="s">
        <v>2388</v>
      </c>
      <c r="F1804" t="s">
        <v>2471</v>
      </c>
      <c r="G1804" t="s">
        <v>2496</v>
      </c>
      <c r="H1804" t="s">
        <v>3</v>
      </c>
      <c r="I1804" t="s">
        <v>3</v>
      </c>
      <c r="J1804" t="s">
        <v>3</v>
      </c>
      <c r="K1804" t="s">
        <v>3</v>
      </c>
      <c r="L1804" t="s">
        <v>3</v>
      </c>
      <c r="M1804" t="s">
        <v>3</v>
      </c>
      <c r="N1804" t="s">
        <v>3</v>
      </c>
      <c r="O1804" t="s">
        <v>3</v>
      </c>
      <c r="P1804" t="s">
        <v>3</v>
      </c>
      <c r="Q1804" t="s">
        <v>3</v>
      </c>
      <c r="R1804" t="s">
        <v>3</v>
      </c>
      <c r="S1804" t="s">
        <v>3</v>
      </c>
      <c r="T1804" t="s">
        <v>3</v>
      </c>
      <c r="U1804" t="s">
        <v>3</v>
      </c>
      <c r="V1804" t="s">
        <v>3</v>
      </c>
      <c r="W1804" t="s">
        <v>3</v>
      </c>
      <c r="X1804" t="s">
        <v>3</v>
      </c>
      <c r="Y1804" t="s">
        <v>3</v>
      </c>
      <c r="Z1804" t="s">
        <v>3</v>
      </c>
      <c r="AA1804"/>
      <c r="AB1804" t="s">
        <v>1791</v>
      </c>
      <c r="AC1804" t="s">
        <v>2271</v>
      </c>
      <c r="AD1804" t="s">
        <v>3</v>
      </c>
    </row>
    <row r="1805" spans="1:30" ht="15" x14ac:dyDescent="0.25">
      <c r="A1805">
        <v>610</v>
      </c>
      <c r="B1805" t="s">
        <v>2523</v>
      </c>
      <c r="C1805">
        <v>610</v>
      </c>
      <c r="D1805" t="s">
        <v>1808</v>
      </c>
      <c r="E1805" t="s">
        <v>2388</v>
      </c>
      <c r="F1805" t="s">
        <v>2471</v>
      </c>
      <c r="G1805" t="s">
        <v>2496</v>
      </c>
      <c r="H1805" t="s">
        <v>3</v>
      </c>
      <c r="I1805" t="s">
        <v>3</v>
      </c>
      <c r="J1805" t="s">
        <v>3</v>
      </c>
      <c r="K1805">
        <v>0</v>
      </c>
      <c r="L1805" t="s">
        <v>3</v>
      </c>
      <c r="M1805" t="s">
        <v>3</v>
      </c>
      <c r="N1805" t="s">
        <v>3</v>
      </c>
      <c r="O1805" t="s">
        <v>3</v>
      </c>
      <c r="P1805" t="s">
        <v>3</v>
      </c>
      <c r="Q1805" t="s">
        <v>3</v>
      </c>
      <c r="R1805" t="s">
        <v>3</v>
      </c>
      <c r="S1805" t="s">
        <v>3</v>
      </c>
      <c r="T1805" t="s">
        <v>3</v>
      </c>
      <c r="U1805" t="s">
        <v>3</v>
      </c>
      <c r="V1805" t="s">
        <v>13</v>
      </c>
      <c r="W1805" t="s">
        <v>3</v>
      </c>
      <c r="X1805" t="s">
        <v>3</v>
      </c>
      <c r="Y1805" t="s">
        <v>3</v>
      </c>
      <c r="Z1805" t="s">
        <v>3</v>
      </c>
      <c r="AA1805"/>
      <c r="AB1805" t="s">
        <v>1791</v>
      </c>
      <c r="AC1805" t="s">
        <v>2271</v>
      </c>
      <c r="AD1805" t="s">
        <v>3</v>
      </c>
    </row>
    <row r="1806" spans="1:30" ht="15" x14ac:dyDescent="0.25">
      <c r="A1806">
        <v>611</v>
      </c>
      <c r="B1806" t="s">
        <v>2524</v>
      </c>
      <c r="C1806">
        <v>611</v>
      </c>
      <c r="D1806" t="s">
        <v>1808</v>
      </c>
      <c r="E1806" t="s">
        <v>2388</v>
      </c>
      <c r="F1806" t="s">
        <v>2471</v>
      </c>
      <c r="G1806" t="s">
        <v>2496</v>
      </c>
      <c r="H1806" t="s">
        <v>3</v>
      </c>
      <c r="I1806" t="s">
        <v>3</v>
      </c>
      <c r="J1806" t="s">
        <v>3</v>
      </c>
      <c r="K1806">
        <v>0</v>
      </c>
      <c r="L1806" t="s">
        <v>3</v>
      </c>
      <c r="M1806" t="s">
        <v>3</v>
      </c>
      <c r="N1806" t="s">
        <v>3</v>
      </c>
      <c r="O1806" t="s">
        <v>3</v>
      </c>
      <c r="P1806" t="s">
        <v>3</v>
      </c>
      <c r="Q1806" t="s">
        <v>3</v>
      </c>
      <c r="R1806" t="s">
        <v>3</v>
      </c>
      <c r="S1806" t="s">
        <v>3</v>
      </c>
      <c r="T1806" t="s">
        <v>3</v>
      </c>
      <c r="U1806" t="s">
        <v>3</v>
      </c>
      <c r="V1806" t="s">
        <v>9</v>
      </c>
      <c r="W1806" t="s">
        <v>13</v>
      </c>
      <c r="X1806" t="s">
        <v>3</v>
      </c>
      <c r="Y1806" t="s">
        <v>3</v>
      </c>
      <c r="Z1806" t="s">
        <v>3</v>
      </c>
      <c r="AA1806"/>
      <c r="AB1806" t="s">
        <v>1791</v>
      </c>
      <c r="AC1806" t="s">
        <v>2271</v>
      </c>
      <c r="AD1806" t="s">
        <v>3</v>
      </c>
    </row>
    <row r="1807" spans="1:30" ht="15" x14ac:dyDescent="0.25">
      <c r="A1807">
        <v>612</v>
      </c>
      <c r="B1807" t="s">
        <v>2525</v>
      </c>
      <c r="C1807">
        <v>612</v>
      </c>
      <c r="D1807" t="s">
        <v>1808</v>
      </c>
      <c r="E1807" t="s">
        <v>2388</v>
      </c>
      <c r="F1807" t="s">
        <v>2471</v>
      </c>
      <c r="G1807" t="s">
        <v>2496</v>
      </c>
      <c r="H1807" t="s">
        <v>3</v>
      </c>
      <c r="I1807" t="s">
        <v>3</v>
      </c>
      <c r="J1807" t="s">
        <v>3</v>
      </c>
      <c r="K1807" t="s">
        <v>3</v>
      </c>
      <c r="L1807" t="s">
        <v>3</v>
      </c>
      <c r="M1807" t="s">
        <v>3</v>
      </c>
      <c r="N1807" t="s">
        <v>3</v>
      </c>
      <c r="O1807" t="s">
        <v>3</v>
      </c>
      <c r="P1807" t="s">
        <v>3</v>
      </c>
      <c r="Q1807" t="s">
        <v>3</v>
      </c>
      <c r="R1807" t="s">
        <v>3</v>
      </c>
      <c r="S1807" t="s">
        <v>3</v>
      </c>
      <c r="T1807" t="s">
        <v>3</v>
      </c>
      <c r="U1807" t="s">
        <v>3</v>
      </c>
      <c r="V1807" t="s">
        <v>21</v>
      </c>
      <c r="W1807" t="s">
        <v>3</v>
      </c>
      <c r="X1807" t="s">
        <v>3</v>
      </c>
      <c r="Y1807" t="s">
        <v>3</v>
      </c>
      <c r="Z1807" t="s">
        <v>3</v>
      </c>
      <c r="AA1807"/>
      <c r="AB1807" t="s">
        <v>1791</v>
      </c>
      <c r="AC1807" t="s">
        <v>2271</v>
      </c>
      <c r="AD1807" t="s">
        <v>3</v>
      </c>
    </row>
    <row r="1808" spans="1:30" ht="15" x14ac:dyDescent="0.25">
      <c r="A1808">
        <v>613</v>
      </c>
      <c r="B1808" t="s">
        <v>2526</v>
      </c>
      <c r="C1808">
        <v>613</v>
      </c>
      <c r="D1808" t="s">
        <v>1808</v>
      </c>
      <c r="E1808" t="s">
        <v>2388</v>
      </c>
      <c r="F1808" t="s">
        <v>2471</v>
      </c>
      <c r="G1808" t="s">
        <v>2496</v>
      </c>
      <c r="H1808" t="s">
        <v>3</v>
      </c>
      <c r="I1808" t="s">
        <v>3</v>
      </c>
      <c r="J1808" t="s">
        <v>3</v>
      </c>
      <c r="K1808">
        <v>0</v>
      </c>
      <c r="L1808" t="s">
        <v>3</v>
      </c>
      <c r="M1808" t="s">
        <v>3</v>
      </c>
      <c r="N1808" t="s">
        <v>3</v>
      </c>
      <c r="O1808" t="s">
        <v>3</v>
      </c>
      <c r="P1808" t="s">
        <v>3</v>
      </c>
      <c r="Q1808" t="s">
        <v>3</v>
      </c>
      <c r="R1808" t="s">
        <v>3</v>
      </c>
      <c r="S1808" t="s">
        <v>3</v>
      </c>
      <c r="T1808" t="s">
        <v>3</v>
      </c>
      <c r="U1808" t="s">
        <v>3</v>
      </c>
      <c r="V1808" t="s">
        <v>2</v>
      </c>
      <c r="W1808" t="s">
        <v>3</v>
      </c>
      <c r="X1808" t="s">
        <v>3</v>
      </c>
      <c r="Y1808" t="s">
        <v>3</v>
      </c>
      <c r="Z1808" t="s">
        <v>3</v>
      </c>
      <c r="AA1808"/>
      <c r="AB1808" t="s">
        <v>1791</v>
      </c>
      <c r="AC1808" t="s">
        <v>2271</v>
      </c>
      <c r="AD1808" t="s">
        <v>3</v>
      </c>
    </row>
    <row r="1809" spans="1:30" ht="15" x14ac:dyDescent="0.25">
      <c r="A1809">
        <v>614</v>
      </c>
      <c r="B1809" t="s">
        <v>2527</v>
      </c>
      <c r="C1809">
        <v>614</v>
      </c>
      <c r="D1809" t="s">
        <v>1808</v>
      </c>
      <c r="E1809" t="s">
        <v>2388</v>
      </c>
      <c r="F1809" t="s">
        <v>2471</v>
      </c>
      <c r="G1809" t="s">
        <v>2496</v>
      </c>
      <c r="H1809" t="s">
        <v>3</v>
      </c>
      <c r="I1809" t="s">
        <v>3</v>
      </c>
      <c r="J1809" t="s">
        <v>3</v>
      </c>
      <c r="K1809">
        <v>0</v>
      </c>
      <c r="L1809" t="s">
        <v>3</v>
      </c>
      <c r="M1809" t="s">
        <v>3</v>
      </c>
      <c r="N1809" t="s">
        <v>3</v>
      </c>
      <c r="O1809" t="s">
        <v>3</v>
      </c>
      <c r="P1809" t="s">
        <v>3</v>
      </c>
      <c r="Q1809" t="s">
        <v>3</v>
      </c>
      <c r="R1809" t="s">
        <v>3</v>
      </c>
      <c r="S1809" t="s">
        <v>3</v>
      </c>
      <c r="T1809" t="s">
        <v>3</v>
      </c>
      <c r="U1809" t="s">
        <v>3</v>
      </c>
      <c r="V1809" t="s">
        <v>10</v>
      </c>
      <c r="W1809" t="s">
        <v>3</v>
      </c>
      <c r="X1809" t="s">
        <v>3</v>
      </c>
      <c r="Y1809" t="s">
        <v>3</v>
      </c>
      <c r="Z1809" t="s">
        <v>3</v>
      </c>
      <c r="AA1809"/>
      <c r="AB1809" t="s">
        <v>1791</v>
      </c>
      <c r="AC1809" t="s">
        <v>2271</v>
      </c>
      <c r="AD1809" t="s">
        <v>3</v>
      </c>
    </row>
    <row r="1810" spans="1:30" ht="15" x14ac:dyDescent="0.25">
      <c r="A1810">
        <v>615</v>
      </c>
      <c r="B1810" t="s">
        <v>2528</v>
      </c>
      <c r="C1810">
        <v>615</v>
      </c>
      <c r="D1810" t="s">
        <v>1808</v>
      </c>
      <c r="E1810" t="s">
        <v>2388</v>
      </c>
      <c r="F1810" t="s">
        <v>2471</v>
      </c>
      <c r="G1810" t="s">
        <v>2496</v>
      </c>
      <c r="H1810" t="s">
        <v>2393</v>
      </c>
      <c r="I1810" t="s">
        <v>3</v>
      </c>
      <c r="J1810" t="s">
        <v>3</v>
      </c>
      <c r="K1810">
        <v>0</v>
      </c>
      <c r="L1810" t="s">
        <v>3</v>
      </c>
      <c r="M1810" t="s">
        <v>3</v>
      </c>
      <c r="N1810" t="s">
        <v>3</v>
      </c>
      <c r="O1810" t="s">
        <v>3</v>
      </c>
      <c r="P1810" t="s">
        <v>3</v>
      </c>
      <c r="Q1810" t="s">
        <v>3</v>
      </c>
      <c r="R1810" t="s">
        <v>3</v>
      </c>
      <c r="S1810" t="s">
        <v>3</v>
      </c>
      <c r="T1810" t="s">
        <v>3</v>
      </c>
      <c r="U1810" t="s">
        <v>3</v>
      </c>
      <c r="V1810" t="s">
        <v>2</v>
      </c>
      <c r="W1810" t="s">
        <v>3</v>
      </c>
      <c r="X1810" t="s">
        <v>3</v>
      </c>
      <c r="Y1810" t="s">
        <v>3</v>
      </c>
      <c r="Z1810" t="s">
        <v>3</v>
      </c>
      <c r="AA1810"/>
      <c r="AB1810" t="s">
        <v>1791</v>
      </c>
      <c r="AC1810" t="s">
        <v>2271</v>
      </c>
      <c r="AD1810" t="s">
        <v>3</v>
      </c>
    </row>
    <row r="1811" spans="1:30" ht="15" x14ac:dyDescent="0.25">
      <c r="A1811">
        <v>616</v>
      </c>
      <c r="B1811" t="s">
        <v>2529</v>
      </c>
      <c r="C1811">
        <v>616</v>
      </c>
      <c r="D1811" t="s">
        <v>1808</v>
      </c>
      <c r="E1811" t="s">
        <v>2388</v>
      </c>
      <c r="F1811" t="s">
        <v>2471</v>
      </c>
      <c r="G1811" t="s">
        <v>2496</v>
      </c>
      <c r="H1811" t="s">
        <v>3</v>
      </c>
      <c r="I1811" t="s">
        <v>3</v>
      </c>
      <c r="J1811" t="s">
        <v>3</v>
      </c>
      <c r="K1811">
        <v>0</v>
      </c>
      <c r="L1811" t="s">
        <v>3</v>
      </c>
      <c r="M1811" t="s">
        <v>3</v>
      </c>
      <c r="N1811" t="s">
        <v>3</v>
      </c>
      <c r="O1811" t="s">
        <v>3</v>
      </c>
      <c r="P1811" t="s">
        <v>1795</v>
      </c>
      <c r="Q1811" t="s">
        <v>3</v>
      </c>
      <c r="R1811" t="s">
        <v>3</v>
      </c>
      <c r="S1811" t="s">
        <v>3</v>
      </c>
      <c r="T1811" t="s">
        <v>3</v>
      </c>
      <c r="U1811" t="s">
        <v>3</v>
      </c>
      <c r="V1811" t="s">
        <v>2</v>
      </c>
      <c r="W1811" t="s">
        <v>3</v>
      </c>
      <c r="X1811" t="s">
        <v>3</v>
      </c>
      <c r="Y1811" t="s">
        <v>3</v>
      </c>
      <c r="Z1811" t="s">
        <v>3</v>
      </c>
      <c r="AA1811"/>
      <c r="AB1811" t="s">
        <v>1791</v>
      </c>
      <c r="AC1811" t="s">
        <v>2271</v>
      </c>
      <c r="AD1811" t="s">
        <v>3</v>
      </c>
    </row>
    <row r="1812" spans="1:30" ht="15" x14ac:dyDescent="0.25">
      <c r="A1812">
        <v>617</v>
      </c>
      <c r="B1812" t="s">
        <v>2530</v>
      </c>
      <c r="C1812">
        <v>617</v>
      </c>
      <c r="D1812" t="s">
        <v>1808</v>
      </c>
      <c r="E1812" t="s">
        <v>2388</v>
      </c>
      <c r="F1812" t="s">
        <v>2471</v>
      </c>
      <c r="G1812" t="s">
        <v>2496</v>
      </c>
      <c r="H1812" t="s">
        <v>3</v>
      </c>
      <c r="I1812" t="s">
        <v>3</v>
      </c>
      <c r="J1812" t="s">
        <v>3</v>
      </c>
      <c r="K1812">
        <v>0</v>
      </c>
      <c r="L1812" t="s">
        <v>3</v>
      </c>
      <c r="M1812">
        <v>1</v>
      </c>
      <c r="N1812" t="s">
        <v>3</v>
      </c>
      <c r="O1812" t="s">
        <v>3</v>
      </c>
      <c r="P1812" t="s">
        <v>3</v>
      </c>
      <c r="Q1812" t="s">
        <v>3</v>
      </c>
      <c r="R1812" t="s">
        <v>3</v>
      </c>
      <c r="S1812" t="s">
        <v>3</v>
      </c>
      <c r="T1812" t="s">
        <v>3</v>
      </c>
      <c r="U1812" t="s">
        <v>3</v>
      </c>
      <c r="V1812" t="s">
        <v>2</v>
      </c>
      <c r="W1812" t="s">
        <v>3</v>
      </c>
      <c r="X1812" t="s">
        <v>3</v>
      </c>
      <c r="Y1812" t="s">
        <v>3</v>
      </c>
      <c r="Z1812" t="s">
        <v>3</v>
      </c>
      <c r="AA1812"/>
      <c r="AB1812" t="s">
        <v>1791</v>
      </c>
      <c r="AC1812" t="s">
        <v>2271</v>
      </c>
      <c r="AD1812" t="s">
        <v>3</v>
      </c>
    </row>
    <row r="1813" spans="1:30" ht="15" x14ac:dyDescent="0.25">
      <c r="A1813">
        <v>618</v>
      </c>
      <c r="B1813" t="s">
        <v>2531</v>
      </c>
      <c r="C1813">
        <v>618</v>
      </c>
      <c r="D1813" t="s">
        <v>1808</v>
      </c>
      <c r="E1813" t="s">
        <v>2388</v>
      </c>
      <c r="F1813" t="s">
        <v>2471</v>
      </c>
      <c r="G1813" t="s">
        <v>2496</v>
      </c>
      <c r="H1813" t="s">
        <v>3</v>
      </c>
      <c r="I1813" t="s">
        <v>3</v>
      </c>
      <c r="J1813" t="s">
        <v>3</v>
      </c>
      <c r="K1813">
        <v>0</v>
      </c>
      <c r="L1813" t="s">
        <v>3</v>
      </c>
      <c r="M1813" t="s">
        <v>3</v>
      </c>
      <c r="N1813" t="s">
        <v>3</v>
      </c>
      <c r="O1813" t="s">
        <v>3</v>
      </c>
      <c r="P1813" t="s">
        <v>3</v>
      </c>
      <c r="Q1813" t="s">
        <v>3</v>
      </c>
      <c r="R1813" t="s">
        <v>3</v>
      </c>
      <c r="S1813" t="s">
        <v>3</v>
      </c>
      <c r="T1813" t="s">
        <v>3</v>
      </c>
      <c r="U1813" t="s">
        <v>3</v>
      </c>
      <c r="V1813" t="s">
        <v>21</v>
      </c>
      <c r="W1813" t="s">
        <v>3</v>
      </c>
      <c r="X1813" t="s">
        <v>3</v>
      </c>
      <c r="Y1813" t="s">
        <v>3</v>
      </c>
      <c r="Z1813" t="s">
        <v>3</v>
      </c>
      <c r="AA1813"/>
      <c r="AB1813" t="s">
        <v>1791</v>
      </c>
      <c r="AC1813" t="s">
        <v>2271</v>
      </c>
      <c r="AD1813" t="s">
        <v>3</v>
      </c>
    </row>
    <row r="1814" spans="1:30" ht="15" x14ac:dyDescent="0.25">
      <c r="A1814">
        <v>619</v>
      </c>
      <c r="B1814" t="s">
        <v>2532</v>
      </c>
      <c r="C1814">
        <v>619</v>
      </c>
      <c r="D1814" t="s">
        <v>1808</v>
      </c>
      <c r="E1814" t="s">
        <v>2388</v>
      </c>
      <c r="F1814" t="s">
        <v>2471</v>
      </c>
      <c r="G1814" t="s">
        <v>2496</v>
      </c>
      <c r="H1814" t="s">
        <v>3</v>
      </c>
      <c r="I1814" t="s">
        <v>3</v>
      </c>
      <c r="J1814" t="s">
        <v>3</v>
      </c>
      <c r="K1814">
        <v>0</v>
      </c>
      <c r="L1814" t="s">
        <v>3</v>
      </c>
      <c r="M1814" t="s">
        <v>3</v>
      </c>
      <c r="N1814" t="s">
        <v>3</v>
      </c>
      <c r="O1814" t="s">
        <v>3</v>
      </c>
      <c r="P1814" t="s">
        <v>3</v>
      </c>
      <c r="Q1814" t="s">
        <v>3</v>
      </c>
      <c r="R1814" t="s">
        <v>3</v>
      </c>
      <c r="S1814" t="s">
        <v>3</v>
      </c>
      <c r="T1814" t="s">
        <v>3</v>
      </c>
      <c r="U1814" t="s">
        <v>3</v>
      </c>
      <c r="V1814" t="s">
        <v>2</v>
      </c>
      <c r="W1814" t="s">
        <v>3</v>
      </c>
      <c r="X1814" t="s">
        <v>3</v>
      </c>
      <c r="Y1814" t="s">
        <v>3</v>
      </c>
      <c r="Z1814" t="s">
        <v>3</v>
      </c>
      <c r="AA1814"/>
      <c r="AB1814" t="s">
        <v>1791</v>
      </c>
      <c r="AC1814" t="s">
        <v>2271</v>
      </c>
      <c r="AD1814" t="s">
        <v>3</v>
      </c>
    </row>
    <row r="1815" spans="1:30" ht="15" x14ac:dyDescent="0.25">
      <c r="A1815">
        <v>620</v>
      </c>
      <c r="B1815" t="s">
        <v>2533</v>
      </c>
      <c r="C1815">
        <v>620</v>
      </c>
      <c r="D1815" t="s">
        <v>1808</v>
      </c>
      <c r="E1815" t="s">
        <v>2388</v>
      </c>
      <c r="F1815" t="s">
        <v>2471</v>
      </c>
      <c r="G1815" t="s">
        <v>2496</v>
      </c>
      <c r="H1815" t="s">
        <v>3</v>
      </c>
      <c r="I1815" t="s">
        <v>3</v>
      </c>
      <c r="J1815" t="s">
        <v>3</v>
      </c>
      <c r="K1815">
        <v>0</v>
      </c>
      <c r="L1815" t="s">
        <v>3</v>
      </c>
      <c r="M1815" t="s">
        <v>3</v>
      </c>
      <c r="N1815" t="s">
        <v>3</v>
      </c>
      <c r="O1815" t="s">
        <v>3</v>
      </c>
      <c r="P1815" t="s">
        <v>1795</v>
      </c>
      <c r="Q1815" t="s">
        <v>3</v>
      </c>
      <c r="R1815" t="s">
        <v>3</v>
      </c>
      <c r="S1815" t="s">
        <v>3</v>
      </c>
      <c r="T1815" t="s">
        <v>11</v>
      </c>
      <c r="U1815" t="s">
        <v>3</v>
      </c>
      <c r="V1815" t="s">
        <v>8</v>
      </c>
      <c r="W1815" t="s">
        <v>3</v>
      </c>
      <c r="X1815" t="s">
        <v>3</v>
      </c>
      <c r="Y1815" t="s">
        <v>3</v>
      </c>
      <c r="Z1815" t="s">
        <v>8</v>
      </c>
      <c r="AA1815"/>
      <c r="AB1815" t="s">
        <v>1791</v>
      </c>
      <c r="AC1815" t="s">
        <v>2271</v>
      </c>
      <c r="AD1815" t="s">
        <v>3</v>
      </c>
    </row>
    <row r="1816" spans="1:30" ht="15" x14ac:dyDescent="0.25">
      <c r="A1816">
        <v>621</v>
      </c>
      <c r="B1816" t="s">
        <v>2534</v>
      </c>
      <c r="C1816">
        <v>621</v>
      </c>
      <c r="D1816" t="s">
        <v>1808</v>
      </c>
      <c r="E1816" t="s">
        <v>2388</v>
      </c>
      <c r="F1816" t="s">
        <v>2471</v>
      </c>
      <c r="G1816" t="s">
        <v>2496</v>
      </c>
      <c r="H1816" t="s">
        <v>3</v>
      </c>
      <c r="I1816" t="s">
        <v>3</v>
      </c>
      <c r="J1816" t="s">
        <v>3</v>
      </c>
      <c r="K1816">
        <v>0</v>
      </c>
      <c r="L1816" t="s">
        <v>3</v>
      </c>
      <c r="M1816" t="s">
        <v>3</v>
      </c>
      <c r="N1816" t="s">
        <v>3</v>
      </c>
      <c r="O1816" t="s">
        <v>3</v>
      </c>
      <c r="P1816" t="s">
        <v>1795</v>
      </c>
      <c r="Q1816" t="s">
        <v>3</v>
      </c>
      <c r="R1816" t="s">
        <v>3</v>
      </c>
      <c r="S1816" t="s">
        <v>3</v>
      </c>
      <c r="T1816" t="s">
        <v>3</v>
      </c>
      <c r="U1816" t="s">
        <v>3</v>
      </c>
      <c r="V1816" t="s">
        <v>2</v>
      </c>
      <c r="W1816" t="s">
        <v>3</v>
      </c>
      <c r="X1816" t="s">
        <v>3</v>
      </c>
      <c r="Y1816" t="s">
        <v>3</v>
      </c>
      <c r="Z1816" t="s">
        <v>3</v>
      </c>
      <c r="AA1816"/>
      <c r="AB1816" t="s">
        <v>1791</v>
      </c>
      <c r="AC1816" t="s">
        <v>2271</v>
      </c>
      <c r="AD1816" t="s">
        <v>3</v>
      </c>
    </row>
    <row r="1817" spans="1:30" ht="15" x14ac:dyDescent="0.25">
      <c r="A1817">
        <v>622</v>
      </c>
      <c r="B1817" t="s">
        <v>2535</v>
      </c>
      <c r="C1817">
        <v>622</v>
      </c>
      <c r="D1817" t="s">
        <v>1808</v>
      </c>
      <c r="E1817" t="s">
        <v>2388</v>
      </c>
      <c r="F1817" t="s">
        <v>2471</v>
      </c>
      <c r="G1817" t="s">
        <v>2496</v>
      </c>
      <c r="H1817" t="s">
        <v>3</v>
      </c>
      <c r="I1817" t="s">
        <v>3</v>
      </c>
      <c r="J1817" t="s">
        <v>3</v>
      </c>
      <c r="K1817">
        <v>0</v>
      </c>
      <c r="L1817" t="s">
        <v>3</v>
      </c>
      <c r="M1817" t="s">
        <v>3</v>
      </c>
      <c r="N1817" t="s">
        <v>3</v>
      </c>
      <c r="O1817" t="s">
        <v>3</v>
      </c>
      <c r="P1817" t="s">
        <v>1795</v>
      </c>
      <c r="Q1817" t="s">
        <v>3</v>
      </c>
      <c r="R1817" t="s">
        <v>3</v>
      </c>
      <c r="S1817" t="s">
        <v>3</v>
      </c>
      <c r="T1817" t="s">
        <v>3</v>
      </c>
      <c r="U1817" t="s">
        <v>3</v>
      </c>
      <c r="V1817" t="s">
        <v>2</v>
      </c>
      <c r="W1817" t="s">
        <v>3</v>
      </c>
      <c r="X1817" t="s">
        <v>3</v>
      </c>
      <c r="Y1817" t="s">
        <v>3</v>
      </c>
      <c r="Z1817" t="s">
        <v>21</v>
      </c>
      <c r="AA1817"/>
      <c r="AB1817" t="s">
        <v>1791</v>
      </c>
      <c r="AC1817" t="s">
        <v>2271</v>
      </c>
      <c r="AD1817" t="s">
        <v>3</v>
      </c>
    </row>
    <row r="1818" spans="1:30" ht="15" x14ac:dyDescent="0.25">
      <c r="A1818">
        <v>623</v>
      </c>
      <c r="B1818" t="s">
        <v>2536</v>
      </c>
      <c r="C1818">
        <v>623</v>
      </c>
      <c r="D1818" t="s">
        <v>1808</v>
      </c>
      <c r="E1818" t="s">
        <v>2388</v>
      </c>
      <c r="F1818" t="s">
        <v>2471</v>
      </c>
      <c r="G1818" t="s">
        <v>2496</v>
      </c>
      <c r="H1818" t="s">
        <v>3</v>
      </c>
      <c r="I1818" t="s">
        <v>3</v>
      </c>
      <c r="J1818" t="s">
        <v>3</v>
      </c>
      <c r="K1818">
        <v>0</v>
      </c>
      <c r="L1818" t="s">
        <v>3</v>
      </c>
      <c r="M1818" t="s">
        <v>3</v>
      </c>
      <c r="N1818" t="s">
        <v>3</v>
      </c>
      <c r="O1818" t="s">
        <v>3</v>
      </c>
      <c r="P1818" t="s">
        <v>1795</v>
      </c>
      <c r="Q1818" t="s">
        <v>3</v>
      </c>
      <c r="R1818" t="s">
        <v>3</v>
      </c>
      <c r="S1818" t="s">
        <v>3</v>
      </c>
      <c r="T1818" t="s">
        <v>3</v>
      </c>
      <c r="U1818" t="s">
        <v>3</v>
      </c>
      <c r="V1818" t="s">
        <v>2</v>
      </c>
      <c r="W1818" t="s">
        <v>3</v>
      </c>
      <c r="X1818" t="s">
        <v>3</v>
      </c>
      <c r="Y1818" t="s">
        <v>3</v>
      </c>
      <c r="Z1818" t="s">
        <v>3</v>
      </c>
      <c r="AA1818"/>
      <c r="AB1818" t="s">
        <v>1791</v>
      </c>
      <c r="AC1818" t="s">
        <v>2271</v>
      </c>
      <c r="AD1818" t="s">
        <v>3</v>
      </c>
    </row>
    <row r="1819" spans="1:30" ht="15" x14ac:dyDescent="0.25">
      <c r="A1819">
        <v>624</v>
      </c>
      <c r="B1819" t="s">
        <v>2537</v>
      </c>
      <c r="C1819">
        <v>624</v>
      </c>
      <c r="D1819" t="s">
        <v>1808</v>
      </c>
      <c r="E1819" t="s">
        <v>2388</v>
      </c>
      <c r="F1819" t="s">
        <v>2471</v>
      </c>
      <c r="G1819" t="s">
        <v>2496</v>
      </c>
      <c r="H1819" t="s">
        <v>2538</v>
      </c>
      <c r="I1819" t="s">
        <v>3</v>
      </c>
      <c r="J1819" t="s">
        <v>3</v>
      </c>
      <c r="K1819">
        <v>0</v>
      </c>
      <c r="L1819" t="s">
        <v>3</v>
      </c>
      <c r="M1819" t="s">
        <v>3</v>
      </c>
      <c r="N1819" t="s">
        <v>3</v>
      </c>
      <c r="O1819" t="s">
        <v>3</v>
      </c>
      <c r="P1819" t="s">
        <v>3</v>
      </c>
      <c r="Q1819" t="s">
        <v>3</v>
      </c>
      <c r="R1819" t="s">
        <v>3</v>
      </c>
      <c r="S1819" t="s">
        <v>3</v>
      </c>
      <c r="T1819" t="s">
        <v>3</v>
      </c>
      <c r="U1819" t="s">
        <v>3</v>
      </c>
      <c r="V1819" t="s">
        <v>13</v>
      </c>
      <c r="W1819" t="s">
        <v>13</v>
      </c>
      <c r="X1819" t="s">
        <v>3</v>
      </c>
      <c r="Y1819" t="s">
        <v>3</v>
      </c>
      <c r="Z1819" t="s">
        <v>10</v>
      </c>
      <c r="AA1819"/>
      <c r="AB1819" t="s">
        <v>1791</v>
      </c>
      <c r="AC1819" t="s">
        <v>2271</v>
      </c>
      <c r="AD1819" t="s">
        <v>3</v>
      </c>
    </row>
    <row r="1820" spans="1:30" ht="15" x14ac:dyDescent="0.25">
      <c r="A1820">
        <v>625</v>
      </c>
      <c r="B1820" t="s">
        <v>2539</v>
      </c>
      <c r="C1820">
        <v>625</v>
      </c>
      <c r="D1820" t="s">
        <v>1808</v>
      </c>
      <c r="E1820" t="s">
        <v>2388</v>
      </c>
      <c r="F1820" t="s">
        <v>2471</v>
      </c>
      <c r="G1820" t="s">
        <v>2496</v>
      </c>
      <c r="H1820" t="s">
        <v>2540</v>
      </c>
      <c r="I1820" t="s">
        <v>3</v>
      </c>
      <c r="J1820" t="s">
        <v>3</v>
      </c>
      <c r="K1820">
        <v>0</v>
      </c>
      <c r="L1820" t="s">
        <v>3</v>
      </c>
      <c r="M1820" t="s">
        <v>3</v>
      </c>
      <c r="N1820" t="s">
        <v>3</v>
      </c>
      <c r="O1820" t="s">
        <v>3</v>
      </c>
      <c r="P1820" t="s">
        <v>3</v>
      </c>
      <c r="Q1820" t="s">
        <v>3</v>
      </c>
      <c r="R1820" t="s">
        <v>3</v>
      </c>
      <c r="S1820" t="s">
        <v>3</v>
      </c>
      <c r="T1820" t="s">
        <v>11</v>
      </c>
      <c r="U1820" t="s">
        <v>3</v>
      </c>
      <c r="V1820" t="s">
        <v>2</v>
      </c>
      <c r="W1820" t="s">
        <v>3</v>
      </c>
      <c r="X1820" t="s">
        <v>3</v>
      </c>
      <c r="Y1820" t="s">
        <v>3</v>
      </c>
      <c r="Z1820" t="s">
        <v>10</v>
      </c>
      <c r="AA1820"/>
      <c r="AB1820" t="s">
        <v>1791</v>
      </c>
      <c r="AC1820" t="s">
        <v>2271</v>
      </c>
      <c r="AD1820" t="s">
        <v>3</v>
      </c>
    </row>
    <row r="1821" spans="1:30" ht="15" x14ac:dyDescent="0.25">
      <c r="A1821">
        <v>626</v>
      </c>
      <c r="B1821" t="s">
        <v>2541</v>
      </c>
      <c r="C1821">
        <v>626</v>
      </c>
      <c r="D1821" t="s">
        <v>1808</v>
      </c>
      <c r="E1821" t="s">
        <v>2388</v>
      </c>
      <c r="F1821" t="s">
        <v>2471</v>
      </c>
      <c r="G1821" t="s">
        <v>2496</v>
      </c>
      <c r="H1821" t="s">
        <v>2542</v>
      </c>
      <c r="I1821" t="s">
        <v>3</v>
      </c>
      <c r="J1821" t="s">
        <v>3</v>
      </c>
      <c r="K1821">
        <v>0</v>
      </c>
      <c r="L1821" t="s">
        <v>3</v>
      </c>
      <c r="M1821" t="s">
        <v>3</v>
      </c>
      <c r="N1821" t="s">
        <v>3</v>
      </c>
      <c r="O1821" t="s">
        <v>3</v>
      </c>
      <c r="P1821" t="s">
        <v>1795</v>
      </c>
      <c r="Q1821" t="s">
        <v>3</v>
      </c>
      <c r="R1821" t="s">
        <v>3</v>
      </c>
      <c r="S1821" t="s">
        <v>3</v>
      </c>
      <c r="T1821" t="s">
        <v>11</v>
      </c>
      <c r="U1821" t="s">
        <v>3</v>
      </c>
      <c r="V1821" t="s">
        <v>2</v>
      </c>
      <c r="W1821" t="s">
        <v>3</v>
      </c>
      <c r="X1821" t="s">
        <v>3</v>
      </c>
      <c r="Y1821" t="s">
        <v>3</v>
      </c>
      <c r="Z1821" t="s">
        <v>10</v>
      </c>
      <c r="AA1821"/>
      <c r="AB1821" t="s">
        <v>1791</v>
      </c>
      <c r="AC1821" t="s">
        <v>2271</v>
      </c>
      <c r="AD1821" t="s">
        <v>3</v>
      </c>
    </row>
    <row r="1822" spans="1:30" ht="15" x14ac:dyDescent="0.25">
      <c r="A1822">
        <v>627</v>
      </c>
      <c r="B1822" t="s">
        <v>2543</v>
      </c>
      <c r="C1822">
        <v>627</v>
      </c>
      <c r="D1822" t="s">
        <v>1808</v>
      </c>
      <c r="E1822" t="s">
        <v>2388</v>
      </c>
      <c r="F1822" t="s">
        <v>2471</v>
      </c>
      <c r="G1822" t="s">
        <v>2496</v>
      </c>
      <c r="H1822" t="s">
        <v>3</v>
      </c>
      <c r="I1822" t="s">
        <v>3</v>
      </c>
      <c r="J1822" t="s">
        <v>3</v>
      </c>
      <c r="K1822">
        <v>0</v>
      </c>
      <c r="L1822" t="s">
        <v>3</v>
      </c>
      <c r="M1822" t="s">
        <v>3</v>
      </c>
      <c r="N1822" t="s">
        <v>3</v>
      </c>
      <c r="O1822" t="s">
        <v>3</v>
      </c>
      <c r="P1822" t="s">
        <v>1795</v>
      </c>
      <c r="Q1822" t="s">
        <v>3</v>
      </c>
      <c r="R1822" t="s">
        <v>3</v>
      </c>
      <c r="S1822" t="s">
        <v>3</v>
      </c>
      <c r="T1822" t="s">
        <v>3</v>
      </c>
      <c r="U1822" t="s">
        <v>3</v>
      </c>
      <c r="V1822" t="s">
        <v>2</v>
      </c>
      <c r="W1822" t="s">
        <v>3</v>
      </c>
      <c r="X1822" t="s">
        <v>3</v>
      </c>
      <c r="Y1822" t="s">
        <v>3</v>
      </c>
      <c r="Z1822" t="s">
        <v>3</v>
      </c>
      <c r="AA1822"/>
      <c r="AB1822" t="s">
        <v>1791</v>
      </c>
      <c r="AC1822" t="s">
        <v>2271</v>
      </c>
      <c r="AD1822" t="s">
        <v>3</v>
      </c>
    </row>
    <row r="1823" spans="1:30" ht="15" x14ac:dyDescent="0.25">
      <c r="A1823">
        <v>628</v>
      </c>
      <c r="B1823" t="s">
        <v>2544</v>
      </c>
      <c r="C1823">
        <v>628</v>
      </c>
      <c r="D1823" t="s">
        <v>1808</v>
      </c>
      <c r="E1823" t="s">
        <v>2388</v>
      </c>
      <c r="F1823" t="s">
        <v>2471</v>
      </c>
      <c r="G1823" t="s">
        <v>2545</v>
      </c>
      <c r="H1823" t="s">
        <v>3</v>
      </c>
      <c r="I1823" t="s">
        <v>3</v>
      </c>
      <c r="J1823" t="s">
        <v>3</v>
      </c>
      <c r="K1823" t="s">
        <v>3</v>
      </c>
      <c r="L1823" t="s">
        <v>3</v>
      </c>
      <c r="M1823" t="s">
        <v>3</v>
      </c>
      <c r="N1823" t="s">
        <v>3</v>
      </c>
      <c r="O1823" t="s">
        <v>3</v>
      </c>
      <c r="P1823" t="s">
        <v>3</v>
      </c>
      <c r="Q1823" t="s">
        <v>3</v>
      </c>
      <c r="R1823" t="s">
        <v>3</v>
      </c>
      <c r="S1823" t="s">
        <v>3</v>
      </c>
      <c r="T1823" t="s">
        <v>3</v>
      </c>
      <c r="U1823" t="s">
        <v>3</v>
      </c>
      <c r="V1823" t="s">
        <v>3</v>
      </c>
      <c r="W1823" t="s">
        <v>3</v>
      </c>
      <c r="X1823" t="s">
        <v>3</v>
      </c>
      <c r="Y1823" t="s">
        <v>3</v>
      </c>
      <c r="Z1823" t="s">
        <v>3</v>
      </c>
      <c r="AA1823"/>
      <c r="AB1823" t="s">
        <v>1791</v>
      </c>
      <c r="AC1823" t="s">
        <v>2271</v>
      </c>
      <c r="AD1823" t="s">
        <v>3</v>
      </c>
    </row>
    <row r="1824" spans="1:30" ht="15" x14ac:dyDescent="0.25">
      <c r="A1824">
        <v>629</v>
      </c>
      <c r="B1824" t="s">
        <v>2546</v>
      </c>
      <c r="C1824">
        <v>629</v>
      </c>
      <c r="D1824" t="s">
        <v>1808</v>
      </c>
      <c r="E1824" t="s">
        <v>2388</v>
      </c>
      <c r="F1824" t="s">
        <v>2471</v>
      </c>
      <c r="G1824" t="s">
        <v>2545</v>
      </c>
      <c r="H1824" t="s">
        <v>3</v>
      </c>
      <c r="I1824" t="s">
        <v>3</v>
      </c>
      <c r="J1824" t="s">
        <v>3</v>
      </c>
      <c r="K1824" t="s">
        <v>3</v>
      </c>
      <c r="L1824" t="s">
        <v>3</v>
      </c>
      <c r="M1824" t="s">
        <v>3</v>
      </c>
      <c r="N1824" t="s">
        <v>3</v>
      </c>
      <c r="O1824" t="s">
        <v>3</v>
      </c>
      <c r="P1824" t="s">
        <v>3</v>
      </c>
      <c r="Q1824" t="s">
        <v>3</v>
      </c>
      <c r="R1824" t="s">
        <v>3</v>
      </c>
      <c r="S1824" t="s">
        <v>3</v>
      </c>
      <c r="T1824" t="s">
        <v>3</v>
      </c>
      <c r="U1824" t="s">
        <v>3</v>
      </c>
      <c r="V1824" t="s">
        <v>3</v>
      </c>
      <c r="W1824" t="s">
        <v>3</v>
      </c>
      <c r="X1824" t="s">
        <v>3</v>
      </c>
      <c r="Y1824" t="s">
        <v>3</v>
      </c>
      <c r="Z1824" t="s">
        <v>3</v>
      </c>
      <c r="AA1824"/>
      <c r="AB1824" t="s">
        <v>1791</v>
      </c>
      <c r="AC1824" t="s">
        <v>2271</v>
      </c>
      <c r="AD1824" t="s">
        <v>3</v>
      </c>
    </row>
    <row r="1825" spans="1:30" ht="15" x14ac:dyDescent="0.25">
      <c r="A1825">
        <v>630</v>
      </c>
      <c r="B1825" t="s">
        <v>2547</v>
      </c>
      <c r="C1825">
        <v>630</v>
      </c>
      <c r="D1825" t="s">
        <v>1808</v>
      </c>
      <c r="E1825" t="s">
        <v>2388</v>
      </c>
      <c r="F1825" t="s">
        <v>2471</v>
      </c>
      <c r="G1825" t="s">
        <v>2548</v>
      </c>
      <c r="H1825" t="s">
        <v>3</v>
      </c>
      <c r="I1825" t="s">
        <v>3</v>
      </c>
      <c r="J1825" t="s">
        <v>3</v>
      </c>
      <c r="K1825">
        <v>0</v>
      </c>
      <c r="L1825" t="s">
        <v>3</v>
      </c>
      <c r="M1825" t="s">
        <v>3</v>
      </c>
      <c r="N1825" t="s">
        <v>3</v>
      </c>
      <c r="O1825" t="s">
        <v>3</v>
      </c>
      <c r="P1825" t="s">
        <v>1795</v>
      </c>
      <c r="Q1825" t="s">
        <v>3</v>
      </c>
      <c r="R1825" t="s">
        <v>3</v>
      </c>
      <c r="S1825" t="s">
        <v>3</v>
      </c>
      <c r="T1825" t="s">
        <v>3</v>
      </c>
      <c r="U1825" t="s">
        <v>3</v>
      </c>
      <c r="V1825" t="s">
        <v>2</v>
      </c>
      <c r="W1825" t="s">
        <v>3</v>
      </c>
      <c r="X1825" t="s">
        <v>3</v>
      </c>
      <c r="Y1825" t="s">
        <v>3</v>
      </c>
      <c r="Z1825" t="s">
        <v>3</v>
      </c>
      <c r="AA1825"/>
      <c r="AB1825" t="s">
        <v>1791</v>
      </c>
      <c r="AC1825" t="s">
        <v>2271</v>
      </c>
      <c r="AD1825" t="s">
        <v>3</v>
      </c>
    </row>
    <row r="1826" spans="1:30" ht="15" x14ac:dyDescent="0.25">
      <c r="A1826">
        <v>631</v>
      </c>
      <c r="B1826" t="s">
        <v>2549</v>
      </c>
      <c r="C1826">
        <v>631</v>
      </c>
      <c r="D1826" t="s">
        <v>1808</v>
      </c>
      <c r="E1826" t="s">
        <v>2388</v>
      </c>
      <c r="F1826" t="s">
        <v>2471</v>
      </c>
      <c r="G1826" t="s">
        <v>2548</v>
      </c>
      <c r="H1826" t="s">
        <v>2550</v>
      </c>
      <c r="I1826" t="s">
        <v>3</v>
      </c>
      <c r="J1826" t="s">
        <v>3</v>
      </c>
      <c r="K1826">
        <v>0</v>
      </c>
      <c r="L1826" t="s">
        <v>311</v>
      </c>
      <c r="M1826" t="s">
        <v>3</v>
      </c>
      <c r="N1826" t="s">
        <v>3</v>
      </c>
      <c r="O1826" t="s">
        <v>3</v>
      </c>
      <c r="P1826" t="s">
        <v>1795</v>
      </c>
      <c r="Q1826" t="s">
        <v>3</v>
      </c>
      <c r="R1826" t="s">
        <v>3</v>
      </c>
      <c r="S1826" t="s">
        <v>3</v>
      </c>
      <c r="T1826" t="s">
        <v>3</v>
      </c>
      <c r="U1826" t="s">
        <v>3</v>
      </c>
      <c r="V1826" t="s">
        <v>2</v>
      </c>
      <c r="W1826" t="s">
        <v>3</v>
      </c>
      <c r="X1826" t="s">
        <v>3</v>
      </c>
      <c r="Y1826" t="s">
        <v>3</v>
      </c>
      <c r="Z1826" t="s">
        <v>3</v>
      </c>
      <c r="AA1826"/>
      <c r="AB1826" t="s">
        <v>1791</v>
      </c>
      <c r="AC1826" t="s">
        <v>2271</v>
      </c>
      <c r="AD1826" t="s">
        <v>3</v>
      </c>
    </row>
    <row r="1827" spans="1:30" ht="15" x14ac:dyDescent="0.25">
      <c r="A1827">
        <v>632</v>
      </c>
      <c r="B1827" t="s">
        <v>2551</v>
      </c>
      <c r="C1827">
        <v>632</v>
      </c>
      <c r="D1827" t="s">
        <v>1808</v>
      </c>
      <c r="E1827" t="s">
        <v>2388</v>
      </c>
      <c r="F1827" t="s">
        <v>2471</v>
      </c>
      <c r="G1827" t="s">
        <v>2552</v>
      </c>
      <c r="H1827" t="s">
        <v>3</v>
      </c>
      <c r="I1827" t="s">
        <v>3</v>
      </c>
      <c r="J1827" t="s">
        <v>3</v>
      </c>
      <c r="K1827" t="s">
        <v>3</v>
      </c>
      <c r="L1827" t="s">
        <v>3</v>
      </c>
      <c r="M1827" t="s">
        <v>3</v>
      </c>
      <c r="N1827" t="s">
        <v>3</v>
      </c>
      <c r="O1827" t="s">
        <v>3</v>
      </c>
      <c r="P1827" t="s">
        <v>3</v>
      </c>
      <c r="Q1827" t="s">
        <v>3</v>
      </c>
      <c r="R1827" t="s">
        <v>3</v>
      </c>
      <c r="S1827" t="s">
        <v>3</v>
      </c>
      <c r="T1827" t="s">
        <v>3</v>
      </c>
      <c r="U1827" t="s">
        <v>3</v>
      </c>
      <c r="V1827" t="s">
        <v>3</v>
      </c>
      <c r="W1827" t="s">
        <v>3</v>
      </c>
      <c r="X1827" t="s">
        <v>3</v>
      </c>
      <c r="Y1827" t="s">
        <v>3</v>
      </c>
      <c r="Z1827" t="s">
        <v>3</v>
      </c>
      <c r="AA1827"/>
      <c r="AB1827" t="s">
        <v>1791</v>
      </c>
      <c r="AC1827" t="s">
        <v>2271</v>
      </c>
      <c r="AD1827" t="s">
        <v>3</v>
      </c>
    </row>
    <row r="1828" spans="1:30" ht="15" x14ac:dyDescent="0.25">
      <c r="A1828">
        <v>633</v>
      </c>
      <c r="B1828" t="s">
        <v>2553</v>
      </c>
      <c r="C1828">
        <v>633</v>
      </c>
      <c r="D1828" t="s">
        <v>1808</v>
      </c>
      <c r="E1828" t="s">
        <v>2388</v>
      </c>
      <c r="F1828" t="s">
        <v>2471</v>
      </c>
      <c r="G1828" t="s">
        <v>2552</v>
      </c>
      <c r="H1828" t="s">
        <v>3</v>
      </c>
      <c r="I1828" t="s">
        <v>3</v>
      </c>
      <c r="J1828" t="s">
        <v>3</v>
      </c>
      <c r="K1828">
        <v>0</v>
      </c>
      <c r="L1828" t="s">
        <v>3</v>
      </c>
      <c r="M1828" t="s">
        <v>3</v>
      </c>
      <c r="N1828" t="s">
        <v>3</v>
      </c>
      <c r="O1828" t="s">
        <v>3</v>
      </c>
      <c r="P1828" t="s">
        <v>3</v>
      </c>
      <c r="Q1828" t="s">
        <v>3</v>
      </c>
      <c r="R1828" t="s">
        <v>3</v>
      </c>
      <c r="S1828" t="s">
        <v>3</v>
      </c>
      <c r="T1828" t="s">
        <v>3</v>
      </c>
      <c r="U1828" t="s">
        <v>3</v>
      </c>
      <c r="V1828" t="s">
        <v>2</v>
      </c>
      <c r="W1828" t="s">
        <v>3</v>
      </c>
      <c r="X1828" t="s">
        <v>3</v>
      </c>
      <c r="Y1828" t="s">
        <v>3</v>
      </c>
      <c r="Z1828" t="s">
        <v>3</v>
      </c>
      <c r="AA1828"/>
      <c r="AB1828" t="s">
        <v>1791</v>
      </c>
      <c r="AC1828" t="s">
        <v>2271</v>
      </c>
      <c r="AD1828" t="s">
        <v>3</v>
      </c>
    </row>
    <row r="1829" spans="1:30" ht="15" x14ac:dyDescent="0.25">
      <c r="A1829">
        <v>634</v>
      </c>
      <c r="B1829" t="s">
        <v>2554</v>
      </c>
      <c r="C1829">
        <v>634</v>
      </c>
      <c r="D1829" t="s">
        <v>1808</v>
      </c>
      <c r="E1829" t="s">
        <v>2388</v>
      </c>
      <c r="F1829" t="s">
        <v>2471</v>
      </c>
      <c r="G1829" t="s">
        <v>2552</v>
      </c>
      <c r="H1829" t="s">
        <v>3</v>
      </c>
      <c r="I1829" t="s">
        <v>3</v>
      </c>
      <c r="J1829" t="s">
        <v>3</v>
      </c>
      <c r="K1829">
        <v>0</v>
      </c>
      <c r="L1829" t="s">
        <v>3</v>
      </c>
      <c r="M1829" t="s">
        <v>3</v>
      </c>
      <c r="N1829" t="s">
        <v>3</v>
      </c>
      <c r="O1829" t="s">
        <v>3</v>
      </c>
      <c r="P1829" t="s">
        <v>3</v>
      </c>
      <c r="Q1829" t="s">
        <v>3</v>
      </c>
      <c r="R1829" t="s">
        <v>3</v>
      </c>
      <c r="S1829" t="s">
        <v>3</v>
      </c>
      <c r="T1829" t="s">
        <v>3</v>
      </c>
      <c r="U1829" t="s">
        <v>3</v>
      </c>
      <c r="V1829" t="s">
        <v>2</v>
      </c>
      <c r="W1829" t="s">
        <v>3</v>
      </c>
      <c r="X1829" t="s">
        <v>3</v>
      </c>
      <c r="Y1829" t="s">
        <v>3</v>
      </c>
      <c r="Z1829" t="s">
        <v>3</v>
      </c>
      <c r="AA1829"/>
      <c r="AB1829" t="s">
        <v>1791</v>
      </c>
      <c r="AC1829" t="s">
        <v>2271</v>
      </c>
      <c r="AD1829" t="s">
        <v>3</v>
      </c>
    </row>
    <row r="1830" spans="1:30" ht="15" x14ac:dyDescent="0.25">
      <c r="A1830">
        <v>635</v>
      </c>
      <c r="B1830" t="s">
        <v>2555</v>
      </c>
      <c r="C1830">
        <v>635</v>
      </c>
      <c r="D1830" t="s">
        <v>1808</v>
      </c>
      <c r="E1830" t="s">
        <v>2388</v>
      </c>
      <c r="F1830" t="s">
        <v>2471</v>
      </c>
      <c r="G1830" t="s">
        <v>2552</v>
      </c>
      <c r="H1830" t="s">
        <v>3</v>
      </c>
      <c r="I1830" t="s">
        <v>3</v>
      </c>
      <c r="J1830" t="s">
        <v>3</v>
      </c>
      <c r="K1830" t="s">
        <v>3</v>
      </c>
      <c r="L1830" t="s">
        <v>3</v>
      </c>
      <c r="M1830" t="s">
        <v>3</v>
      </c>
      <c r="N1830" t="s">
        <v>3</v>
      </c>
      <c r="O1830" t="s">
        <v>3</v>
      </c>
      <c r="P1830" t="s">
        <v>3</v>
      </c>
      <c r="Q1830" t="s">
        <v>3</v>
      </c>
      <c r="R1830" t="s">
        <v>3</v>
      </c>
      <c r="S1830" t="s">
        <v>3</v>
      </c>
      <c r="T1830" t="s">
        <v>3</v>
      </c>
      <c r="U1830" t="s">
        <v>3</v>
      </c>
      <c r="V1830" t="s">
        <v>3</v>
      </c>
      <c r="W1830" t="s">
        <v>3</v>
      </c>
      <c r="X1830" t="s">
        <v>3</v>
      </c>
      <c r="Y1830" t="s">
        <v>3</v>
      </c>
      <c r="Z1830" t="s">
        <v>3</v>
      </c>
      <c r="AA1830"/>
      <c r="AB1830" t="s">
        <v>1791</v>
      </c>
      <c r="AC1830" t="s">
        <v>2271</v>
      </c>
      <c r="AD1830" t="s">
        <v>3</v>
      </c>
    </row>
    <row r="1831" spans="1:30" ht="15" x14ac:dyDescent="0.25">
      <c r="A1831">
        <v>636</v>
      </c>
      <c r="B1831" t="s">
        <v>2556</v>
      </c>
      <c r="C1831">
        <v>636</v>
      </c>
      <c r="D1831" t="s">
        <v>1808</v>
      </c>
      <c r="E1831" t="s">
        <v>2388</v>
      </c>
      <c r="F1831" t="s">
        <v>2471</v>
      </c>
      <c r="G1831" t="s">
        <v>2552</v>
      </c>
      <c r="H1831" t="s">
        <v>2492</v>
      </c>
      <c r="I1831" t="s">
        <v>3</v>
      </c>
      <c r="J1831" t="s">
        <v>3</v>
      </c>
      <c r="K1831">
        <v>0</v>
      </c>
      <c r="L1831" t="s">
        <v>3</v>
      </c>
      <c r="M1831">
        <v>1</v>
      </c>
      <c r="N1831" t="s">
        <v>3</v>
      </c>
      <c r="O1831" t="s">
        <v>3</v>
      </c>
      <c r="P1831" t="s">
        <v>1795</v>
      </c>
      <c r="Q1831" t="s">
        <v>3</v>
      </c>
      <c r="R1831" t="s">
        <v>3</v>
      </c>
      <c r="S1831" t="s">
        <v>3</v>
      </c>
      <c r="T1831" t="s">
        <v>3</v>
      </c>
      <c r="U1831" t="s">
        <v>3</v>
      </c>
      <c r="V1831" t="s">
        <v>2</v>
      </c>
      <c r="W1831" t="s">
        <v>3</v>
      </c>
      <c r="X1831" t="s">
        <v>3</v>
      </c>
      <c r="Y1831" t="s">
        <v>3</v>
      </c>
      <c r="Z1831" t="s">
        <v>3</v>
      </c>
      <c r="AA1831"/>
      <c r="AB1831" t="s">
        <v>1791</v>
      </c>
      <c r="AC1831" t="s">
        <v>2271</v>
      </c>
      <c r="AD1831" t="s">
        <v>3</v>
      </c>
    </row>
    <row r="1832" spans="1:30" ht="15" x14ac:dyDescent="0.25">
      <c r="A1832">
        <v>637</v>
      </c>
      <c r="B1832" t="s">
        <v>2557</v>
      </c>
      <c r="C1832">
        <v>637</v>
      </c>
      <c r="D1832" t="s">
        <v>1808</v>
      </c>
      <c r="E1832" t="s">
        <v>2388</v>
      </c>
      <c r="F1832" t="s">
        <v>2471</v>
      </c>
      <c r="G1832" t="s">
        <v>2552</v>
      </c>
      <c r="H1832" t="s">
        <v>3</v>
      </c>
      <c r="I1832" t="s">
        <v>3</v>
      </c>
      <c r="J1832" t="s">
        <v>3</v>
      </c>
      <c r="K1832">
        <v>0</v>
      </c>
      <c r="L1832" t="s">
        <v>3</v>
      </c>
      <c r="M1832" t="s">
        <v>3</v>
      </c>
      <c r="N1832" t="s">
        <v>3</v>
      </c>
      <c r="O1832" t="s">
        <v>3</v>
      </c>
      <c r="P1832" t="s">
        <v>1795</v>
      </c>
      <c r="Q1832" t="s">
        <v>3</v>
      </c>
      <c r="R1832" t="s">
        <v>3</v>
      </c>
      <c r="S1832" t="s">
        <v>3</v>
      </c>
      <c r="T1832" t="s">
        <v>3</v>
      </c>
      <c r="U1832" t="s">
        <v>3</v>
      </c>
      <c r="V1832" t="s">
        <v>2</v>
      </c>
      <c r="W1832" t="s">
        <v>3</v>
      </c>
      <c r="X1832" t="s">
        <v>3</v>
      </c>
      <c r="Y1832" t="s">
        <v>3</v>
      </c>
      <c r="Z1832" t="s">
        <v>3</v>
      </c>
      <c r="AA1832"/>
      <c r="AB1832" t="s">
        <v>1791</v>
      </c>
      <c r="AC1832" t="s">
        <v>2271</v>
      </c>
      <c r="AD1832" t="s">
        <v>3</v>
      </c>
    </row>
    <row r="1833" spans="1:30" ht="15" x14ac:dyDescent="0.25">
      <c r="A1833">
        <v>638</v>
      </c>
      <c r="B1833" t="s">
        <v>2558</v>
      </c>
      <c r="C1833">
        <v>638</v>
      </c>
      <c r="D1833" t="s">
        <v>1808</v>
      </c>
      <c r="E1833" t="s">
        <v>2388</v>
      </c>
      <c r="F1833" t="s">
        <v>2471</v>
      </c>
      <c r="G1833" t="s">
        <v>2552</v>
      </c>
      <c r="H1833" t="s">
        <v>3</v>
      </c>
      <c r="I1833" t="s">
        <v>3</v>
      </c>
      <c r="J1833" t="s">
        <v>3</v>
      </c>
      <c r="K1833">
        <v>0</v>
      </c>
      <c r="L1833" t="s">
        <v>3</v>
      </c>
      <c r="M1833" t="s">
        <v>3</v>
      </c>
      <c r="N1833" t="s">
        <v>3</v>
      </c>
      <c r="O1833" t="s">
        <v>3</v>
      </c>
      <c r="P1833" t="s">
        <v>3</v>
      </c>
      <c r="Q1833" t="s">
        <v>3</v>
      </c>
      <c r="R1833" t="s">
        <v>3</v>
      </c>
      <c r="S1833" t="s">
        <v>3</v>
      </c>
      <c r="T1833" t="s">
        <v>3</v>
      </c>
      <c r="U1833" t="s">
        <v>3</v>
      </c>
      <c r="V1833" t="s">
        <v>2</v>
      </c>
      <c r="W1833" t="s">
        <v>3</v>
      </c>
      <c r="X1833" t="s">
        <v>3</v>
      </c>
      <c r="Y1833" t="s">
        <v>3</v>
      </c>
      <c r="Z1833" t="s">
        <v>3</v>
      </c>
      <c r="AA1833"/>
      <c r="AB1833" t="s">
        <v>1791</v>
      </c>
      <c r="AC1833" t="s">
        <v>2271</v>
      </c>
      <c r="AD1833" t="s">
        <v>3</v>
      </c>
    </row>
    <row r="1834" spans="1:30" ht="15" x14ac:dyDescent="0.25">
      <c r="A1834">
        <v>639</v>
      </c>
      <c r="B1834" t="s">
        <v>2559</v>
      </c>
      <c r="C1834">
        <v>639</v>
      </c>
      <c r="D1834" t="s">
        <v>1808</v>
      </c>
      <c r="E1834" t="s">
        <v>2388</v>
      </c>
      <c r="F1834" t="s">
        <v>2471</v>
      </c>
      <c r="G1834" t="s">
        <v>2552</v>
      </c>
      <c r="H1834" t="s">
        <v>2492</v>
      </c>
      <c r="I1834" t="s">
        <v>3</v>
      </c>
      <c r="J1834" t="s">
        <v>3</v>
      </c>
      <c r="K1834">
        <v>0</v>
      </c>
      <c r="L1834" t="s">
        <v>311</v>
      </c>
      <c r="M1834" t="s">
        <v>3</v>
      </c>
      <c r="N1834" t="s">
        <v>3</v>
      </c>
      <c r="O1834" t="s">
        <v>3</v>
      </c>
      <c r="P1834" t="s">
        <v>1795</v>
      </c>
      <c r="Q1834" t="s">
        <v>3</v>
      </c>
      <c r="R1834" t="s">
        <v>3</v>
      </c>
      <c r="S1834" t="s">
        <v>3</v>
      </c>
      <c r="T1834" t="s">
        <v>3</v>
      </c>
      <c r="U1834" t="s">
        <v>3</v>
      </c>
      <c r="V1834" t="s">
        <v>2</v>
      </c>
      <c r="W1834" t="s">
        <v>3</v>
      </c>
      <c r="X1834" t="s">
        <v>3</v>
      </c>
      <c r="Y1834" t="s">
        <v>3</v>
      </c>
      <c r="Z1834" t="s">
        <v>3</v>
      </c>
      <c r="AA1834"/>
      <c r="AB1834" t="s">
        <v>1791</v>
      </c>
      <c r="AC1834" t="s">
        <v>2271</v>
      </c>
      <c r="AD1834" t="s">
        <v>3</v>
      </c>
    </row>
    <row r="1835" spans="1:30" ht="15" x14ac:dyDescent="0.25">
      <c r="A1835">
        <v>640</v>
      </c>
      <c r="B1835" t="s">
        <v>2560</v>
      </c>
      <c r="C1835">
        <v>640</v>
      </c>
      <c r="D1835" t="s">
        <v>1808</v>
      </c>
      <c r="E1835" t="s">
        <v>2388</v>
      </c>
      <c r="F1835" t="s">
        <v>2471</v>
      </c>
      <c r="G1835" t="s">
        <v>2552</v>
      </c>
      <c r="H1835" t="s">
        <v>3</v>
      </c>
      <c r="I1835" t="s">
        <v>3</v>
      </c>
      <c r="J1835" t="s">
        <v>3</v>
      </c>
      <c r="K1835">
        <v>0</v>
      </c>
      <c r="L1835" t="s">
        <v>3</v>
      </c>
      <c r="M1835" t="s">
        <v>3</v>
      </c>
      <c r="N1835" t="s">
        <v>3</v>
      </c>
      <c r="O1835" t="s">
        <v>3</v>
      </c>
      <c r="P1835" t="s">
        <v>3</v>
      </c>
      <c r="Q1835" t="s">
        <v>3</v>
      </c>
      <c r="R1835" t="s">
        <v>3</v>
      </c>
      <c r="S1835" t="s">
        <v>3</v>
      </c>
      <c r="T1835" t="s">
        <v>3</v>
      </c>
      <c r="U1835" t="s">
        <v>3</v>
      </c>
      <c r="V1835" t="s">
        <v>2</v>
      </c>
      <c r="W1835" t="s">
        <v>3</v>
      </c>
      <c r="X1835" t="s">
        <v>3</v>
      </c>
      <c r="Y1835" t="s">
        <v>3</v>
      </c>
      <c r="Z1835" t="s">
        <v>3</v>
      </c>
      <c r="AA1835"/>
      <c r="AB1835" t="s">
        <v>1791</v>
      </c>
      <c r="AC1835" t="s">
        <v>2271</v>
      </c>
      <c r="AD1835" t="s">
        <v>3</v>
      </c>
    </row>
    <row r="1836" spans="1:30" ht="15" x14ac:dyDescent="0.25">
      <c r="A1836">
        <v>641</v>
      </c>
      <c r="B1836" t="s">
        <v>2561</v>
      </c>
      <c r="C1836">
        <v>641</v>
      </c>
      <c r="D1836" t="s">
        <v>1808</v>
      </c>
      <c r="E1836" t="s">
        <v>2388</v>
      </c>
      <c r="F1836" t="s">
        <v>2471</v>
      </c>
      <c r="G1836" t="s">
        <v>2552</v>
      </c>
      <c r="H1836" t="s">
        <v>3</v>
      </c>
      <c r="I1836" t="s">
        <v>3</v>
      </c>
      <c r="J1836" t="s">
        <v>3</v>
      </c>
      <c r="K1836">
        <v>0</v>
      </c>
      <c r="L1836" t="s">
        <v>3</v>
      </c>
      <c r="M1836" t="s">
        <v>3</v>
      </c>
      <c r="N1836" t="s">
        <v>3</v>
      </c>
      <c r="O1836" t="s">
        <v>3</v>
      </c>
      <c r="P1836" t="s">
        <v>1795</v>
      </c>
      <c r="Q1836" t="s">
        <v>3</v>
      </c>
      <c r="R1836" t="s">
        <v>3</v>
      </c>
      <c r="S1836" t="s">
        <v>3</v>
      </c>
      <c r="T1836" t="s">
        <v>3</v>
      </c>
      <c r="U1836" t="s">
        <v>3</v>
      </c>
      <c r="V1836" t="s">
        <v>2</v>
      </c>
      <c r="W1836" t="s">
        <v>3</v>
      </c>
      <c r="X1836" t="s">
        <v>3</v>
      </c>
      <c r="Y1836" t="s">
        <v>3</v>
      </c>
      <c r="Z1836" t="s">
        <v>3</v>
      </c>
      <c r="AA1836"/>
      <c r="AB1836" t="s">
        <v>1791</v>
      </c>
      <c r="AC1836" t="s">
        <v>2271</v>
      </c>
      <c r="AD1836" t="s">
        <v>3</v>
      </c>
    </row>
    <row r="1837" spans="1:30" ht="15" x14ac:dyDescent="0.25">
      <c r="A1837">
        <v>642</v>
      </c>
      <c r="B1837" t="s">
        <v>2562</v>
      </c>
      <c r="C1837">
        <v>642</v>
      </c>
      <c r="D1837" t="s">
        <v>1808</v>
      </c>
      <c r="E1837" t="s">
        <v>2388</v>
      </c>
      <c r="F1837" t="s">
        <v>2471</v>
      </c>
      <c r="G1837" t="s">
        <v>2552</v>
      </c>
      <c r="H1837" t="s">
        <v>3</v>
      </c>
      <c r="I1837" t="s">
        <v>3</v>
      </c>
      <c r="J1837" t="s">
        <v>3</v>
      </c>
      <c r="K1837">
        <v>0</v>
      </c>
      <c r="L1837" t="s">
        <v>3</v>
      </c>
      <c r="M1837" t="s">
        <v>3</v>
      </c>
      <c r="N1837" t="s">
        <v>3</v>
      </c>
      <c r="O1837" t="s">
        <v>3</v>
      </c>
      <c r="P1837" t="s">
        <v>3</v>
      </c>
      <c r="Q1837" t="s">
        <v>3</v>
      </c>
      <c r="R1837" t="s">
        <v>3</v>
      </c>
      <c r="S1837" t="s">
        <v>3</v>
      </c>
      <c r="T1837" t="s">
        <v>3</v>
      </c>
      <c r="U1837" t="s">
        <v>3</v>
      </c>
      <c r="V1837" t="s">
        <v>3</v>
      </c>
      <c r="W1837" t="s">
        <v>3</v>
      </c>
      <c r="X1837" t="s">
        <v>3</v>
      </c>
      <c r="Y1837" t="s">
        <v>3</v>
      </c>
      <c r="Z1837" t="s">
        <v>3</v>
      </c>
      <c r="AA1837"/>
      <c r="AB1837" t="s">
        <v>1791</v>
      </c>
      <c r="AC1837" t="s">
        <v>2271</v>
      </c>
      <c r="AD1837" t="s">
        <v>3</v>
      </c>
    </row>
    <row r="1838" spans="1:30" ht="15" x14ac:dyDescent="0.25">
      <c r="A1838">
        <v>643</v>
      </c>
      <c r="B1838" t="s">
        <v>2563</v>
      </c>
      <c r="C1838">
        <v>643</v>
      </c>
      <c r="D1838" t="s">
        <v>1808</v>
      </c>
      <c r="E1838" t="s">
        <v>2388</v>
      </c>
      <c r="F1838" t="s">
        <v>2471</v>
      </c>
      <c r="G1838" t="s">
        <v>2552</v>
      </c>
      <c r="H1838" t="s">
        <v>3</v>
      </c>
      <c r="I1838" t="s">
        <v>3</v>
      </c>
      <c r="J1838" t="s">
        <v>3</v>
      </c>
      <c r="K1838" t="s">
        <v>3</v>
      </c>
      <c r="L1838" t="s">
        <v>3</v>
      </c>
      <c r="M1838" t="s">
        <v>3</v>
      </c>
      <c r="N1838" t="s">
        <v>3</v>
      </c>
      <c r="O1838" t="s">
        <v>3</v>
      </c>
      <c r="P1838" t="s">
        <v>3</v>
      </c>
      <c r="Q1838" t="s">
        <v>3</v>
      </c>
      <c r="R1838" t="s">
        <v>3</v>
      </c>
      <c r="S1838" t="s">
        <v>3</v>
      </c>
      <c r="T1838" t="s">
        <v>3</v>
      </c>
      <c r="U1838" t="s">
        <v>3</v>
      </c>
      <c r="V1838" t="s">
        <v>3</v>
      </c>
      <c r="W1838" t="s">
        <v>3</v>
      </c>
      <c r="X1838" t="s">
        <v>3</v>
      </c>
      <c r="Y1838" t="s">
        <v>3</v>
      </c>
      <c r="Z1838" t="s">
        <v>3</v>
      </c>
      <c r="AA1838"/>
      <c r="AB1838" t="s">
        <v>1791</v>
      </c>
      <c r="AC1838" t="s">
        <v>2271</v>
      </c>
      <c r="AD1838" t="s">
        <v>3</v>
      </c>
    </row>
    <row r="1839" spans="1:30" ht="15" x14ac:dyDescent="0.25">
      <c r="A1839">
        <v>644</v>
      </c>
      <c r="B1839" t="s">
        <v>2564</v>
      </c>
      <c r="C1839">
        <v>644</v>
      </c>
      <c r="D1839" t="s">
        <v>1808</v>
      </c>
      <c r="E1839" t="s">
        <v>2388</v>
      </c>
      <c r="F1839" t="s">
        <v>2471</v>
      </c>
      <c r="G1839" t="s">
        <v>2552</v>
      </c>
      <c r="H1839" t="s">
        <v>3</v>
      </c>
      <c r="I1839" t="s">
        <v>3</v>
      </c>
      <c r="J1839" t="s">
        <v>3</v>
      </c>
      <c r="K1839">
        <v>0</v>
      </c>
      <c r="L1839" t="s">
        <v>3</v>
      </c>
      <c r="M1839" t="s">
        <v>3</v>
      </c>
      <c r="N1839" t="s">
        <v>3</v>
      </c>
      <c r="O1839" t="s">
        <v>3</v>
      </c>
      <c r="P1839" t="s">
        <v>3</v>
      </c>
      <c r="Q1839" t="s">
        <v>3</v>
      </c>
      <c r="R1839" t="s">
        <v>3</v>
      </c>
      <c r="S1839" t="s">
        <v>3</v>
      </c>
      <c r="T1839" t="s">
        <v>3</v>
      </c>
      <c r="U1839" t="s">
        <v>3</v>
      </c>
      <c r="V1839" t="s">
        <v>2</v>
      </c>
      <c r="W1839" t="s">
        <v>3</v>
      </c>
      <c r="X1839" t="s">
        <v>3</v>
      </c>
      <c r="Y1839" t="s">
        <v>3</v>
      </c>
      <c r="Z1839" t="s">
        <v>3</v>
      </c>
      <c r="AA1839"/>
      <c r="AB1839" t="s">
        <v>1791</v>
      </c>
      <c r="AC1839" t="s">
        <v>2271</v>
      </c>
      <c r="AD1839" t="s">
        <v>3</v>
      </c>
    </row>
    <row r="1840" spans="1:30" ht="15" x14ac:dyDescent="0.25">
      <c r="A1840">
        <v>645</v>
      </c>
      <c r="B1840" t="s">
        <v>2565</v>
      </c>
      <c r="C1840">
        <v>645</v>
      </c>
      <c r="D1840" t="s">
        <v>1808</v>
      </c>
      <c r="E1840" t="s">
        <v>2388</v>
      </c>
      <c r="F1840" t="s">
        <v>2471</v>
      </c>
      <c r="G1840" t="s">
        <v>2552</v>
      </c>
      <c r="H1840" t="s">
        <v>3</v>
      </c>
      <c r="I1840" t="s">
        <v>3</v>
      </c>
      <c r="J1840" t="s">
        <v>3</v>
      </c>
      <c r="K1840">
        <v>0</v>
      </c>
      <c r="L1840" t="s">
        <v>3</v>
      </c>
      <c r="M1840" t="s">
        <v>3</v>
      </c>
      <c r="N1840" t="s">
        <v>3</v>
      </c>
      <c r="O1840" t="s">
        <v>3</v>
      </c>
      <c r="P1840" t="s">
        <v>3</v>
      </c>
      <c r="Q1840" t="s">
        <v>3</v>
      </c>
      <c r="R1840" t="s">
        <v>3</v>
      </c>
      <c r="S1840" t="s">
        <v>3</v>
      </c>
      <c r="T1840" t="s">
        <v>3</v>
      </c>
      <c r="U1840" t="s">
        <v>3</v>
      </c>
      <c r="V1840" t="s">
        <v>2</v>
      </c>
      <c r="W1840" t="s">
        <v>3</v>
      </c>
      <c r="X1840" t="s">
        <v>3</v>
      </c>
      <c r="Y1840" t="s">
        <v>3</v>
      </c>
      <c r="Z1840" t="s">
        <v>3</v>
      </c>
      <c r="AA1840"/>
      <c r="AB1840" t="s">
        <v>1791</v>
      </c>
      <c r="AC1840" t="s">
        <v>2271</v>
      </c>
      <c r="AD1840" t="s">
        <v>3</v>
      </c>
    </row>
    <row r="1841" spans="1:30" ht="15" x14ac:dyDescent="0.25">
      <c r="A1841">
        <v>646</v>
      </c>
      <c r="B1841" t="s">
        <v>2566</v>
      </c>
      <c r="C1841">
        <v>646</v>
      </c>
      <c r="D1841" t="s">
        <v>1808</v>
      </c>
      <c r="E1841" t="s">
        <v>2388</v>
      </c>
      <c r="F1841" t="s">
        <v>2471</v>
      </c>
      <c r="G1841" t="s">
        <v>2552</v>
      </c>
      <c r="H1841" t="s">
        <v>3</v>
      </c>
      <c r="I1841" t="s">
        <v>3</v>
      </c>
      <c r="J1841" t="s">
        <v>3</v>
      </c>
      <c r="K1841">
        <v>0</v>
      </c>
      <c r="L1841" t="s">
        <v>3</v>
      </c>
      <c r="M1841" t="s">
        <v>3</v>
      </c>
      <c r="N1841" t="s">
        <v>3</v>
      </c>
      <c r="O1841" t="s">
        <v>3</v>
      </c>
      <c r="P1841" t="s">
        <v>3</v>
      </c>
      <c r="Q1841" t="s">
        <v>3</v>
      </c>
      <c r="R1841" t="s">
        <v>3</v>
      </c>
      <c r="S1841" t="s">
        <v>3</v>
      </c>
      <c r="T1841" t="s">
        <v>3</v>
      </c>
      <c r="U1841" t="s">
        <v>3</v>
      </c>
      <c r="V1841" t="s">
        <v>2</v>
      </c>
      <c r="W1841" t="s">
        <v>3</v>
      </c>
      <c r="X1841" t="s">
        <v>3</v>
      </c>
      <c r="Y1841" t="s">
        <v>3</v>
      </c>
      <c r="Z1841" t="s">
        <v>3</v>
      </c>
      <c r="AA1841"/>
      <c r="AB1841" t="s">
        <v>1791</v>
      </c>
      <c r="AC1841" t="s">
        <v>2271</v>
      </c>
      <c r="AD1841" t="s">
        <v>3</v>
      </c>
    </row>
    <row r="1842" spans="1:30" ht="15" x14ac:dyDescent="0.25">
      <c r="A1842">
        <v>647</v>
      </c>
      <c r="B1842" t="s">
        <v>2567</v>
      </c>
      <c r="C1842">
        <v>647</v>
      </c>
      <c r="D1842" t="s">
        <v>1808</v>
      </c>
      <c r="E1842" t="s">
        <v>2388</v>
      </c>
      <c r="F1842" t="s">
        <v>2471</v>
      </c>
      <c r="G1842" t="s">
        <v>2552</v>
      </c>
      <c r="H1842" t="s">
        <v>3</v>
      </c>
      <c r="I1842" t="s">
        <v>3</v>
      </c>
      <c r="J1842" t="s">
        <v>3</v>
      </c>
      <c r="K1842">
        <v>0</v>
      </c>
      <c r="L1842" t="s">
        <v>3</v>
      </c>
      <c r="M1842" t="s">
        <v>3</v>
      </c>
      <c r="N1842" t="s">
        <v>3</v>
      </c>
      <c r="O1842" t="s">
        <v>3</v>
      </c>
      <c r="P1842" t="s">
        <v>3</v>
      </c>
      <c r="Q1842" t="s">
        <v>3</v>
      </c>
      <c r="R1842" t="s">
        <v>3</v>
      </c>
      <c r="S1842" t="s">
        <v>3</v>
      </c>
      <c r="T1842" t="s">
        <v>3</v>
      </c>
      <c r="U1842" t="s">
        <v>3</v>
      </c>
      <c r="V1842" t="s">
        <v>2</v>
      </c>
      <c r="W1842" t="s">
        <v>3</v>
      </c>
      <c r="X1842" t="s">
        <v>3</v>
      </c>
      <c r="Y1842" t="s">
        <v>3</v>
      </c>
      <c r="Z1842" t="s">
        <v>3</v>
      </c>
      <c r="AA1842"/>
      <c r="AB1842" t="s">
        <v>1791</v>
      </c>
      <c r="AC1842" t="s">
        <v>2271</v>
      </c>
      <c r="AD1842" t="s">
        <v>3</v>
      </c>
    </row>
    <row r="1843" spans="1:30" ht="15" x14ac:dyDescent="0.25">
      <c r="A1843">
        <v>648</v>
      </c>
      <c r="B1843" t="s">
        <v>2568</v>
      </c>
      <c r="C1843">
        <v>648</v>
      </c>
      <c r="D1843" t="s">
        <v>1808</v>
      </c>
      <c r="E1843" t="s">
        <v>2388</v>
      </c>
      <c r="F1843" t="s">
        <v>2471</v>
      </c>
      <c r="G1843" t="s">
        <v>2552</v>
      </c>
      <c r="H1843" t="s">
        <v>3</v>
      </c>
      <c r="I1843" t="s">
        <v>3</v>
      </c>
      <c r="J1843" t="s">
        <v>3</v>
      </c>
      <c r="K1843">
        <v>0</v>
      </c>
      <c r="L1843" t="s">
        <v>3</v>
      </c>
      <c r="M1843" t="s">
        <v>3</v>
      </c>
      <c r="N1843" t="s">
        <v>3</v>
      </c>
      <c r="O1843" t="s">
        <v>3</v>
      </c>
      <c r="P1843" t="s">
        <v>3</v>
      </c>
      <c r="Q1843" t="s">
        <v>3</v>
      </c>
      <c r="R1843" t="s">
        <v>3</v>
      </c>
      <c r="S1843" t="s">
        <v>3</v>
      </c>
      <c r="T1843" t="s">
        <v>3</v>
      </c>
      <c r="U1843" t="s">
        <v>3</v>
      </c>
      <c r="V1843" t="s">
        <v>2</v>
      </c>
      <c r="W1843" t="s">
        <v>3</v>
      </c>
      <c r="X1843" t="s">
        <v>3</v>
      </c>
      <c r="Y1843" t="s">
        <v>3</v>
      </c>
      <c r="Z1843" t="s">
        <v>3</v>
      </c>
      <c r="AA1843"/>
      <c r="AB1843" t="s">
        <v>1791</v>
      </c>
      <c r="AC1843" t="s">
        <v>2271</v>
      </c>
      <c r="AD1843" t="s">
        <v>3</v>
      </c>
    </row>
    <row r="1844" spans="1:30" ht="15" x14ac:dyDescent="0.25">
      <c r="A1844">
        <v>649</v>
      </c>
      <c r="B1844" t="s">
        <v>2569</v>
      </c>
      <c r="C1844">
        <v>649</v>
      </c>
      <c r="D1844" t="s">
        <v>1808</v>
      </c>
      <c r="E1844" t="s">
        <v>2388</v>
      </c>
      <c r="F1844" t="s">
        <v>2471</v>
      </c>
      <c r="G1844" t="s">
        <v>2552</v>
      </c>
      <c r="H1844" t="s">
        <v>3</v>
      </c>
      <c r="I1844" t="s">
        <v>3</v>
      </c>
      <c r="J1844" t="s">
        <v>3</v>
      </c>
      <c r="K1844">
        <v>0</v>
      </c>
      <c r="L1844" t="s">
        <v>3</v>
      </c>
      <c r="M1844" t="s">
        <v>3</v>
      </c>
      <c r="N1844" t="s">
        <v>3</v>
      </c>
      <c r="O1844" t="s">
        <v>3</v>
      </c>
      <c r="P1844" t="s">
        <v>3</v>
      </c>
      <c r="Q1844" t="s">
        <v>3</v>
      </c>
      <c r="R1844" t="s">
        <v>3</v>
      </c>
      <c r="S1844" t="s">
        <v>3</v>
      </c>
      <c r="T1844" t="s">
        <v>3</v>
      </c>
      <c r="U1844" t="s">
        <v>3</v>
      </c>
      <c r="V1844" t="s">
        <v>2</v>
      </c>
      <c r="W1844" t="s">
        <v>3</v>
      </c>
      <c r="X1844" t="s">
        <v>3</v>
      </c>
      <c r="Y1844" t="s">
        <v>3</v>
      </c>
      <c r="Z1844" t="s">
        <v>3</v>
      </c>
      <c r="AA1844"/>
      <c r="AB1844" t="s">
        <v>1791</v>
      </c>
      <c r="AC1844" t="s">
        <v>2271</v>
      </c>
      <c r="AD1844" t="s">
        <v>3</v>
      </c>
    </row>
    <row r="1845" spans="1:30" ht="15" x14ac:dyDescent="0.25">
      <c r="A1845">
        <v>650</v>
      </c>
      <c r="B1845" t="s">
        <v>2570</v>
      </c>
      <c r="C1845">
        <v>650</v>
      </c>
      <c r="D1845" t="s">
        <v>1808</v>
      </c>
      <c r="E1845" t="s">
        <v>2388</v>
      </c>
      <c r="F1845" t="s">
        <v>2471</v>
      </c>
      <c r="G1845" t="s">
        <v>2552</v>
      </c>
      <c r="H1845" t="s">
        <v>3</v>
      </c>
      <c r="I1845" t="s">
        <v>3</v>
      </c>
      <c r="J1845" t="s">
        <v>3</v>
      </c>
      <c r="K1845">
        <v>0</v>
      </c>
      <c r="L1845" t="s">
        <v>3</v>
      </c>
      <c r="M1845" t="s">
        <v>3</v>
      </c>
      <c r="N1845" t="s">
        <v>3</v>
      </c>
      <c r="O1845" t="s">
        <v>3</v>
      </c>
      <c r="P1845" t="s">
        <v>3</v>
      </c>
      <c r="Q1845" t="s">
        <v>3</v>
      </c>
      <c r="R1845" t="s">
        <v>3</v>
      </c>
      <c r="S1845" t="s">
        <v>3</v>
      </c>
      <c r="T1845" t="s">
        <v>3</v>
      </c>
      <c r="U1845" t="s">
        <v>3</v>
      </c>
      <c r="V1845" t="s">
        <v>2</v>
      </c>
      <c r="W1845" t="s">
        <v>3</v>
      </c>
      <c r="X1845" t="s">
        <v>3</v>
      </c>
      <c r="Y1845" t="s">
        <v>3</v>
      </c>
      <c r="Z1845" t="s">
        <v>3</v>
      </c>
      <c r="AA1845"/>
      <c r="AB1845" t="s">
        <v>1791</v>
      </c>
      <c r="AC1845" t="s">
        <v>2271</v>
      </c>
      <c r="AD1845" t="s">
        <v>3</v>
      </c>
    </row>
    <row r="1846" spans="1:30" ht="15" x14ac:dyDescent="0.25">
      <c r="A1846">
        <v>651</v>
      </c>
      <c r="B1846" t="s">
        <v>2571</v>
      </c>
      <c r="C1846">
        <v>651</v>
      </c>
      <c r="D1846" t="s">
        <v>1808</v>
      </c>
      <c r="E1846" t="s">
        <v>2388</v>
      </c>
      <c r="F1846" t="s">
        <v>2471</v>
      </c>
      <c r="G1846" t="s">
        <v>2552</v>
      </c>
      <c r="H1846" t="s">
        <v>3</v>
      </c>
      <c r="I1846" t="s">
        <v>3</v>
      </c>
      <c r="J1846" t="s">
        <v>3</v>
      </c>
      <c r="K1846">
        <v>0</v>
      </c>
      <c r="L1846" t="s">
        <v>3</v>
      </c>
      <c r="M1846" t="s">
        <v>3</v>
      </c>
      <c r="N1846" t="s">
        <v>3</v>
      </c>
      <c r="O1846" t="s">
        <v>3</v>
      </c>
      <c r="P1846" t="s">
        <v>1795</v>
      </c>
      <c r="Q1846" t="s">
        <v>3</v>
      </c>
      <c r="R1846" t="s">
        <v>3</v>
      </c>
      <c r="S1846" t="s">
        <v>3</v>
      </c>
      <c r="T1846" t="s">
        <v>3</v>
      </c>
      <c r="U1846" t="s">
        <v>3</v>
      </c>
      <c r="V1846" t="s">
        <v>2</v>
      </c>
      <c r="W1846" t="s">
        <v>3</v>
      </c>
      <c r="X1846" t="s">
        <v>3</v>
      </c>
      <c r="Y1846" t="s">
        <v>3</v>
      </c>
      <c r="Z1846" t="s">
        <v>3</v>
      </c>
      <c r="AA1846"/>
      <c r="AB1846" t="s">
        <v>1791</v>
      </c>
      <c r="AC1846" t="s">
        <v>2271</v>
      </c>
      <c r="AD1846" t="s">
        <v>3</v>
      </c>
    </row>
    <row r="1847" spans="1:30" ht="15" x14ac:dyDescent="0.25">
      <c r="A1847">
        <v>652</v>
      </c>
      <c r="B1847" t="s">
        <v>2572</v>
      </c>
      <c r="C1847">
        <v>652</v>
      </c>
      <c r="D1847" t="s">
        <v>1808</v>
      </c>
      <c r="E1847" t="s">
        <v>2388</v>
      </c>
      <c r="F1847" t="s">
        <v>2471</v>
      </c>
      <c r="G1847" t="s">
        <v>2552</v>
      </c>
      <c r="H1847" t="s">
        <v>3</v>
      </c>
      <c r="I1847" t="s">
        <v>3</v>
      </c>
      <c r="J1847" t="s">
        <v>3</v>
      </c>
      <c r="K1847">
        <v>0</v>
      </c>
      <c r="L1847" t="s">
        <v>3</v>
      </c>
      <c r="M1847" t="s">
        <v>3</v>
      </c>
      <c r="N1847" t="s">
        <v>3</v>
      </c>
      <c r="O1847" t="s">
        <v>3</v>
      </c>
      <c r="P1847" t="s">
        <v>3</v>
      </c>
      <c r="Q1847" t="s">
        <v>3</v>
      </c>
      <c r="R1847" t="s">
        <v>3</v>
      </c>
      <c r="S1847" t="s">
        <v>3</v>
      </c>
      <c r="T1847" t="s">
        <v>3</v>
      </c>
      <c r="U1847" t="s">
        <v>3</v>
      </c>
      <c r="V1847" t="s">
        <v>3</v>
      </c>
      <c r="W1847" t="s">
        <v>3</v>
      </c>
      <c r="X1847" t="s">
        <v>3</v>
      </c>
      <c r="Y1847" t="s">
        <v>3</v>
      </c>
      <c r="Z1847" t="s">
        <v>3</v>
      </c>
      <c r="AA1847"/>
      <c r="AB1847" t="s">
        <v>1791</v>
      </c>
      <c r="AC1847" t="s">
        <v>2271</v>
      </c>
      <c r="AD1847" t="s">
        <v>3</v>
      </c>
    </row>
    <row r="1848" spans="1:30" ht="15" x14ac:dyDescent="0.25">
      <c r="A1848">
        <v>653</v>
      </c>
      <c r="B1848" t="s">
        <v>2573</v>
      </c>
      <c r="C1848">
        <v>653</v>
      </c>
      <c r="D1848" t="s">
        <v>1808</v>
      </c>
      <c r="E1848" t="s">
        <v>2388</v>
      </c>
      <c r="F1848" t="s">
        <v>2471</v>
      </c>
      <c r="G1848" t="s">
        <v>2552</v>
      </c>
      <c r="H1848" t="s">
        <v>3</v>
      </c>
      <c r="I1848" t="s">
        <v>3</v>
      </c>
      <c r="J1848" t="s">
        <v>3</v>
      </c>
      <c r="K1848">
        <v>0</v>
      </c>
      <c r="L1848" t="s">
        <v>3</v>
      </c>
      <c r="M1848" t="s">
        <v>3</v>
      </c>
      <c r="N1848" t="s">
        <v>3</v>
      </c>
      <c r="O1848" t="s">
        <v>3</v>
      </c>
      <c r="P1848" t="s">
        <v>3</v>
      </c>
      <c r="Q1848" t="s">
        <v>3</v>
      </c>
      <c r="R1848" t="s">
        <v>3</v>
      </c>
      <c r="S1848" t="s">
        <v>3</v>
      </c>
      <c r="T1848" t="s">
        <v>3</v>
      </c>
      <c r="U1848" t="s">
        <v>3</v>
      </c>
      <c r="V1848" t="s">
        <v>3</v>
      </c>
      <c r="W1848" t="s">
        <v>3</v>
      </c>
      <c r="X1848" t="s">
        <v>3</v>
      </c>
      <c r="Y1848" t="s">
        <v>3</v>
      </c>
      <c r="Z1848" t="s">
        <v>3</v>
      </c>
      <c r="AA1848"/>
      <c r="AB1848" t="s">
        <v>1791</v>
      </c>
      <c r="AC1848" t="s">
        <v>2271</v>
      </c>
      <c r="AD1848" t="s">
        <v>3</v>
      </c>
    </row>
    <row r="1849" spans="1:30" ht="15" x14ac:dyDescent="0.25">
      <c r="A1849">
        <v>654</v>
      </c>
      <c r="B1849" t="s">
        <v>2574</v>
      </c>
      <c r="C1849">
        <v>654</v>
      </c>
      <c r="D1849" t="s">
        <v>1808</v>
      </c>
      <c r="E1849" t="s">
        <v>2388</v>
      </c>
      <c r="F1849" t="s">
        <v>2471</v>
      </c>
      <c r="G1849" t="s">
        <v>2575</v>
      </c>
      <c r="H1849" t="s">
        <v>3</v>
      </c>
      <c r="I1849" t="s">
        <v>3</v>
      </c>
      <c r="J1849" t="s">
        <v>3</v>
      </c>
      <c r="K1849" t="s">
        <v>3</v>
      </c>
      <c r="L1849" t="s">
        <v>3</v>
      </c>
      <c r="M1849" t="s">
        <v>3</v>
      </c>
      <c r="N1849" t="s">
        <v>3</v>
      </c>
      <c r="O1849" t="s">
        <v>3</v>
      </c>
      <c r="P1849" t="s">
        <v>3</v>
      </c>
      <c r="Q1849" t="s">
        <v>3</v>
      </c>
      <c r="R1849" t="s">
        <v>3</v>
      </c>
      <c r="S1849" t="s">
        <v>3</v>
      </c>
      <c r="T1849" t="s">
        <v>3</v>
      </c>
      <c r="U1849" t="s">
        <v>3</v>
      </c>
      <c r="V1849" t="s">
        <v>3</v>
      </c>
      <c r="W1849" t="s">
        <v>3</v>
      </c>
      <c r="X1849" t="s">
        <v>3</v>
      </c>
      <c r="Y1849" t="s">
        <v>3</v>
      </c>
      <c r="Z1849" t="s">
        <v>3</v>
      </c>
      <c r="AA1849"/>
      <c r="AB1849" t="s">
        <v>1791</v>
      </c>
      <c r="AC1849" t="s">
        <v>2271</v>
      </c>
      <c r="AD1849" t="s">
        <v>3</v>
      </c>
    </row>
    <row r="1850" spans="1:30" ht="15" x14ac:dyDescent="0.25">
      <c r="A1850">
        <v>655</v>
      </c>
      <c r="B1850" t="s">
        <v>2576</v>
      </c>
      <c r="C1850">
        <v>655</v>
      </c>
      <c r="D1850" t="s">
        <v>1808</v>
      </c>
      <c r="E1850" t="s">
        <v>2388</v>
      </c>
      <c r="F1850" t="s">
        <v>2471</v>
      </c>
      <c r="G1850" t="s">
        <v>2575</v>
      </c>
      <c r="H1850" t="s">
        <v>3</v>
      </c>
      <c r="I1850" t="s">
        <v>3</v>
      </c>
      <c r="J1850" t="s">
        <v>3</v>
      </c>
      <c r="K1850" t="s">
        <v>3</v>
      </c>
      <c r="L1850" t="s">
        <v>3</v>
      </c>
      <c r="M1850" t="s">
        <v>3</v>
      </c>
      <c r="N1850" t="s">
        <v>3</v>
      </c>
      <c r="O1850" t="s">
        <v>3</v>
      </c>
      <c r="P1850" t="s">
        <v>3</v>
      </c>
      <c r="Q1850" t="s">
        <v>3</v>
      </c>
      <c r="R1850" t="s">
        <v>3</v>
      </c>
      <c r="S1850" t="s">
        <v>3</v>
      </c>
      <c r="T1850" t="s">
        <v>3</v>
      </c>
      <c r="U1850" t="s">
        <v>3</v>
      </c>
      <c r="V1850" t="s">
        <v>3</v>
      </c>
      <c r="W1850" t="s">
        <v>3</v>
      </c>
      <c r="X1850" t="s">
        <v>3</v>
      </c>
      <c r="Y1850" t="s">
        <v>3</v>
      </c>
      <c r="Z1850" t="s">
        <v>3</v>
      </c>
      <c r="AA1850"/>
      <c r="AB1850" t="s">
        <v>1791</v>
      </c>
      <c r="AC1850" t="s">
        <v>2271</v>
      </c>
      <c r="AD1850" t="s">
        <v>3</v>
      </c>
    </row>
    <row r="1851" spans="1:30" ht="15" x14ac:dyDescent="0.25">
      <c r="A1851">
        <v>656</v>
      </c>
      <c r="B1851" t="s">
        <v>2577</v>
      </c>
      <c r="C1851">
        <v>656</v>
      </c>
      <c r="D1851" t="s">
        <v>1808</v>
      </c>
      <c r="E1851" t="s">
        <v>2388</v>
      </c>
      <c r="F1851" t="s">
        <v>2471</v>
      </c>
      <c r="G1851" t="s">
        <v>2575</v>
      </c>
      <c r="H1851" t="s">
        <v>3</v>
      </c>
      <c r="I1851" t="s">
        <v>3</v>
      </c>
      <c r="J1851" t="s">
        <v>3</v>
      </c>
      <c r="K1851" t="s">
        <v>3</v>
      </c>
      <c r="L1851" t="s">
        <v>3</v>
      </c>
      <c r="M1851" t="s">
        <v>3</v>
      </c>
      <c r="N1851" t="s">
        <v>3</v>
      </c>
      <c r="O1851" t="s">
        <v>3</v>
      </c>
      <c r="P1851" t="s">
        <v>3</v>
      </c>
      <c r="Q1851" t="s">
        <v>3</v>
      </c>
      <c r="R1851" t="s">
        <v>3</v>
      </c>
      <c r="S1851" t="s">
        <v>3</v>
      </c>
      <c r="T1851" t="s">
        <v>3</v>
      </c>
      <c r="U1851" t="s">
        <v>3</v>
      </c>
      <c r="V1851" t="s">
        <v>3</v>
      </c>
      <c r="W1851" t="s">
        <v>3</v>
      </c>
      <c r="X1851" t="s">
        <v>3</v>
      </c>
      <c r="Y1851" t="s">
        <v>3</v>
      </c>
      <c r="Z1851" t="s">
        <v>3</v>
      </c>
      <c r="AA1851"/>
      <c r="AB1851" t="s">
        <v>1791</v>
      </c>
      <c r="AC1851" t="s">
        <v>2271</v>
      </c>
      <c r="AD1851" t="s">
        <v>3</v>
      </c>
    </row>
    <row r="1852" spans="1:30" ht="15" x14ac:dyDescent="0.25">
      <c r="A1852">
        <v>657</v>
      </c>
      <c r="B1852" t="s">
        <v>2578</v>
      </c>
      <c r="C1852">
        <v>657</v>
      </c>
      <c r="D1852" t="s">
        <v>1808</v>
      </c>
      <c r="E1852" t="s">
        <v>2388</v>
      </c>
      <c r="F1852" t="s">
        <v>2471</v>
      </c>
      <c r="G1852" t="s">
        <v>2575</v>
      </c>
      <c r="H1852" t="s">
        <v>2579</v>
      </c>
      <c r="I1852" t="s">
        <v>3</v>
      </c>
      <c r="J1852" t="s">
        <v>3</v>
      </c>
      <c r="K1852">
        <v>0</v>
      </c>
      <c r="L1852" t="s">
        <v>3</v>
      </c>
      <c r="M1852" t="s">
        <v>3</v>
      </c>
      <c r="N1852" t="s">
        <v>3</v>
      </c>
      <c r="O1852" t="s">
        <v>3</v>
      </c>
      <c r="P1852" t="s">
        <v>1795</v>
      </c>
      <c r="Q1852" t="s">
        <v>3</v>
      </c>
      <c r="R1852" t="s">
        <v>3</v>
      </c>
      <c r="S1852" t="s">
        <v>3</v>
      </c>
      <c r="T1852" t="s">
        <v>2580</v>
      </c>
      <c r="U1852" t="s">
        <v>3</v>
      </c>
      <c r="V1852" t="s">
        <v>10</v>
      </c>
      <c r="W1852" t="s">
        <v>10</v>
      </c>
      <c r="X1852" t="s">
        <v>10</v>
      </c>
      <c r="Y1852" t="s">
        <v>3</v>
      </c>
      <c r="Z1852" t="s">
        <v>10</v>
      </c>
      <c r="AA1852"/>
      <c r="AB1852" t="s">
        <v>1791</v>
      </c>
      <c r="AC1852" t="s">
        <v>2271</v>
      </c>
      <c r="AD1852" t="s">
        <v>3</v>
      </c>
    </row>
    <row r="1853" spans="1:30" ht="15" x14ac:dyDescent="0.25">
      <c r="A1853">
        <v>658</v>
      </c>
      <c r="B1853" t="s">
        <v>2581</v>
      </c>
      <c r="C1853">
        <v>658</v>
      </c>
      <c r="D1853" t="s">
        <v>1808</v>
      </c>
      <c r="E1853" t="s">
        <v>2388</v>
      </c>
      <c r="F1853" t="s">
        <v>2471</v>
      </c>
      <c r="G1853" t="s">
        <v>2575</v>
      </c>
      <c r="H1853" t="s">
        <v>2582</v>
      </c>
      <c r="I1853" t="s">
        <v>3</v>
      </c>
      <c r="J1853" t="s">
        <v>3</v>
      </c>
      <c r="K1853">
        <v>0</v>
      </c>
      <c r="L1853" t="s">
        <v>311</v>
      </c>
      <c r="M1853" t="s">
        <v>3</v>
      </c>
      <c r="N1853" t="s">
        <v>3</v>
      </c>
      <c r="O1853" t="s">
        <v>3</v>
      </c>
      <c r="P1853" t="s">
        <v>1795</v>
      </c>
      <c r="Q1853" t="s">
        <v>3</v>
      </c>
      <c r="R1853" t="s">
        <v>3</v>
      </c>
      <c r="S1853" t="s">
        <v>3</v>
      </c>
      <c r="T1853" t="s">
        <v>11</v>
      </c>
      <c r="U1853" t="s">
        <v>3</v>
      </c>
      <c r="V1853" t="s">
        <v>2</v>
      </c>
      <c r="W1853" t="s">
        <v>3</v>
      </c>
      <c r="X1853" t="s">
        <v>3</v>
      </c>
      <c r="Y1853" t="s">
        <v>3</v>
      </c>
      <c r="Z1853" t="s">
        <v>3</v>
      </c>
      <c r="AA1853"/>
      <c r="AB1853" t="s">
        <v>1791</v>
      </c>
      <c r="AC1853" t="s">
        <v>2271</v>
      </c>
      <c r="AD1853" t="s">
        <v>3</v>
      </c>
    </row>
    <row r="1854" spans="1:30" ht="15" x14ac:dyDescent="0.25">
      <c r="A1854">
        <v>659</v>
      </c>
      <c r="B1854" t="s">
        <v>2583</v>
      </c>
      <c r="C1854">
        <v>659</v>
      </c>
      <c r="D1854" t="s">
        <v>1808</v>
      </c>
      <c r="E1854" t="s">
        <v>2388</v>
      </c>
      <c r="F1854" t="s">
        <v>2471</v>
      </c>
      <c r="G1854" t="s">
        <v>2575</v>
      </c>
      <c r="H1854" t="s">
        <v>2584</v>
      </c>
      <c r="I1854" t="s">
        <v>3</v>
      </c>
      <c r="J1854" t="s">
        <v>3</v>
      </c>
      <c r="K1854">
        <v>0</v>
      </c>
      <c r="L1854" t="s">
        <v>3</v>
      </c>
      <c r="M1854" t="s">
        <v>3</v>
      </c>
      <c r="N1854" t="s">
        <v>3</v>
      </c>
      <c r="O1854" t="s">
        <v>3</v>
      </c>
      <c r="P1854" t="s">
        <v>1795</v>
      </c>
      <c r="Q1854" t="s">
        <v>3</v>
      </c>
      <c r="R1854" t="s">
        <v>3</v>
      </c>
      <c r="S1854" t="s">
        <v>3</v>
      </c>
      <c r="T1854" t="s">
        <v>3</v>
      </c>
      <c r="U1854" t="s">
        <v>3</v>
      </c>
      <c r="V1854" t="s">
        <v>10</v>
      </c>
      <c r="W1854" t="s">
        <v>10</v>
      </c>
      <c r="X1854" t="s">
        <v>3</v>
      </c>
      <c r="Y1854" t="s">
        <v>3</v>
      </c>
      <c r="Z1854" t="s">
        <v>10</v>
      </c>
      <c r="AA1854"/>
      <c r="AB1854" t="s">
        <v>1791</v>
      </c>
      <c r="AC1854" t="s">
        <v>2271</v>
      </c>
      <c r="AD1854" t="s">
        <v>3</v>
      </c>
    </row>
    <row r="1855" spans="1:30" ht="15" x14ac:dyDescent="0.25">
      <c r="A1855">
        <v>660</v>
      </c>
      <c r="B1855" t="s">
        <v>2585</v>
      </c>
      <c r="C1855">
        <v>660</v>
      </c>
      <c r="D1855" t="s">
        <v>1808</v>
      </c>
      <c r="E1855" t="s">
        <v>2388</v>
      </c>
      <c r="F1855" t="s">
        <v>2471</v>
      </c>
      <c r="G1855" t="s">
        <v>2575</v>
      </c>
      <c r="H1855" t="s">
        <v>3</v>
      </c>
      <c r="I1855" t="s">
        <v>3</v>
      </c>
      <c r="J1855" t="s">
        <v>3</v>
      </c>
      <c r="K1855">
        <v>0</v>
      </c>
      <c r="L1855" t="s">
        <v>3</v>
      </c>
      <c r="M1855" t="s">
        <v>3</v>
      </c>
      <c r="N1855" t="s">
        <v>3</v>
      </c>
      <c r="O1855" t="s">
        <v>3</v>
      </c>
      <c r="P1855" t="s">
        <v>1795</v>
      </c>
      <c r="Q1855" t="s">
        <v>3</v>
      </c>
      <c r="R1855" t="s">
        <v>3</v>
      </c>
      <c r="S1855" t="s">
        <v>3</v>
      </c>
      <c r="T1855" t="s">
        <v>3</v>
      </c>
      <c r="U1855" t="s">
        <v>3</v>
      </c>
      <c r="V1855" t="s">
        <v>2</v>
      </c>
      <c r="W1855" t="s">
        <v>3</v>
      </c>
      <c r="X1855" t="s">
        <v>3</v>
      </c>
      <c r="Y1855" t="s">
        <v>3</v>
      </c>
      <c r="Z1855" t="s">
        <v>21</v>
      </c>
      <c r="AA1855"/>
      <c r="AB1855" t="s">
        <v>1791</v>
      </c>
      <c r="AC1855" t="s">
        <v>2271</v>
      </c>
      <c r="AD1855" t="s">
        <v>3</v>
      </c>
    </row>
    <row r="1856" spans="1:30" ht="15" x14ac:dyDescent="0.25">
      <c r="A1856">
        <v>661</v>
      </c>
      <c r="B1856" t="s">
        <v>2586</v>
      </c>
      <c r="C1856">
        <v>661</v>
      </c>
      <c r="D1856" t="s">
        <v>1808</v>
      </c>
      <c r="E1856" t="s">
        <v>2388</v>
      </c>
      <c r="F1856" t="s">
        <v>2471</v>
      </c>
      <c r="G1856" t="s">
        <v>2575</v>
      </c>
      <c r="H1856" t="s">
        <v>2587</v>
      </c>
      <c r="I1856" t="s">
        <v>3</v>
      </c>
      <c r="J1856" t="s">
        <v>3</v>
      </c>
      <c r="K1856">
        <v>0</v>
      </c>
      <c r="L1856" t="s">
        <v>3</v>
      </c>
      <c r="M1856" t="s">
        <v>3</v>
      </c>
      <c r="N1856" t="s">
        <v>3</v>
      </c>
      <c r="O1856" t="s">
        <v>3</v>
      </c>
      <c r="P1856" t="s">
        <v>3</v>
      </c>
      <c r="Q1856" t="s">
        <v>3</v>
      </c>
      <c r="R1856" t="s">
        <v>3</v>
      </c>
      <c r="S1856" t="s">
        <v>3</v>
      </c>
      <c r="T1856" t="s">
        <v>3</v>
      </c>
      <c r="U1856" t="s">
        <v>3</v>
      </c>
      <c r="V1856" t="s">
        <v>2</v>
      </c>
      <c r="W1856" t="s">
        <v>3</v>
      </c>
      <c r="X1856" t="s">
        <v>3</v>
      </c>
      <c r="Y1856" t="s">
        <v>3</v>
      </c>
      <c r="Z1856" t="s">
        <v>3</v>
      </c>
      <c r="AA1856"/>
      <c r="AB1856" t="s">
        <v>1791</v>
      </c>
      <c r="AC1856" t="s">
        <v>2271</v>
      </c>
      <c r="AD1856" t="s">
        <v>3</v>
      </c>
    </row>
    <row r="1857" spans="1:30" ht="15" x14ac:dyDescent="0.25">
      <c r="A1857">
        <v>662</v>
      </c>
      <c r="B1857" t="s">
        <v>2588</v>
      </c>
      <c r="C1857">
        <v>662</v>
      </c>
      <c r="D1857" t="s">
        <v>1808</v>
      </c>
      <c r="E1857" t="s">
        <v>2388</v>
      </c>
      <c r="F1857" t="s">
        <v>2471</v>
      </c>
      <c r="G1857" t="s">
        <v>2575</v>
      </c>
      <c r="H1857" t="s">
        <v>2582</v>
      </c>
      <c r="I1857" t="s">
        <v>3</v>
      </c>
      <c r="J1857" t="s">
        <v>3</v>
      </c>
      <c r="K1857">
        <v>0</v>
      </c>
      <c r="L1857" t="s">
        <v>311</v>
      </c>
      <c r="M1857" t="s">
        <v>3</v>
      </c>
      <c r="N1857" t="s">
        <v>3</v>
      </c>
      <c r="O1857" t="s">
        <v>3</v>
      </c>
      <c r="P1857" t="s">
        <v>1795</v>
      </c>
      <c r="Q1857" t="s">
        <v>3</v>
      </c>
      <c r="R1857" t="s">
        <v>3</v>
      </c>
      <c r="S1857" t="s">
        <v>3</v>
      </c>
      <c r="T1857" t="s">
        <v>3</v>
      </c>
      <c r="U1857" t="s">
        <v>3</v>
      </c>
      <c r="V1857" t="s">
        <v>2</v>
      </c>
      <c r="W1857" t="s">
        <v>3</v>
      </c>
      <c r="X1857" t="s">
        <v>3</v>
      </c>
      <c r="Y1857" t="s">
        <v>3</v>
      </c>
      <c r="Z1857" t="s">
        <v>21</v>
      </c>
      <c r="AA1857"/>
      <c r="AB1857" t="s">
        <v>1791</v>
      </c>
      <c r="AC1857" t="s">
        <v>2271</v>
      </c>
      <c r="AD1857" t="s">
        <v>3</v>
      </c>
    </row>
    <row r="1858" spans="1:30" ht="15" x14ac:dyDescent="0.25">
      <c r="A1858">
        <v>663</v>
      </c>
      <c r="B1858" t="s">
        <v>2589</v>
      </c>
      <c r="C1858">
        <v>663</v>
      </c>
      <c r="D1858" t="s">
        <v>1808</v>
      </c>
      <c r="E1858" t="s">
        <v>2388</v>
      </c>
      <c r="F1858" t="s">
        <v>2471</v>
      </c>
      <c r="G1858" t="s">
        <v>2575</v>
      </c>
      <c r="H1858" t="s">
        <v>3</v>
      </c>
      <c r="I1858" t="s">
        <v>3</v>
      </c>
      <c r="J1858" t="s">
        <v>3</v>
      </c>
      <c r="K1858">
        <v>0</v>
      </c>
      <c r="L1858" t="s">
        <v>3</v>
      </c>
      <c r="M1858" t="s">
        <v>3</v>
      </c>
      <c r="N1858" t="s">
        <v>3</v>
      </c>
      <c r="O1858" t="s">
        <v>3</v>
      </c>
      <c r="P1858" t="s">
        <v>1795</v>
      </c>
      <c r="Q1858" t="s">
        <v>3</v>
      </c>
      <c r="R1858" t="s">
        <v>3</v>
      </c>
      <c r="S1858" t="s">
        <v>3</v>
      </c>
      <c r="T1858" t="s">
        <v>3</v>
      </c>
      <c r="U1858" t="s">
        <v>3</v>
      </c>
      <c r="V1858" t="s">
        <v>2</v>
      </c>
      <c r="W1858" t="s">
        <v>3</v>
      </c>
      <c r="X1858" t="s">
        <v>3</v>
      </c>
      <c r="Y1858" t="s">
        <v>3</v>
      </c>
      <c r="Z1858" t="s">
        <v>3</v>
      </c>
      <c r="AA1858"/>
      <c r="AB1858" t="s">
        <v>1791</v>
      </c>
      <c r="AC1858" t="s">
        <v>2271</v>
      </c>
      <c r="AD1858" t="s">
        <v>3</v>
      </c>
    </row>
    <row r="1859" spans="1:30" ht="15" x14ac:dyDescent="0.25">
      <c r="A1859">
        <v>664</v>
      </c>
      <c r="B1859" t="s">
        <v>2589</v>
      </c>
      <c r="C1859">
        <v>664</v>
      </c>
      <c r="D1859" t="s">
        <v>1808</v>
      </c>
      <c r="E1859" t="s">
        <v>2388</v>
      </c>
      <c r="F1859" t="s">
        <v>2471</v>
      </c>
      <c r="G1859" t="s">
        <v>2575</v>
      </c>
      <c r="H1859" t="s">
        <v>3</v>
      </c>
      <c r="I1859" t="s">
        <v>3</v>
      </c>
      <c r="J1859" t="s">
        <v>3</v>
      </c>
      <c r="K1859">
        <v>0</v>
      </c>
      <c r="L1859" t="s">
        <v>3</v>
      </c>
      <c r="M1859" t="s">
        <v>3</v>
      </c>
      <c r="N1859" t="s">
        <v>3</v>
      </c>
      <c r="O1859" t="s">
        <v>3</v>
      </c>
      <c r="P1859" t="s">
        <v>1795</v>
      </c>
      <c r="Q1859" t="s">
        <v>3</v>
      </c>
      <c r="R1859" t="s">
        <v>3</v>
      </c>
      <c r="S1859" t="s">
        <v>3</v>
      </c>
      <c r="T1859" t="s">
        <v>3</v>
      </c>
      <c r="U1859" t="s">
        <v>3</v>
      </c>
      <c r="V1859" t="s">
        <v>2</v>
      </c>
      <c r="W1859" t="s">
        <v>3</v>
      </c>
      <c r="X1859" t="s">
        <v>3</v>
      </c>
      <c r="Y1859" t="s">
        <v>3</v>
      </c>
      <c r="Z1859" t="s">
        <v>3</v>
      </c>
      <c r="AA1859"/>
      <c r="AB1859" t="s">
        <v>1791</v>
      </c>
      <c r="AC1859" t="s">
        <v>2271</v>
      </c>
      <c r="AD1859" t="s">
        <v>3</v>
      </c>
    </row>
    <row r="1860" spans="1:30" ht="15" x14ac:dyDescent="0.25">
      <c r="A1860">
        <v>665</v>
      </c>
      <c r="B1860" t="s">
        <v>2590</v>
      </c>
      <c r="C1860">
        <v>665</v>
      </c>
      <c r="D1860" t="s">
        <v>1808</v>
      </c>
      <c r="E1860" t="s">
        <v>2388</v>
      </c>
      <c r="F1860" t="s">
        <v>2471</v>
      </c>
      <c r="G1860" t="s">
        <v>2575</v>
      </c>
      <c r="H1860" t="s">
        <v>3</v>
      </c>
      <c r="I1860" t="s">
        <v>3</v>
      </c>
      <c r="J1860" t="s">
        <v>3</v>
      </c>
      <c r="K1860" t="s">
        <v>3</v>
      </c>
      <c r="L1860" t="s">
        <v>3</v>
      </c>
      <c r="M1860" t="s">
        <v>3</v>
      </c>
      <c r="N1860" t="s">
        <v>3</v>
      </c>
      <c r="O1860" t="s">
        <v>3</v>
      </c>
      <c r="P1860" t="s">
        <v>3</v>
      </c>
      <c r="Q1860" t="s">
        <v>3</v>
      </c>
      <c r="R1860" t="s">
        <v>3</v>
      </c>
      <c r="S1860" t="s">
        <v>3</v>
      </c>
      <c r="T1860" t="s">
        <v>3</v>
      </c>
      <c r="U1860" t="s">
        <v>3</v>
      </c>
      <c r="V1860" t="s">
        <v>3</v>
      </c>
      <c r="W1860" t="s">
        <v>3</v>
      </c>
      <c r="X1860" t="s">
        <v>3</v>
      </c>
      <c r="Y1860" t="s">
        <v>3</v>
      </c>
      <c r="Z1860" t="s">
        <v>3</v>
      </c>
      <c r="AA1860"/>
      <c r="AB1860" t="s">
        <v>1791</v>
      </c>
      <c r="AC1860" t="s">
        <v>2271</v>
      </c>
      <c r="AD1860" t="s">
        <v>3</v>
      </c>
    </row>
    <row r="1861" spans="1:30" ht="15" x14ac:dyDescent="0.25">
      <c r="A1861">
        <v>666</v>
      </c>
      <c r="B1861" t="s">
        <v>2591</v>
      </c>
      <c r="C1861">
        <v>666</v>
      </c>
      <c r="D1861" t="s">
        <v>1808</v>
      </c>
      <c r="E1861" t="s">
        <v>2388</v>
      </c>
      <c r="F1861" t="s">
        <v>2471</v>
      </c>
      <c r="G1861" t="s">
        <v>2575</v>
      </c>
      <c r="H1861" t="s">
        <v>3</v>
      </c>
      <c r="I1861" t="s">
        <v>3</v>
      </c>
      <c r="J1861" t="s">
        <v>3</v>
      </c>
      <c r="K1861" t="s">
        <v>3</v>
      </c>
      <c r="L1861" t="s">
        <v>3</v>
      </c>
      <c r="M1861" t="s">
        <v>3</v>
      </c>
      <c r="N1861" t="s">
        <v>3</v>
      </c>
      <c r="O1861" t="s">
        <v>3</v>
      </c>
      <c r="P1861" t="s">
        <v>3</v>
      </c>
      <c r="Q1861" t="s">
        <v>3</v>
      </c>
      <c r="R1861" t="s">
        <v>3</v>
      </c>
      <c r="S1861" t="s">
        <v>3</v>
      </c>
      <c r="T1861" t="s">
        <v>3</v>
      </c>
      <c r="U1861" t="s">
        <v>3</v>
      </c>
      <c r="V1861" t="s">
        <v>3</v>
      </c>
      <c r="W1861" t="s">
        <v>3</v>
      </c>
      <c r="X1861" t="s">
        <v>3</v>
      </c>
      <c r="Y1861" t="s">
        <v>3</v>
      </c>
      <c r="Z1861" t="s">
        <v>3</v>
      </c>
      <c r="AA1861"/>
      <c r="AB1861" t="s">
        <v>1791</v>
      </c>
      <c r="AC1861" t="s">
        <v>2271</v>
      </c>
      <c r="AD1861" t="s">
        <v>3</v>
      </c>
    </row>
    <row r="1862" spans="1:30" ht="15" x14ac:dyDescent="0.25">
      <c r="A1862">
        <v>667</v>
      </c>
      <c r="B1862" t="s">
        <v>2592</v>
      </c>
      <c r="C1862">
        <v>667</v>
      </c>
      <c r="D1862" t="s">
        <v>1808</v>
      </c>
      <c r="E1862" t="s">
        <v>2388</v>
      </c>
      <c r="F1862" t="s">
        <v>2471</v>
      </c>
      <c r="G1862" t="s">
        <v>2575</v>
      </c>
      <c r="H1862" t="s">
        <v>3</v>
      </c>
      <c r="I1862" t="s">
        <v>3</v>
      </c>
      <c r="J1862" t="s">
        <v>3</v>
      </c>
      <c r="K1862" t="s">
        <v>3</v>
      </c>
      <c r="L1862" t="s">
        <v>3</v>
      </c>
      <c r="M1862" t="s">
        <v>3</v>
      </c>
      <c r="N1862" t="s">
        <v>3</v>
      </c>
      <c r="O1862" t="s">
        <v>3</v>
      </c>
      <c r="P1862" t="s">
        <v>3</v>
      </c>
      <c r="Q1862" t="s">
        <v>3</v>
      </c>
      <c r="R1862" t="s">
        <v>3</v>
      </c>
      <c r="S1862" t="s">
        <v>3</v>
      </c>
      <c r="T1862" t="s">
        <v>3</v>
      </c>
      <c r="U1862" t="s">
        <v>3</v>
      </c>
      <c r="V1862" t="s">
        <v>3</v>
      </c>
      <c r="W1862" t="s">
        <v>3</v>
      </c>
      <c r="X1862" t="s">
        <v>3</v>
      </c>
      <c r="Y1862" t="s">
        <v>3</v>
      </c>
      <c r="Z1862" t="s">
        <v>3</v>
      </c>
      <c r="AA1862"/>
      <c r="AB1862" t="s">
        <v>1791</v>
      </c>
      <c r="AC1862" t="s">
        <v>2271</v>
      </c>
      <c r="AD1862" t="s">
        <v>3</v>
      </c>
    </row>
    <row r="1863" spans="1:30" ht="15" x14ac:dyDescent="0.25">
      <c r="A1863">
        <v>668</v>
      </c>
      <c r="B1863" t="s">
        <v>2593</v>
      </c>
      <c r="C1863">
        <v>668</v>
      </c>
      <c r="D1863" t="s">
        <v>1808</v>
      </c>
      <c r="E1863" t="s">
        <v>2388</v>
      </c>
      <c r="F1863" t="s">
        <v>2471</v>
      </c>
      <c r="G1863" t="s">
        <v>2575</v>
      </c>
      <c r="H1863" t="s">
        <v>3</v>
      </c>
      <c r="I1863" t="s">
        <v>3</v>
      </c>
      <c r="J1863" t="s">
        <v>3</v>
      </c>
      <c r="K1863" t="s">
        <v>3</v>
      </c>
      <c r="L1863" t="s">
        <v>3</v>
      </c>
      <c r="M1863" t="s">
        <v>3</v>
      </c>
      <c r="N1863" t="s">
        <v>3</v>
      </c>
      <c r="O1863" t="s">
        <v>3</v>
      </c>
      <c r="P1863" t="s">
        <v>3</v>
      </c>
      <c r="Q1863" t="s">
        <v>3</v>
      </c>
      <c r="R1863" t="s">
        <v>3</v>
      </c>
      <c r="S1863" t="s">
        <v>3</v>
      </c>
      <c r="T1863" t="s">
        <v>3</v>
      </c>
      <c r="U1863" t="s">
        <v>3</v>
      </c>
      <c r="V1863" t="s">
        <v>3</v>
      </c>
      <c r="W1863" t="s">
        <v>3</v>
      </c>
      <c r="X1863" t="s">
        <v>3</v>
      </c>
      <c r="Y1863" t="s">
        <v>3</v>
      </c>
      <c r="Z1863" t="s">
        <v>3</v>
      </c>
      <c r="AA1863"/>
      <c r="AB1863" t="s">
        <v>1791</v>
      </c>
      <c r="AC1863" t="s">
        <v>2271</v>
      </c>
      <c r="AD1863" t="s">
        <v>3</v>
      </c>
    </row>
    <row r="1864" spans="1:30" ht="15" x14ac:dyDescent="0.25">
      <c r="A1864">
        <v>669</v>
      </c>
      <c r="B1864" t="s">
        <v>2594</v>
      </c>
      <c r="C1864">
        <v>669</v>
      </c>
      <c r="D1864" t="s">
        <v>1808</v>
      </c>
      <c r="E1864" t="s">
        <v>2388</v>
      </c>
      <c r="F1864" t="s">
        <v>2471</v>
      </c>
      <c r="G1864" t="s">
        <v>2575</v>
      </c>
      <c r="H1864" t="s">
        <v>3</v>
      </c>
      <c r="I1864" t="s">
        <v>3</v>
      </c>
      <c r="J1864" t="s">
        <v>3</v>
      </c>
      <c r="K1864" t="s">
        <v>3</v>
      </c>
      <c r="L1864" t="s">
        <v>3</v>
      </c>
      <c r="M1864" t="s">
        <v>3</v>
      </c>
      <c r="N1864" t="s">
        <v>3</v>
      </c>
      <c r="O1864" t="s">
        <v>3</v>
      </c>
      <c r="P1864" t="s">
        <v>3</v>
      </c>
      <c r="Q1864" t="s">
        <v>3</v>
      </c>
      <c r="R1864" t="s">
        <v>3</v>
      </c>
      <c r="S1864" t="s">
        <v>3</v>
      </c>
      <c r="T1864" t="s">
        <v>3</v>
      </c>
      <c r="U1864" t="s">
        <v>3</v>
      </c>
      <c r="V1864" t="s">
        <v>3</v>
      </c>
      <c r="W1864" t="s">
        <v>3</v>
      </c>
      <c r="X1864" t="s">
        <v>3</v>
      </c>
      <c r="Y1864" t="s">
        <v>3</v>
      </c>
      <c r="Z1864" t="s">
        <v>3</v>
      </c>
      <c r="AA1864"/>
      <c r="AB1864" t="s">
        <v>1791</v>
      </c>
      <c r="AC1864" t="s">
        <v>2271</v>
      </c>
      <c r="AD1864" t="s">
        <v>3</v>
      </c>
    </row>
    <row r="1865" spans="1:30" ht="15" x14ac:dyDescent="0.25">
      <c r="A1865">
        <v>670</v>
      </c>
      <c r="B1865" t="s">
        <v>2595</v>
      </c>
      <c r="C1865">
        <v>670</v>
      </c>
      <c r="D1865" t="s">
        <v>1808</v>
      </c>
      <c r="E1865" t="s">
        <v>2388</v>
      </c>
      <c r="F1865" t="s">
        <v>2471</v>
      </c>
      <c r="G1865" t="s">
        <v>2596</v>
      </c>
      <c r="H1865" t="s">
        <v>2597</v>
      </c>
      <c r="I1865" t="s">
        <v>3</v>
      </c>
      <c r="J1865" t="s">
        <v>3</v>
      </c>
      <c r="K1865">
        <v>0</v>
      </c>
      <c r="L1865" t="s">
        <v>3</v>
      </c>
      <c r="M1865" t="s">
        <v>3</v>
      </c>
      <c r="N1865" t="s">
        <v>3</v>
      </c>
      <c r="O1865" t="s">
        <v>3</v>
      </c>
      <c r="P1865" t="s">
        <v>1795</v>
      </c>
      <c r="Q1865" t="s">
        <v>3</v>
      </c>
      <c r="R1865" t="s">
        <v>3</v>
      </c>
      <c r="S1865" t="s">
        <v>3</v>
      </c>
      <c r="T1865" t="s">
        <v>3</v>
      </c>
      <c r="U1865" t="s">
        <v>3</v>
      </c>
      <c r="V1865" t="s">
        <v>2</v>
      </c>
      <c r="W1865" t="s">
        <v>3</v>
      </c>
      <c r="X1865" t="s">
        <v>3</v>
      </c>
      <c r="Y1865" t="s">
        <v>3</v>
      </c>
      <c r="Z1865" t="s">
        <v>3</v>
      </c>
      <c r="AA1865"/>
      <c r="AB1865" t="s">
        <v>1791</v>
      </c>
      <c r="AC1865" t="s">
        <v>2271</v>
      </c>
      <c r="AD1865" t="s">
        <v>3</v>
      </c>
    </row>
    <row r="1866" spans="1:30" ht="15" x14ac:dyDescent="0.25">
      <c r="A1866">
        <v>671</v>
      </c>
      <c r="B1866" t="s">
        <v>2598</v>
      </c>
      <c r="C1866">
        <v>671</v>
      </c>
      <c r="D1866" t="s">
        <v>1808</v>
      </c>
      <c r="E1866" t="s">
        <v>2388</v>
      </c>
      <c r="F1866" t="s">
        <v>2471</v>
      </c>
      <c r="G1866" t="s">
        <v>2596</v>
      </c>
      <c r="H1866" t="s">
        <v>3</v>
      </c>
      <c r="I1866" t="s">
        <v>3</v>
      </c>
      <c r="J1866" t="s">
        <v>3</v>
      </c>
      <c r="K1866">
        <v>0</v>
      </c>
      <c r="L1866" t="s">
        <v>3</v>
      </c>
      <c r="M1866" t="s">
        <v>3</v>
      </c>
      <c r="N1866" t="s">
        <v>3</v>
      </c>
      <c r="O1866" t="s">
        <v>3</v>
      </c>
      <c r="P1866" t="s">
        <v>3</v>
      </c>
      <c r="Q1866" t="s">
        <v>3</v>
      </c>
      <c r="R1866" t="s">
        <v>3</v>
      </c>
      <c r="S1866" t="s">
        <v>3</v>
      </c>
      <c r="T1866" t="s">
        <v>3</v>
      </c>
      <c r="U1866" t="s">
        <v>3</v>
      </c>
      <c r="V1866" t="s">
        <v>2</v>
      </c>
      <c r="W1866" t="s">
        <v>3</v>
      </c>
      <c r="X1866" t="s">
        <v>3</v>
      </c>
      <c r="Y1866" t="s">
        <v>3</v>
      </c>
      <c r="Z1866" t="s">
        <v>3</v>
      </c>
      <c r="AA1866"/>
      <c r="AB1866" t="s">
        <v>1791</v>
      </c>
      <c r="AC1866" t="s">
        <v>2271</v>
      </c>
      <c r="AD1866" t="s">
        <v>3</v>
      </c>
    </row>
    <row r="1867" spans="1:30" ht="15" x14ac:dyDescent="0.25">
      <c r="A1867">
        <v>672</v>
      </c>
      <c r="B1867" t="s">
        <v>2599</v>
      </c>
      <c r="C1867">
        <v>672</v>
      </c>
      <c r="D1867" t="s">
        <v>1808</v>
      </c>
      <c r="E1867" t="s">
        <v>2388</v>
      </c>
      <c r="F1867" t="s">
        <v>2471</v>
      </c>
      <c r="G1867" t="s">
        <v>2596</v>
      </c>
      <c r="H1867" t="s">
        <v>3</v>
      </c>
      <c r="I1867" t="s">
        <v>3</v>
      </c>
      <c r="J1867" t="s">
        <v>3</v>
      </c>
      <c r="K1867">
        <v>0</v>
      </c>
      <c r="L1867" t="s">
        <v>3</v>
      </c>
      <c r="M1867" t="s">
        <v>3</v>
      </c>
      <c r="N1867" t="s">
        <v>3</v>
      </c>
      <c r="O1867" t="s">
        <v>3</v>
      </c>
      <c r="P1867" t="s">
        <v>1795</v>
      </c>
      <c r="Q1867" t="s">
        <v>3</v>
      </c>
      <c r="R1867" t="s">
        <v>3</v>
      </c>
      <c r="S1867" t="s">
        <v>3</v>
      </c>
      <c r="T1867" t="s">
        <v>3</v>
      </c>
      <c r="U1867" t="s">
        <v>7</v>
      </c>
      <c r="V1867" t="s">
        <v>2</v>
      </c>
      <c r="W1867" t="s">
        <v>3</v>
      </c>
      <c r="X1867" t="s">
        <v>3</v>
      </c>
      <c r="Y1867" t="s">
        <v>3</v>
      </c>
      <c r="Z1867" t="s">
        <v>3</v>
      </c>
      <c r="AA1867"/>
      <c r="AB1867" t="s">
        <v>1791</v>
      </c>
      <c r="AC1867" t="s">
        <v>2271</v>
      </c>
      <c r="AD1867" t="s">
        <v>3</v>
      </c>
    </row>
    <row r="1868" spans="1:30" ht="15" x14ac:dyDescent="0.25">
      <c r="A1868">
        <v>673</v>
      </c>
      <c r="B1868" t="s">
        <v>2600</v>
      </c>
      <c r="C1868">
        <v>673</v>
      </c>
      <c r="D1868" t="s">
        <v>1808</v>
      </c>
      <c r="E1868" t="s">
        <v>2388</v>
      </c>
      <c r="F1868" t="s">
        <v>2471</v>
      </c>
      <c r="G1868" t="s">
        <v>2596</v>
      </c>
      <c r="H1868" t="s">
        <v>2597</v>
      </c>
      <c r="I1868" t="s">
        <v>3</v>
      </c>
      <c r="J1868" t="s">
        <v>3</v>
      </c>
      <c r="K1868">
        <v>0</v>
      </c>
      <c r="L1868" t="s">
        <v>3</v>
      </c>
      <c r="M1868">
        <v>1</v>
      </c>
      <c r="N1868" t="s">
        <v>3</v>
      </c>
      <c r="O1868" t="s">
        <v>3</v>
      </c>
      <c r="P1868" t="s">
        <v>1795</v>
      </c>
      <c r="Q1868" t="s">
        <v>3</v>
      </c>
      <c r="R1868" t="s">
        <v>3</v>
      </c>
      <c r="S1868" t="s">
        <v>3</v>
      </c>
      <c r="T1868" t="s">
        <v>3</v>
      </c>
      <c r="U1868" t="s">
        <v>3</v>
      </c>
      <c r="V1868" t="s">
        <v>2</v>
      </c>
      <c r="W1868" t="s">
        <v>3</v>
      </c>
      <c r="X1868" t="s">
        <v>3</v>
      </c>
      <c r="Y1868" t="s">
        <v>3</v>
      </c>
      <c r="Z1868" t="s">
        <v>3</v>
      </c>
      <c r="AA1868"/>
      <c r="AB1868" t="s">
        <v>1791</v>
      </c>
      <c r="AC1868" t="s">
        <v>2271</v>
      </c>
      <c r="AD1868" t="s">
        <v>3</v>
      </c>
    </row>
    <row r="1869" spans="1:30" ht="15" x14ac:dyDescent="0.25">
      <c r="A1869">
        <v>674</v>
      </c>
      <c r="B1869" t="s">
        <v>2601</v>
      </c>
      <c r="C1869">
        <v>674</v>
      </c>
      <c r="D1869" t="s">
        <v>1808</v>
      </c>
      <c r="E1869" t="s">
        <v>2388</v>
      </c>
      <c r="F1869" t="s">
        <v>2471</v>
      </c>
      <c r="G1869" t="s">
        <v>2596</v>
      </c>
      <c r="H1869" t="s">
        <v>2597</v>
      </c>
      <c r="I1869" t="s">
        <v>3</v>
      </c>
      <c r="J1869" t="s">
        <v>3</v>
      </c>
      <c r="K1869">
        <v>0</v>
      </c>
      <c r="L1869" t="s">
        <v>311</v>
      </c>
      <c r="M1869" t="s">
        <v>3</v>
      </c>
      <c r="N1869" t="s">
        <v>3</v>
      </c>
      <c r="O1869" t="s">
        <v>3</v>
      </c>
      <c r="P1869" t="s">
        <v>1795</v>
      </c>
      <c r="Q1869" t="s">
        <v>3</v>
      </c>
      <c r="R1869" t="s">
        <v>3</v>
      </c>
      <c r="S1869" t="s">
        <v>3</v>
      </c>
      <c r="T1869" t="s">
        <v>3</v>
      </c>
      <c r="U1869" t="s">
        <v>3</v>
      </c>
      <c r="V1869" t="s">
        <v>2</v>
      </c>
      <c r="W1869" t="s">
        <v>3</v>
      </c>
      <c r="X1869" t="s">
        <v>3</v>
      </c>
      <c r="Y1869" t="s">
        <v>13</v>
      </c>
      <c r="Z1869" t="s">
        <v>3</v>
      </c>
      <c r="AA1869"/>
      <c r="AB1869" t="s">
        <v>1791</v>
      </c>
      <c r="AC1869" t="s">
        <v>2271</v>
      </c>
      <c r="AD1869" t="s">
        <v>3</v>
      </c>
    </row>
    <row r="1870" spans="1:30" ht="15" x14ac:dyDescent="0.25">
      <c r="A1870">
        <v>675</v>
      </c>
      <c r="B1870" t="s">
        <v>2602</v>
      </c>
      <c r="C1870">
        <v>675</v>
      </c>
      <c r="D1870" t="s">
        <v>1808</v>
      </c>
      <c r="E1870" t="s">
        <v>2388</v>
      </c>
      <c r="F1870" t="s">
        <v>2471</v>
      </c>
      <c r="G1870" t="s">
        <v>2596</v>
      </c>
      <c r="H1870" t="s">
        <v>3</v>
      </c>
      <c r="I1870" t="s">
        <v>3</v>
      </c>
      <c r="J1870" t="s">
        <v>3</v>
      </c>
      <c r="K1870">
        <v>0</v>
      </c>
      <c r="L1870" t="s">
        <v>3</v>
      </c>
      <c r="M1870" t="s">
        <v>3</v>
      </c>
      <c r="N1870" t="s">
        <v>3</v>
      </c>
      <c r="O1870" t="s">
        <v>3</v>
      </c>
      <c r="P1870" t="s">
        <v>3</v>
      </c>
      <c r="Q1870" t="s">
        <v>3</v>
      </c>
      <c r="R1870" t="s">
        <v>3</v>
      </c>
      <c r="S1870" t="s">
        <v>3</v>
      </c>
      <c r="T1870" t="s">
        <v>3</v>
      </c>
      <c r="U1870" t="s">
        <v>3</v>
      </c>
      <c r="V1870" t="s">
        <v>2</v>
      </c>
      <c r="W1870" t="s">
        <v>3</v>
      </c>
      <c r="X1870" t="s">
        <v>3</v>
      </c>
      <c r="Y1870" t="s">
        <v>3</v>
      </c>
      <c r="Z1870" t="s">
        <v>3</v>
      </c>
      <c r="AA1870"/>
      <c r="AB1870" t="s">
        <v>1791</v>
      </c>
      <c r="AC1870" t="s">
        <v>2271</v>
      </c>
      <c r="AD1870" t="s">
        <v>3</v>
      </c>
    </row>
    <row r="1871" spans="1:30" ht="15" x14ac:dyDescent="0.25">
      <c r="A1871">
        <v>676</v>
      </c>
      <c r="B1871" t="s">
        <v>2603</v>
      </c>
      <c r="C1871">
        <v>676</v>
      </c>
      <c r="D1871" t="s">
        <v>1808</v>
      </c>
      <c r="E1871" t="s">
        <v>2388</v>
      </c>
      <c r="F1871" t="s">
        <v>2471</v>
      </c>
      <c r="G1871" t="s">
        <v>2596</v>
      </c>
      <c r="H1871" t="s">
        <v>2597</v>
      </c>
      <c r="I1871" t="s">
        <v>3</v>
      </c>
      <c r="J1871" t="s">
        <v>3</v>
      </c>
      <c r="K1871">
        <v>0</v>
      </c>
      <c r="L1871" t="s">
        <v>3</v>
      </c>
      <c r="M1871" t="s">
        <v>3</v>
      </c>
      <c r="N1871" t="s">
        <v>3</v>
      </c>
      <c r="O1871" t="s">
        <v>3</v>
      </c>
      <c r="P1871" t="s">
        <v>1795</v>
      </c>
      <c r="Q1871" t="s">
        <v>3</v>
      </c>
      <c r="R1871" t="s">
        <v>3</v>
      </c>
      <c r="S1871" t="s">
        <v>3</v>
      </c>
      <c r="T1871" t="s">
        <v>3</v>
      </c>
      <c r="U1871" t="s">
        <v>3</v>
      </c>
      <c r="V1871" t="s">
        <v>2</v>
      </c>
      <c r="W1871" t="s">
        <v>3</v>
      </c>
      <c r="X1871" t="s">
        <v>3</v>
      </c>
      <c r="Y1871" t="s">
        <v>3</v>
      </c>
      <c r="Z1871" t="s">
        <v>3</v>
      </c>
      <c r="AA1871"/>
      <c r="AB1871" t="s">
        <v>1791</v>
      </c>
      <c r="AC1871" t="s">
        <v>2271</v>
      </c>
      <c r="AD1871" t="s">
        <v>3</v>
      </c>
    </row>
    <row r="1872" spans="1:30" ht="15" x14ac:dyDescent="0.25">
      <c r="A1872">
        <v>677</v>
      </c>
      <c r="B1872" t="s">
        <v>2604</v>
      </c>
      <c r="C1872">
        <v>677</v>
      </c>
      <c r="D1872" t="s">
        <v>1808</v>
      </c>
      <c r="E1872" t="s">
        <v>2388</v>
      </c>
      <c r="F1872" t="s">
        <v>2471</v>
      </c>
      <c r="G1872" t="s">
        <v>2596</v>
      </c>
      <c r="H1872" t="s">
        <v>3</v>
      </c>
      <c r="I1872" t="s">
        <v>3</v>
      </c>
      <c r="J1872" t="s">
        <v>3</v>
      </c>
      <c r="K1872">
        <v>0</v>
      </c>
      <c r="L1872" t="s">
        <v>3</v>
      </c>
      <c r="M1872">
        <v>1</v>
      </c>
      <c r="N1872" t="s">
        <v>3</v>
      </c>
      <c r="O1872" t="s">
        <v>3</v>
      </c>
      <c r="P1872" t="s">
        <v>3</v>
      </c>
      <c r="Q1872" t="s">
        <v>3</v>
      </c>
      <c r="R1872" t="s">
        <v>3</v>
      </c>
      <c r="S1872" t="s">
        <v>3</v>
      </c>
      <c r="T1872" t="s">
        <v>3</v>
      </c>
      <c r="U1872" t="s">
        <v>3</v>
      </c>
      <c r="V1872" t="s">
        <v>2</v>
      </c>
      <c r="W1872" t="s">
        <v>3</v>
      </c>
      <c r="X1872" t="s">
        <v>3</v>
      </c>
      <c r="Y1872" t="s">
        <v>3</v>
      </c>
      <c r="Z1872" t="s">
        <v>3</v>
      </c>
      <c r="AA1872"/>
      <c r="AB1872" t="s">
        <v>1791</v>
      </c>
      <c r="AC1872" t="s">
        <v>2271</v>
      </c>
      <c r="AD1872" t="s">
        <v>3</v>
      </c>
    </row>
    <row r="1873" spans="1:30" ht="15" x14ac:dyDescent="0.25">
      <c r="A1873">
        <v>678</v>
      </c>
      <c r="B1873" t="s">
        <v>2605</v>
      </c>
      <c r="C1873">
        <v>678</v>
      </c>
      <c r="D1873" t="s">
        <v>1808</v>
      </c>
      <c r="E1873" t="s">
        <v>2388</v>
      </c>
      <c r="F1873" t="s">
        <v>2471</v>
      </c>
      <c r="G1873" t="s">
        <v>2596</v>
      </c>
      <c r="H1873" t="s">
        <v>3</v>
      </c>
      <c r="I1873" t="s">
        <v>3</v>
      </c>
      <c r="J1873" t="s">
        <v>3</v>
      </c>
      <c r="K1873">
        <v>0</v>
      </c>
      <c r="L1873" t="s">
        <v>3</v>
      </c>
      <c r="M1873" t="s">
        <v>3</v>
      </c>
      <c r="N1873" t="s">
        <v>3</v>
      </c>
      <c r="O1873" t="s">
        <v>3</v>
      </c>
      <c r="P1873" t="s">
        <v>1795</v>
      </c>
      <c r="Q1873" t="s">
        <v>3</v>
      </c>
      <c r="R1873" t="s">
        <v>3</v>
      </c>
      <c r="S1873" t="s">
        <v>3</v>
      </c>
      <c r="T1873" t="s">
        <v>3</v>
      </c>
      <c r="U1873" t="s">
        <v>3</v>
      </c>
      <c r="V1873" t="s">
        <v>2</v>
      </c>
      <c r="W1873" t="s">
        <v>3</v>
      </c>
      <c r="X1873" t="s">
        <v>3</v>
      </c>
      <c r="Y1873" t="s">
        <v>3</v>
      </c>
      <c r="Z1873" t="s">
        <v>3</v>
      </c>
      <c r="AA1873"/>
      <c r="AB1873" t="s">
        <v>1791</v>
      </c>
      <c r="AC1873" t="s">
        <v>2271</v>
      </c>
      <c r="AD1873" t="s">
        <v>3</v>
      </c>
    </row>
    <row r="1874" spans="1:30" ht="15" x14ac:dyDescent="0.25">
      <c r="A1874">
        <v>679</v>
      </c>
      <c r="B1874" t="s">
        <v>2606</v>
      </c>
      <c r="C1874">
        <v>679</v>
      </c>
      <c r="D1874" t="s">
        <v>1808</v>
      </c>
      <c r="E1874" t="s">
        <v>2388</v>
      </c>
      <c r="F1874" t="s">
        <v>2471</v>
      </c>
      <c r="G1874" t="s">
        <v>2596</v>
      </c>
      <c r="H1874" t="s">
        <v>2501</v>
      </c>
      <c r="I1874" t="s">
        <v>3</v>
      </c>
      <c r="J1874" t="s">
        <v>3</v>
      </c>
      <c r="K1874">
        <v>0</v>
      </c>
      <c r="L1874" t="s">
        <v>311</v>
      </c>
      <c r="M1874" t="s">
        <v>3</v>
      </c>
      <c r="N1874" t="s">
        <v>3</v>
      </c>
      <c r="O1874" t="s">
        <v>3</v>
      </c>
      <c r="P1874" t="s">
        <v>1795</v>
      </c>
      <c r="Q1874" t="s">
        <v>3</v>
      </c>
      <c r="R1874" t="s">
        <v>3</v>
      </c>
      <c r="S1874" t="s">
        <v>3</v>
      </c>
      <c r="T1874" t="s">
        <v>11</v>
      </c>
      <c r="U1874" t="s">
        <v>3</v>
      </c>
      <c r="V1874" t="s">
        <v>2</v>
      </c>
      <c r="W1874" t="s">
        <v>3</v>
      </c>
      <c r="X1874" t="s">
        <v>3</v>
      </c>
      <c r="Y1874" t="s">
        <v>3</v>
      </c>
      <c r="Z1874" t="s">
        <v>3</v>
      </c>
      <c r="AA1874"/>
      <c r="AB1874" t="s">
        <v>1791</v>
      </c>
      <c r="AC1874" t="s">
        <v>2271</v>
      </c>
      <c r="AD1874" t="s">
        <v>3</v>
      </c>
    </row>
    <row r="1875" spans="1:30" ht="15" x14ac:dyDescent="0.25">
      <c r="A1875">
        <v>680</v>
      </c>
      <c r="B1875" t="s">
        <v>2607</v>
      </c>
      <c r="C1875">
        <v>680</v>
      </c>
      <c r="D1875" t="s">
        <v>1808</v>
      </c>
      <c r="E1875" t="s">
        <v>2388</v>
      </c>
      <c r="F1875" t="s">
        <v>2471</v>
      </c>
      <c r="G1875" t="s">
        <v>2596</v>
      </c>
      <c r="H1875" t="s">
        <v>2501</v>
      </c>
      <c r="I1875" t="s">
        <v>3</v>
      </c>
      <c r="J1875" t="s">
        <v>3</v>
      </c>
      <c r="K1875">
        <v>0</v>
      </c>
      <c r="L1875" t="s">
        <v>3</v>
      </c>
      <c r="M1875">
        <v>1</v>
      </c>
      <c r="N1875" t="s">
        <v>3</v>
      </c>
      <c r="O1875" t="s">
        <v>3</v>
      </c>
      <c r="P1875" t="s">
        <v>3</v>
      </c>
      <c r="Q1875" t="s">
        <v>3</v>
      </c>
      <c r="R1875" t="s">
        <v>3</v>
      </c>
      <c r="S1875" t="s">
        <v>3</v>
      </c>
      <c r="T1875" t="s">
        <v>11</v>
      </c>
      <c r="U1875" t="s">
        <v>3</v>
      </c>
      <c r="V1875" t="s">
        <v>2</v>
      </c>
      <c r="W1875" t="s">
        <v>3</v>
      </c>
      <c r="X1875" t="s">
        <v>3</v>
      </c>
      <c r="Y1875" t="s">
        <v>3</v>
      </c>
      <c r="Z1875" t="s">
        <v>3</v>
      </c>
      <c r="AA1875"/>
      <c r="AB1875" t="s">
        <v>1791</v>
      </c>
      <c r="AC1875" t="s">
        <v>2271</v>
      </c>
      <c r="AD1875" t="s">
        <v>3</v>
      </c>
    </row>
    <row r="1876" spans="1:30" ht="15" x14ac:dyDescent="0.25">
      <c r="A1876">
        <v>681</v>
      </c>
      <c r="B1876" t="s">
        <v>2608</v>
      </c>
      <c r="C1876">
        <v>681</v>
      </c>
      <c r="D1876" t="s">
        <v>1808</v>
      </c>
      <c r="E1876" t="s">
        <v>2388</v>
      </c>
      <c r="F1876" t="s">
        <v>2471</v>
      </c>
      <c r="G1876" t="s">
        <v>2596</v>
      </c>
      <c r="H1876" t="s">
        <v>2501</v>
      </c>
      <c r="I1876" t="s">
        <v>3</v>
      </c>
      <c r="J1876" t="s">
        <v>3</v>
      </c>
      <c r="K1876">
        <v>0</v>
      </c>
      <c r="L1876" t="s">
        <v>311</v>
      </c>
      <c r="M1876" t="s">
        <v>3</v>
      </c>
      <c r="N1876" t="s">
        <v>3</v>
      </c>
      <c r="O1876" t="s">
        <v>3</v>
      </c>
      <c r="P1876" t="s">
        <v>1795</v>
      </c>
      <c r="Q1876" t="s">
        <v>3</v>
      </c>
      <c r="R1876" t="s">
        <v>3</v>
      </c>
      <c r="S1876" t="s">
        <v>3</v>
      </c>
      <c r="T1876" t="s">
        <v>3</v>
      </c>
      <c r="U1876" t="s">
        <v>3</v>
      </c>
      <c r="V1876" t="s">
        <v>2</v>
      </c>
      <c r="W1876" t="s">
        <v>3</v>
      </c>
      <c r="X1876" t="s">
        <v>3</v>
      </c>
      <c r="Y1876" t="s">
        <v>3</v>
      </c>
      <c r="Z1876" t="s">
        <v>3</v>
      </c>
      <c r="AA1876"/>
      <c r="AB1876" t="s">
        <v>1791</v>
      </c>
      <c r="AC1876" t="s">
        <v>2271</v>
      </c>
      <c r="AD1876" t="s">
        <v>3</v>
      </c>
    </row>
    <row r="1877" spans="1:30" ht="15" x14ac:dyDescent="0.25">
      <c r="A1877">
        <v>682</v>
      </c>
      <c r="B1877" t="s">
        <v>2609</v>
      </c>
      <c r="C1877">
        <v>682</v>
      </c>
      <c r="D1877" t="s">
        <v>1808</v>
      </c>
      <c r="E1877" t="s">
        <v>2388</v>
      </c>
      <c r="F1877" t="s">
        <v>2471</v>
      </c>
      <c r="G1877" t="s">
        <v>2596</v>
      </c>
      <c r="H1877" t="s">
        <v>2501</v>
      </c>
      <c r="I1877" t="s">
        <v>3</v>
      </c>
      <c r="J1877" t="s">
        <v>3</v>
      </c>
      <c r="K1877">
        <v>0</v>
      </c>
      <c r="L1877" t="s">
        <v>3</v>
      </c>
      <c r="M1877" t="s">
        <v>3</v>
      </c>
      <c r="N1877" t="s">
        <v>3</v>
      </c>
      <c r="O1877" t="s">
        <v>3</v>
      </c>
      <c r="P1877" t="s">
        <v>3</v>
      </c>
      <c r="Q1877" t="s">
        <v>3</v>
      </c>
      <c r="R1877" t="s">
        <v>3</v>
      </c>
      <c r="S1877" t="s">
        <v>3</v>
      </c>
      <c r="T1877" t="s">
        <v>3</v>
      </c>
      <c r="U1877" t="s">
        <v>3</v>
      </c>
      <c r="V1877" t="s">
        <v>2</v>
      </c>
      <c r="W1877" t="s">
        <v>3</v>
      </c>
      <c r="X1877" t="s">
        <v>3</v>
      </c>
      <c r="Y1877" t="s">
        <v>3</v>
      </c>
      <c r="Z1877" t="s">
        <v>3</v>
      </c>
      <c r="AA1877"/>
      <c r="AB1877" t="s">
        <v>1791</v>
      </c>
      <c r="AC1877" t="s">
        <v>2271</v>
      </c>
      <c r="AD1877" t="s">
        <v>3</v>
      </c>
    </row>
    <row r="1878" spans="1:30" ht="15" x14ac:dyDescent="0.25">
      <c r="A1878">
        <v>683</v>
      </c>
      <c r="B1878" t="s">
        <v>2610</v>
      </c>
      <c r="C1878">
        <v>683</v>
      </c>
      <c r="D1878" t="s">
        <v>1808</v>
      </c>
      <c r="E1878" t="s">
        <v>2388</v>
      </c>
      <c r="F1878" t="s">
        <v>2471</v>
      </c>
      <c r="G1878" t="s">
        <v>2596</v>
      </c>
      <c r="H1878" t="s">
        <v>3</v>
      </c>
      <c r="I1878" t="s">
        <v>3</v>
      </c>
      <c r="J1878" t="s">
        <v>3</v>
      </c>
      <c r="K1878">
        <v>0</v>
      </c>
      <c r="L1878" t="s">
        <v>3</v>
      </c>
      <c r="M1878" t="s">
        <v>3</v>
      </c>
      <c r="N1878" t="s">
        <v>3</v>
      </c>
      <c r="O1878" t="s">
        <v>3</v>
      </c>
      <c r="P1878" t="s">
        <v>3</v>
      </c>
      <c r="Q1878" t="s">
        <v>3</v>
      </c>
      <c r="R1878" t="s">
        <v>3</v>
      </c>
      <c r="S1878" t="s">
        <v>3</v>
      </c>
      <c r="T1878" t="s">
        <v>3</v>
      </c>
      <c r="U1878" t="s">
        <v>3</v>
      </c>
      <c r="V1878" t="s">
        <v>3</v>
      </c>
      <c r="W1878" t="s">
        <v>3</v>
      </c>
      <c r="X1878" t="s">
        <v>3</v>
      </c>
      <c r="Y1878" t="s">
        <v>3</v>
      </c>
      <c r="Z1878" t="s">
        <v>3</v>
      </c>
      <c r="AA1878"/>
      <c r="AB1878" t="s">
        <v>1791</v>
      </c>
      <c r="AC1878" t="s">
        <v>2271</v>
      </c>
      <c r="AD1878" t="s">
        <v>3</v>
      </c>
    </row>
    <row r="1879" spans="1:30" ht="15" x14ac:dyDescent="0.25">
      <c r="A1879">
        <v>684</v>
      </c>
      <c r="B1879" t="s">
        <v>2611</v>
      </c>
      <c r="C1879">
        <v>684</v>
      </c>
      <c r="D1879" t="s">
        <v>1808</v>
      </c>
      <c r="E1879" t="s">
        <v>2388</v>
      </c>
      <c r="F1879" t="s">
        <v>2471</v>
      </c>
      <c r="G1879" t="s">
        <v>2596</v>
      </c>
      <c r="H1879" t="s">
        <v>3</v>
      </c>
      <c r="I1879" t="s">
        <v>3</v>
      </c>
      <c r="J1879" t="s">
        <v>3</v>
      </c>
      <c r="K1879">
        <v>0</v>
      </c>
      <c r="L1879" t="s">
        <v>3</v>
      </c>
      <c r="M1879" t="s">
        <v>3</v>
      </c>
      <c r="N1879" t="s">
        <v>3</v>
      </c>
      <c r="O1879" t="s">
        <v>3</v>
      </c>
      <c r="P1879" t="s">
        <v>3</v>
      </c>
      <c r="Q1879" t="s">
        <v>3</v>
      </c>
      <c r="R1879" t="s">
        <v>3</v>
      </c>
      <c r="S1879" t="s">
        <v>3</v>
      </c>
      <c r="T1879" t="s">
        <v>3</v>
      </c>
      <c r="U1879" t="s">
        <v>3</v>
      </c>
      <c r="V1879" t="s">
        <v>3</v>
      </c>
      <c r="W1879" t="s">
        <v>3</v>
      </c>
      <c r="X1879" t="s">
        <v>3</v>
      </c>
      <c r="Y1879" t="s">
        <v>3</v>
      </c>
      <c r="Z1879" t="s">
        <v>3</v>
      </c>
      <c r="AA1879"/>
      <c r="AB1879" t="s">
        <v>1791</v>
      </c>
      <c r="AC1879" t="s">
        <v>2271</v>
      </c>
      <c r="AD1879" t="s">
        <v>3</v>
      </c>
    </row>
    <row r="1880" spans="1:30" ht="15" x14ac:dyDescent="0.25">
      <c r="A1880">
        <v>685</v>
      </c>
      <c r="B1880" t="s">
        <v>2612</v>
      </c>
      <c r="C1880">
        <v>685</v>
      </c>
      <c r="D1880" t="s">
        <v>1808</v>
      </c>
      <c r="E1880" t="s">
        <v>2388</v>
      </c>
      <c r="F1880" t="s">
        <v>2471</v>
      </c>
      <c r="G1880" t="s">
        <v>2596</v>
      </c>
      <c r="H1880" t="s">
        <v>2501</v>
      </c>
      <c r="I1880" t="s">
        <v>3</v>
      </c>
      <c r="J1880" t="s">
        <v>3</v>
      </c>
      <c r="K1880">
        <v>0</v>
      </c>
      <c r="L1880" t="s">
        <v>3</v>
      </c>
      <c r="M1880" t="s">
        <v>3</v>
      </c>
      <c r="N1880" t="s">
        <v>3</v>
      </c>
      <c r="O1880" t="s">
        <v>3</v>
      </c>
      <c r="P1880" t="s">
        <v>3</v>
      </c>
      <c r="Q1880" t="s">
        <v>3</v>
      </c>
      <c r="R1880" t="s">
        <v>3</v>
      </c>
      <c r="S1880" t="s">
        <v>3</v>
      </c>
      <c r="T1880" t="s">
        <v>3</v>
      </c>
      <c r="U1880" t="s">
        <v>3</v>
      </c>
      <c r="V1880" t="s">
        <v>2</v>
      </c>
      <c r="W1880" t="s">
        <v>3</v>
      </c>
      <c r="X1880" t="s">
        <v>3</v>
      </c>
      <c r="Y1880" t="s">
        <v>3</v>
      </c>
      <c r="Z1880" t="s">
        <v>3</v>
      </c>
      <c r="AA1880"/>
      <c r="AB1880" t="s">
        <v>1791</v>
      </c>
      <c r="AC1880" t="s">
        <v>2271</v>
      </c>
      <c r="AD1880" t="s">
        <v>3</v>
      </c>
    </row>
    <row r="1881" spans="1:30" ht="15" x14ac:dyDescent="0.25">
      <c r="A1881">
        <v>686</v>
      </c>
      <c r="B1881" t="s">
        <v>2613</v>
      </c>
      <c r="C1881">
        <v>686</v>
      </c>
      <c r="D1881" t="s">
        <v>1808</v>
      </c>
      <c r="E1881" t="s">
        <v>2388</v>
      </c>
      <c r="F1881" t="s">
        <v>2471</v>
      </c>
      <c r="G1881" t="s">
        <v>2596</v>
      </c>
      <c r="H1881" t="s">
        <v>2614</v>
      </c>
      <c r="I1881" t="s">
        <v>3</v>
      </c>
      <c r="J1881" t="s">
        <v>3</v>
      </c>
      <c r="K1881">
        <v>0</v>
      </c>
      <c r="L1881" t="s">
        <v>311</v>
      </c>
      <c r="M1881" t="s">
        <v>3</v>
      </c>
      <c r="N1881" t="s">
        <v>3</v>
      </c>
      <c r="O1881" t="s">
        <v>3</v>
      </c>
      <c r="P1881" t="s">
        <v>1795</v>
      </c>
      <c r="Q1881" t="s">
        <v>3</v>
      </c>
      <c r="R1881" t="s">
        <v>3</v>
      </c>
      <c r="S1881" t="s">
        <v>3</v>
      </c>
      <c r="T1881" t="s">
        <v>3</v>
      </c>
      <c r="U1881" t="s">
        <v>3</v>
      </c>
      <c r="V1881" t="s">
        <v>2</v>
      </c>
      <c r="W1881" t="s">
        <v>3</v>
      </c>
      <c r="X1881" t="s">
        <v>3</v>
      </c>
      <c r="Y1881" t="s">
        <v>3</v>
      </c>
      <c r="Z1881" t="s">
        <v>3</v>
      </c>
      <c r="AA1881"/>
      <c r="AB1881" t="s">
        <v>1791</v>
      </c>
      <c r="AC1881" t="s">
        <v>2271</v>
      </c>
      <c r="AD1881" t="s">
        <v>3</v>
      </c>
    </row>
    <row r="1882" spans="1:30" ht="15" x14ac:dyDescent="0.25">
      <c r="A1882">
        <v>687</v>
      </c>
      <c r="B1882" t="s">
        <v>2615</v>
      </c>
      <c r="C1882">
        <v>687</v>
      </c>
      <c r="D1882" t="s">
        <v>1808</v>
      </c>
      <c r="E1882" t="s">
        <v>2388</v>
      </c>
      <c r="F1882" t="s">
        <v>2471</v>
      </c>
      <c r="G1882" t="s">
        <v>2596</v>
      </c>
      <c r="H1882" t="s">
        <v>2501</v>
      </c>
      <c r="I1882" t="s">
        <v>3</v>
      </c>
      <c r="J1882" t="s">
        <v>3</v>
      </c>
      <c r="K1882">
        <v>0</v>
      </c>
      <c r="L1882" t="s">
        <v>3</v>
      </c>
      <c r="M1882" t="s">
        <v>3</v>
      </c>
      <c r="N1882" t="s">
        <v>3</v>
      </c>
      <c r="O1882" t="s">
        <v>3</v>
      </c>
      <c r="P1882" t="s">
        <v>1795</v>
      </c>
      <c r="Q1882" t="s">
        <v>3</v>
      </c>
      <c r="R1882" t="s">
        <v>3</v>
      </c>
      <c r="S1882" t="s">
        <v>3</v>
      </c>
      <c r="T1882" t="s">
        <v>11</v>
      </c>
      <c r="U1882" t="s">
        <v>3</v>
      </c>
      <c r="V1882" t="s">
        <v>2</v>
      </c>
      <c r="W1882" t="s">
        <v>3</v>
      </c>
      <c r="X1882" t="s">
        <v>3</v>
      </c>
      <c r="Y1882" t="s">
        <v>3</v>
      </c>
      <c r="Z1882" t="s">
        <v>10</v>
      </c>
      <c r="AA1882"/>
      <c r="AB1882" t="s">
        <v>1791</v>
      </c>
      <c r="AC1882" t="s">
        <v>2271</v>
      </c>
      <c r="AD1882" t="s">
        <v>3</v>
      </c>
    </row>
    <row r="1883" spans="1:30" ht="15" x14ac:dyDescent="0.25">
      <c r="A1883">
        <v>688</v>
      </c>
      <c r="B1883" t="s">
        <v>2616</v>
      </c>
      <c r="C1883">
        <v>688</v>
      </c>
      <c r="D1883" t="s">
        <v>1808</v>
      </c>
      <c r="E1883" t="s">
        <v>2388</v>
      </c>
      <c r="F1883" t="s">
        <v>2471</v>
      </c>
      <c r="G1883" t="s">
        <v>2596</v>
      </c>
      <c r="H1883" t="s">
        <v>2501</v>
      </c>
      <c r="I1883" t="s">
        <v>3</v>
      </c>
      <c r="J1883" t="s">
        <v>3</v>
      </c>
      <c r="K1883">
        <v>0</v>
      </c>
      <c r="L1883" t="s">
        <v>3</v>
      </c>
      <c r="M1883" t="s">
        <v>3</v>
      </c>
      <c r="N1883" t="s">
        <v>3</v>
      </c>
      <c r="O1883" t="s">
        <v>3</v>
      </c>
      <c r="P1883" t="s">
        <v>3</v>
      </c>
      <c r="Q1883" t="s">
        <v>3</v>
      </c>
      <c r="R1883" t="s">
        <v>3</v>
      </c>
      <c r="S1883" t="s">
        <v>3</v>
      </c>
      <c r="T1883" t="s">
        <v>3</v>
      </c>
      <c r="U1883" t="s">
        <v>3</v>
      </c>
      <c r="V1883" t="s">
        <v>3</v>
      </c>
      <c r="W1883" t="s">
        <v>3</v>
      </c>
      <c r="X1883" t="s">
        <v>3</v>
      </c>
      <c r="Y1883" t="s">
        <v>3</v>
      </c>
      <c r="Z1883" t="s">
        <v>3</v>
      </c>
      <c r="AA1883"/>
      <c r="AB1883" t="s">
        <v>1791</v>
      </c>
      <c r="AC1883" t="s">
        <v>2271</v>
      </c>
      <c r="AD1883" t="s">
        <v>3</v>
      </c>
    </row>
    <row r="1884" spans="1:30" ht="15" x14ac:dyDescent="0.25">
      <c r="A1884">
        <v>689</v>
      </c>
      <c r="B1884" t="s">
        <v>2617</v>
      </c>
      <c r="C1884">
        <v>689</v>
      </c>
      <c r="D1884" t="s">
        <v>1808</v>
      </c>
      <c r="E1884" t="s">
        <v>2388</v>
      </c>
      <c r="F1884" t="s">
        <v>2471</v>
      </c>
      <c r="G1884" t="s">
        <v>2596</v>
      </c>
      <c r="H1884" t="s">
        <v>3</v>
      </c>
      <c r="I1884" t="s">
        <v>3</v>
      </c>
      <c r="J1884" t="s">
        <v>3</v>
      </c>
      <c r="K1884">
        <v>0</v>
      </c>
      <c r="L1884" t="s">
        <v>3</v>
      </c>
      <c r="M1884" t="s">
        <v>3</v>
      </c>
      <c r="N1884" t="s">
        <v>3</v>
      </c>
      <c r="O1884" t="s">
        <v>3</v>
      </c>
      <c r="P1884" t="s">
        <v>3</v>
      </c>
      <c r="Q1884" t="s">
        <v>3</v>
      </c>
      <c r="R1884" t="s">
        <v>3</v>
      </c>
      <c r="S1884" t="s">
        <v>3</v>
      </c>
      <c r="T1884" t="s">
        <v>3</v>
      </c>
      <c r="U1884" t="s">
        <v>3</v>
      </c>
      <c r="V1884" t="s">
        <v>3</v>
      </c>
      <c r="W1884" t="s">
        <v>3</v>
      </c>
      <c r="X1884" t="s">
        <v>3</v>
      </c>
      <c r="Y1884" t="s">
        <v>3</v>
      </c>
      <c r="Z1884" t="s">
        <v>3</v>
      </c>
      <c r="AA1884"/>
      <c r="AB1884" t="s">
        <v>1791</v>
      </c>
      <c r="AC1884" t="s">
        <v>2271</v>
      </c>
      <c r="AD1884" t="s">
        <v>3</v>
      </c>
    </row>
    <row r="1885" spans="1:30" ht="15" x14ac:dyDescent="0.25">
      <c r="A1885">
        <v>690</v>
      </c>
      <c r="B1885" t="s">
        <v>2618</v>
      </c>
      <c r="C1885">
        <v>690</v>
      </c>
      <c r="D1885" t="s">
        <v>1808</v>
      </c>
      <c r="E1885" t="s">
        <v>2388</v>
      </c>
      <c r="F1885" t="s">
        <v>2471</v>
      </c>
      <c r="G1885" t="s">
        <v>2596</v>
      </c>
      <c r="H1885" t="s">
        <v>3</v>
      </c>
      <c r="I1885" t="s">
        <v>3</v>
      </c>
      <c r="J1885" t="s">
        <v>3</v>
      </c>
      <c r="K1885">
        <v>0</v>
      </c>
      <c r="L1885" t="s">
        <v>3</v>
      </c>
      <c r="M1885" t="s">
        <v>3</v>
      </c>
      <c r="N1885" t="s">
        <v>3</v>
      </c>
      <c r="O1885" t="s">
        <v>3</v>
      </c>
      <c r="P1885" t="s">
        <v>3</v>
      </c>
      <c r="Q1885" t="s">
        <v>3</v>
      </c>
      <c r="R1885" t="s">
        <v>3</v>
      </c>
      <c r="S1885" t="s">
        <v>3</v>
      </c>
      <c r="T1885" t="s">
        <v>3</v>
      </c>
      <c r="U1885" t="s">
        <v>3</v>
      </c>
      <c r="V1885" t="s">
        <v>3</v>
      </c>
      <c r="W1885" t="s">
        <v>3</v>
      </c>
      <c r="X1885" t="s">
        <v>3</v>
      </c>
      <c r="Y1885" t="s">
        <v>3</v>
      </c>
      <c r="Z1885" t="s">
        <v>3</v>
      </c>
      <c r="AA1885"/>
      <c r="AB1885" t="s">
        <v>1791</v>
      </c>
      <c r="AC1885" t="s">
        <v>2271</v>
      </c>
      <c r="AD1885" t="s">
        <v>3</v>
      </c>
    </row>
    <row r="1886" spans="1:30" ht="15" x14ac:dyDescent="0.25">
      <c r="A1886">
        <v>691</v>
      </c>
      <c r="B1886" t="s">
        <v>2619</v>
      </c>
      <c r="C1886">
        <v>691</v>
      </c>
      <c r="D1886" t="s">
        <v>1808</v>
      </c>
      <c r="E1886" t="s">
        <v>2388</v>
      </c>
      <c r="F1886" t="s">
        <v>2471</v>
      </c>
      <c r="G1886" t="s">
        <v>2596</v>
      </c>
      <c r="H1886" t="s">
        <v>2501</v>
      </c>
      <c r="I1886" t="s">
        <v>3</v>
      </c>
      <c r="J1886" t="s">
        <v>3</v>
      </c>
      <c r="K1886">
        <v>0</v>
      </c>
      <c r="L1886" t="s">
        <v>3</v>
      </c>
      <c r="M1886" t="s">
        <v>3</v>
      </c>
      <c r="N1886" t="s">
        <v>3</v>
      </c>
      <c r="O1886" t="s">
        <v>3</v>
      </c>
      <c r="P1886" t="s">
        <v>1795</v>
      </c>
      <c r="Q1886" t="s">
        <v>3</v>
      </c>
      <c r="R1886" t="s">
        <v>3</v>
      </c>
      <c r="S1886" t="s">
        <v>3</v>
      </c>
      <c r="T1886" t="s">
        <v>3</v>
      </c>
      <c r="U1886" t="s">
        <v>3</v>
      </c>
      <c r="V1886" t="s">
        <v>2</v>
      </c>
      <c r="W1886" t="s">
        <v>3</v>
      </c>
      <c r="X1886" t="s">
        <v>3</v>
      </c>
      <c r="Y1886" t="s">
        <v>3</v>
      </c>
      <c r="Z1886" t="s">
        <v>3</v>
      </c>
      <c r="AA1886"/>
      <c r="AB1886" t="s">
        <v>1791</v>
      </c>
      <c r="AC1886" t="s">
        <v>2271</v>
      </c>
      <c r="AD1886" t="s">
        <v>3</v>
      </c>
    </row>
    <row r="1887" spans="1:30" ht="15" x14ac:dyDescent="0.25">
      <c r="A1887">
        <v>692</v>
      </c>
      <c r="B1887" t="s">
        <v>2620</v>
      </c>
      <c r="C1887">
        <v>692</v>
      </c>
      <c r="D1887" t="s">
        <v>1808</v>
      </c>
      <c r="E1887" t="s">
        <v>2388</v>
      </c>
      <c r="F1887" t="s">
        <v>2471</v>
      </c>
      <c r="G1887" t="s">
        <v>2596</v>
      </c>
      <c r="H1887" t="s">
        <v>2501</v>
      </c>
      <c r="I1887" t="s">
        <v>3</v>
      </c>
      <c r="J1887" t="s">
        <v>3</v>
      </c>
      <c r="K1887">
        <v>0</v>
      </c>
      <c r="L1887" t="s">
        <v>3</v>
      </c>
      <c r="M1887" t="s">
        <v>3</v>
      </c>
      <c r="N1887" t="s">
        <v>3</v>
      </c>
      <c r="O1887" t="s">
        <v>3</v>
      </c>
      <c r="P1887" t="s">
        <v>3</v>
      </c>
      <c r="Q1887" t="s">
        <v>3</v>
      </c>
      <c r="R1887" t="s">
        <v>3</v>
      </c>
      <c r="S1887" t="s">
        <v>3</v>
      </c>
      <c r="T1887" t="s">
        <v>3</v>
      </c>
      <c r="U1887" t="s">
        <v>3</v>
      </c>
      <c r="V1887" t="s">
        <v>2</v>
      </c>
      <c r="W1887" t="s">
        <v>3</v>
      </c>
      <c r="X1887" t="s">
        <v>3</v>
      </c>
      <c r="Y1887" t="s">
        <v>3</v>
      </c>
      <c r="Z1887" t="s">
        <v>3</v>
      </c>
      <c r="AA1887"/>
      <c r="AB1887" t="s">
        <v>1791</v>
      </c>
      <c r="AC1887" t="s">
        <v>2271</v>
      </c>
      <c r="AD1887" t="s">
        <v>3</v>
      </c>
    </row>
    <row r="1888" spans="1:30" ht="15" x14ac:dyDescent="0.25">
      <c r="A1888">
        <v>693</v>
      </c>
      <c r="B1888" t="s">
        <v>2621</v>
      </c>
      <c r="C1888">
        <v>693</v>
      </c>
      <c r="D1888" t="s">
        <v>1808</v>
      </c>
      <c r="E1888" t="s">
        <v>2388</v>
      </c>
      <c r="F1888" t="s">
        <v>2471</v>
      </c>
      <c r="G1888" t="s">
        <v>2596</v>
      </c>
      <c r="H1888" t="s">
        <v>3</v>
      </c>
      <c r="I1888" t="s">
        <v>3</v>
      </c>
      <c r="J1888" t="s">
        <v>3</v>
      </c>
      <c r="K1888">
        <v>0</v>
      </c>
      <c r="L1888" t="s">
        <v>3</v>
      </c>
      <c r="M1888" t="s">
        <v>3</v>
      </c>
      <c r="N1888" t="s">
        <v>3</v>
      </c>
      <c r="O1888" t="s">
        <v>3</v>
      </c>
      <c r="P1888" t="s">
        <v>3</v>
      </c>
      <c r="Q1888" t="s">
        <v>3</v>
      </c>
      <c r="R1888" t="s">
        <v>3</v>
      </c>
      <c r="S1888" t="s">
        <v>3</v>
      </c>
      <c r="T1888" t="s">
        <v>3</v>
      </c>
      <c r="U1888" t="s">
        <v>3</v>
      </c>
      <c r="V1888" t="s">
        <v>3</v>
      </c>
      <c r="W1888" t="s">
        <v>3</v>
      </c>
      <c r="X1888" t="s">
        <v>3</v>
      </c>
      <c r="Y1888" t="s">
        <v>3</v>
      </c>
      <c r="Z1888" t="s">
        <v>3</v>
      </c>
      <c r="AA1888"/>
      <c r="AB1888" t="s">
        <v>1791</v>
      </c>
      <c r="AC1888" t="s">
        <v>2271</v>
      </c>
      <c r="AD1888" t="s">
        <v>3</v>
      </c>
    </row>
    <row r="1889" spans="1:30" ht="15" x14ac:dyDescent="0.25">
      <c r="A1889">
        <v>694</v>
      </c>
      <c r="B1889" t="s">
        <v>2622</v>
      </c>
      <c r="C1889">
        <v>694</v>
      </c>
      <c r="D1889" t="s">
        <v>1808</v>
      </c>
      <c r="E1889" t="s">
        <v>2388</v>
      </c>
      <c r="F1889" t="s">
        <v>2471</v>
      </c>
      <c r="G1889" t="s">
        <v>2596</v>
      </c>
      <c r="H1889" t="s">
        <v>3</v>
      </c>
      <c r="I1889" t="s">
        <v>3</v>
      </c>
      <c r="J1889" t="s">
        <v>3</v>
      </c>
      <c r="K1889">
        <v>0</v>
      </c>
      <c r="L1889" t="s">
        <v>3</v>
      </c>
      <c r="M1889" t="s">
        <v>3</v>
      </c>
      <c r="N1889" t="s">
        <v>3</v>
      </c>
      <c r="O1889" t="s">
        <v>3</v>
      </c>
      <c r="P1889" t="s">
        <v>1795</v>
      </c>
      <c r="Q1889" t="s">
        <v>3</v>
      </c>
      <c r="R1889" t="s">
        <v>3</v>
      </c>
      <c r="S1889" t="s">
        <v>3</v>
      </c>
      <c r="T1889" t="s">
        <v>3</v>
      </c>
      <c r="U1889" t="s">
        <v>3</v>
      </c>
      <c r="V1889" t="s">
        <v>2</v>
      </c>
      <c r="W1889" t="s">
        <v>3</v>
      </c>
      <c r="X1889" t="s">
        <v>3</v>
      </c>
      <c r="Y1889" t="s">
        <v>3</v>
      </c>
      <c r="Z1889" t="s">
        <v>3</v>
      </c>
      <c r="AA1889"/>
      <c r="AB1889" t="s">
        <v>1791</v>
      </c>
      <c r="AC1889" t="s">
        <v>2271</v>
      </c>
      <c r="AD1889" t="s">
        <v>3</v>
      </c>
    </row>
    <row r="1890" spans="1:30" ht="15" x14ac:dyDescent="0.25">
      <c r="A1890">
        <v>695</v>
      </c>
      <c r="B1890" t="s">
        <v>2623</v>
      </c>
      <c r="C1890">
        <v>695</v>
      </c>
      <c r="D1890" t="s">
        <v>1808</v>
      </c>
      <c r="E1890" t="s">
        <v>2388</v>
      </c>
      <c r="F1890" t="s">
        <v>2471</v>
      </c>
      <c r="G1890" t="s">
        <v>2596</v>
      </c>
      <c r="H1890" t="s">
        <v>3</v>
      </c>
      <c r="I1890" t="s">
        <v>3</v>
      </c>
      <c r="J1890" t="s">
        <v>3</v>
      </c>
      <c r="K1890">
        <v>0</v>
      </c>
      <c r="L1890" t="s">
        <v>3</v>
      </c>
      <c r="M1890" t="s">
        <v>3</v>
      </c>
      <c r="N1890" t="s">
        <v>3</v>
      </c>
      <c r="O1890" t="s">
        <v>3</v>
      </c>
      <c r="P1890" t="s">
        <v>3</v>
      </c>
      <c r="Q1890" t="s">
        <v>3</v>
      </c>
      <c r="R1890" t="s">
        <v>3</v>
      </c>
      <c r="S1890" t="s">
        <v>3</v>
      </c>
      <c r="T1890" t="s">
        <v>3</v>
      </c>
      <c r="U1890" t="s">
        <v>3</v>
      </c>
      <c r="V1890" t="s">
        <v>2</v>
      </c>
      <c r="W1890" t="s">
        <v>3</v>
      </c>
      <c r="X1890" t="s">
        <v>3</v>
      </c>
      <c r="Y1890" t="s">
        <v>3</v>
      </c>
      <c r="Z1890" t="s">
        <v>3</v>
      </c>
      <c r="AA1890"/>
      <c r="AB1890" t="s">
        <v>1791</v>
      </c>
      <c r="AC1890" t="s">
        <v>2271</v>
      </c>
      <c r="AD1890" t="s">
        <v>3</v>
      </c>
    </row>
    <row r="1891" spans="1:30" ht="15" x14ac:dyDescent="0.25">
      <c r="A1891">
        <v>696</v>
      </c>
      <c r="B1891" t="s">
        <v>2624</v>
      </c>
      <c r="C1891">
        <v>696</v>
      </c>
      <c r="D1891" t="s">
        <v>1808</v>
      </c>
      <c r="E1891" t="s">
        <v>2388</v>
      </c>
      <c r="F1891" t="s">
        <v>2471</v>
      </c>
      <c r="G1891" t="s">
        <v>2596</v>
      </c>
      <c r="H1891" t="s">
        <v>3</v>
      </c>
      <c r="I1891" t="s">
        <v>3</v>
      </c>
      <c r="J1891" t="s">
        <v>3</v>
      </c>
      <c r="K1891">
        <v>0</v>
      </c>
      <c r="L1891" t="s">
        <v>3</v>
      </c>
      <c r="M1891" t="s">
        <v>3</v>
      </c>
      <c r="N1891" t="s">
        <v>3</v>
      </c>
      <c r="O1891" t="s">
        <v>3</v>
      </c>
      <c r="P1891" t="s">
        <v>3</v>
      </c>
      <c r="Q1891" t="s">
        <v>3</v>
      </c>
      <c r="R1891" t="s">
        <v>3</v>
      </c>
      <c r="S1891" t="s">
        <v>3</v>
      </c>
      <c r="T1891" t="s">
        <v>3</v>
      </c>
      <c r="U1891" t="s">
        <v>3</v>
      </c>
      <c r="V1891" t="s">
        <v>2</v>
      </c>
      <c r="W1891" t="s">
        <v>3</v>
      </c>
      <c r="X1891" t="s">
        <v>3</v>
      </c>
      <c r="Y1891" t="s">
        <v>3</v>
      </c>
      <c r="Z1891" t="s">
        <v>3</v>
      </c>
      <c r="AA1891"/>
      <c r="AB1891" t="s">
        <v>1791</v>
      </c>
      <c r="AC1891" t="s">
        <v>2271</v>
      </c>
      <c r="AD1891" t="s">
        <v>3</v>
      </c>
    </row>
    <row r="1892" spans="1:30" ht="15" x14ac:dyDescent="0.25">
      <c r="A1892">
        <v>697</v>
      </c>
      <c r="B1892" t="s">
        <v>2625</v>
      </c>
      <c r="C1892">
        <v>697</v>
      </c>
      <c r="D1892" t="s">
        <v>1808</v>
      </c>
      <c r="E1892" t="s">
        <v>2388</v>
      </c>
      <c r="F1892" t="s">
        <v>2471</v>
      </c>
      <c r="G1892" t="s">
        <v>2596</v>
      </c>
      <c r="H1892" t="s">
        <v>2626</v>
      </c>
      <c r="I1892" t="s">
        <v>3</v>
      </c>
      <c r="J1892" t="s">
        <v>3</v>
      </c>
      <c r="K1892">
        <v>0</v>
      </c>
      <c r="L1892" t="s">
        <v>3</v>
      </c>
      <c r="M1892">
        <v>1</v>
      </c>
      <c r="N1892" t="s">
        <v>3</v>
      </c>
      <c r="O1892" t="s">
        <v>3</v>
      </c>
      <c r="P1892" t="s">
        <v>1795</v>
      </c>
      <c r="Q1892" t="s">
        <v>3</v>
      </c>
      <c r="R1892" t="s">
        <v>3</v>
      </c>
      <c r="S1892" t="s">
        <v>3</v>
      </c>
      <c r="T1892" t="s">
        <v>3</v>
      </c>
      <c r="U1892" t="s">
        <v>3</v>
      </c>
      <c r="V1892" t="s">
        <v>2</v>
      </c>
      <c r="W1892" t="s">
        <v>3</v>
      </c>
      <c r="X1892" t="s">
        <v>3</v>
      </c>
      <c r="Y1892" t="s">
        <v>3</v>
      </c>
      <c r="Z1892" t="s">
        <v>3</v>
      </c>
      <c r="AA1892"/>
      <c r="AB1892" t="s">
        <v>1791</v>
      </c>
      <c r="AC1892" t="s">
        <v>2271</v>
      </c>
      <c r="AD1892" t="s">
        <v>3</v>
      </c>
    </row>
    <row r="1893" spans="1:30" ht="15" x14ac:dyDescent="0.25">
      <c r="A1893">
        <v>698</v>
      </c>
      <c r="B1893" t="s">
        <v>2627</v>
      </c>
      <c r="C1893">
        <v>698</v>
      </c>
      <c r="D1893" t="s">
        <v>1808</v>
      </c>
      <c r="E1893" t="s">
        <v>2388</v>
      </c>
      <c r="F1893" t="s">
        <v>2471</v>
      </c>
      <c r="G1893" t="s">
        <v>2596</v>
      </c>
      <c r="H1893" t="s">
        <v>3</v>
      </c>
      <c r="I1893" t="s">
        <v>3</v>
      </c>
      <c r="J1893" t="s">
        <v>3</v>
      </c>
      <c r="K1893">
        <v>0</v>
      </c>
      <c r="L1893" t="s">
        <v>3</v>
      </c>
      <c r="M1893" t="s">
        <v>3</v>
      </c>
      <c r="N1893" t="s">
        <v>3</v>
      </c>
      <c r="O1893" t="s">
        <v>3</v>
      </c>
      <c r="P1893" t="s">
        <v>3</v>
      </c>
      <c r="Q1893" t="s">
        <v>3</v>
      </c>
      <c r="R1893" t="s">
        <v>3</v>
      </c>
      <c r="S1893" t="s">
        <v>3</v>
      </c>
      <c r="T1893" t="s">
        <v>3</v>
      </c>
      <c r="U1893" t="s">
        <v>3</v>
      </c>
      <c r="V1893" t="s">
        <v>2</v>
      </c>
      <c r="W1893" t="s">
        <v>3</v>
      </c>
      <c r="X1893" t="s">
        <v>3</v>
      </c>
      <c r="Y1893" t="s">
        <v>3</v>
      </c>
      <c r="Z1893" t="s">
        <v>3</v>
      </c>
      <c r="AA1893"/>
      <c r="AB1893" t="s">
        <v>1791</v>
      </c>
      <c r="AC1893" t="s">
        <v>2271</v>
      </c>
      <c r="AD1893" t="s">
        <v>3</v>
      </c>
    </row>
    <row r="1894" spans="1:30" ht="15" x14ac:dyDescent="0.25">
      <c r="A1894">
        <v>699</v>
      </c>
      <c r="B1894" t="s">
        <v>2628</v>
      </c>
      <c r="C1894">
        <v>699</v>
      </c>
      <c r="D1894" t="s">
        <v>1808</v>
      </c>
      <c r="E1894" t="s">
        <v>2388</v>
      </c>
      <c r="F1894" t="s">
        <v>2471</v>
      </c>
      <c r="G1894" t="s">
        <v>2596</v>
      </c>
      <c r="H1894" t="s">
        <v>3</v>
      </c>
      <c r="I1894" t="s">
        <v>3</v>
      </c>
      <c r="J1894" t="s">
        <v>3</v>
      </c>
      <c r="K1894">
        <v>0</v>
      </c>
      <c r="L1894" t="s">
        <v>3</v>
      </c>
      <c r="M1894" t="s">
        <v>3</v>
      </c>
      <c r="N1894" t="s">
        <v>3</v>
      </c>
      <c r="O1894" t="s">
        <v>3</v>
      </c>
      <c r="P1894" t="s">
        <v>3</v>
      </c>
      <c r="Q1894" t="s">
        <v>3</v>
      </c>
      <c r="R1894" t="s">
        <v>3</v>
      </c>
      <c r="S1894" t="s">
        <v>3</v>
      </c>
      <c r="T1894" t="s">
        <v>3</v>
      </c>
      <c r="U1894" t="s">
        <v>3</v>
      </c>
      <c r="V1894" t="s">
        <v>2</v>
      </c>
      <c r="W1894" t="s">
        <v>3</v>
      </c>
      <c r="X1894" t="s">
        <v>3</v>
      </c>
      <c r="Y1894" t="s">
        <v>3</v>
      </c>
      <c r="Z1894" t="s">
        <v>3</v>
      </c>
      <c r="AA1894"/>
      <c r="AB1894" t="s">
        <v>1791</v>
      </c>
      <c r="AC1894" t="s">
        <v>2271</v>
      </c>
      <c r="AD1894" t="s">
        <v>3</v>
      </c>
    </row>
    <row r="1895" spans="1:30" ht="15" x14ac:dyDescent="0.25">
      <c r="A1895">
        <v>700</v>
      </c>
      <c r="B1895" t="s">
        <v>2629</v>
      </c>
      <c r="C1895">
        <v>700</v>
      </c>
      <c r="D1895" t="s">
        <v>1808</v>
      </c>
      <c r="E1895" t="s">
        <v>2388</v>
      </c>
      <c r="F1895" t="s">
        <v>2471</v>
      </c>
      <c r="G1895" t="s">
        <v>2596</v>
      </c>
      <c r="H1895" t="s">
        <v>3</v>
      </c>
      <c r="I1895" t="s">
        <v>3</v>
      </c>
      <c r="J1895" t="s">
        <v>3</v>
      </c>
      <c r="K1895">
        <v>0</v>
      </c>
      <c r="L1895" t="s">
        <v>3</v>
      </c>
      <c r="M1895" t="s">
        <v>3</v>
      </c>
      <c r="N1895" t="s">
        <v>3</v>
      </c>
      <c r="O1895" t="s">
        <v>3</v>
      </c>
      <c r="P1895" t="s">
        <v>1795</v>
      </c>
      <c r="Q1895" t="s">
        <v>3</v>
      </c>
      <c r="R1895" t="s">
        <v>3</v>
      </c>
      <c r="S1895" t="s">
        <v>3</v>
      </c>
      <c r="T1895" t="s">
        <v>3</v>
      </c>
      <c r="U1895" t="s">
        <v>3</v>
      </c>
      <c r="V1895" t="s">
        <v>2</v>
      </c>
      <c r="W1895" t="s">
        <v>3</v>
      </c>
      <c r="X1895" t="s">
        <v>3</v>
      </c>
      <c r="Y1895" t="s">
        <v>3</v>
      </c>
      <c r="Z1895" t="s">
        <v>3</v>
      </c>
      <c r="AA1895"/>
      <c r="AB1895" t="s">
        <v>1791</v>
      </c>
      <c r="AC1895" t="s">
        <v>2271</v>
      </c>
      <c r="AD1895" t="s">
        <v>3</v>
      </c>
    </row>
    <row r="1896" spans="1:30" ht="15" x14ac:dyDescent="0.25">
      <c r="A1896">
        <v>701</v>
      </c>
      <c r="B1896" t="s">
        <v>2630</v>
      </c>
      <c r="C1896">
        <v>701</v>
      </c>
      <c r="D1896" t="s">
        <v>1808</v>
      </c>
      <c r="E1896" t="s">
        <v>2388</v>
      </c>
      <c r="F1896" t="s">
        <v>2471</v>
      </c>
      <c r="G1896" t="s">
        <v>2596</v>
      </c>
      <c r="H1896" t="s">
        <v>3</v>
      </c>
      <c r="I1896" t="s">
        <v>3</v>
      </c>
      <c r="J1896" t="s">
        <v>3</v>
      </c>
      <c r="K1896">
        <v>0</v>
      </c>
      <c r="L1896" t="s">
        <v>3</v>
      </c>
      <c r="M1896">
        <v>1</v>
      </c>
      <c r="N1896" t="s">
        <v>3</v>
      </c>
      <c r="O1896" t="s">
        <v>3</v>
      </c>
      <c r="P1896" t="s">
        <v>3</v>
      </c>
      <c r="Q1896" t="s">
        <v>3</v>
      </c>
      <c r="R1896" t="s">
        <v>3</v>
      </c>
      <c r="S1896" t="s">
        <v>3</v>
      </c>
      <c r="T1896" t="s">
        <v>3</v>
      </c>
      <c r="U1896" t="s">
        <v>3</v>
      </c>
      <c r="V1896" t="s">
        <v>2</v>
      </c>
      <c r="W1896" t="s">
        <v>3</v>
      </c>
      <c r="X1896" t="s">
        <v>3</v>
      </c>
      <c r="Y1896" t="s">
        <v>3</v>
      </c>
      <c r="Z1896" t="s">
        <v>3</v>
      </c>
      <c r="AA1896"/>
      <c r="AB1896" t="s">
        <v>1791</v>
      </c>
      <c r="AC1896" t="s">
        <v>2271</v>
      </c>
      <c r="AD1896" t="s">
        <v>3</v>
      </c>
    </row>
    <row r="1897" spans="1:30" ht="15" x14ac:dyDescent="0.25">
      <c r="A1897">
        <v>702</v>
      </c>
      <c r="B1897" t="s">
        <v>2631</v>
      </c>
      <c r="C1897">
        <v>702</v>
      </c>
      <c r="D1897" t="s">
        <v>1808</v>
      </c>
      <c r="E1897" t="s">
        <v>2388</v>
      </c>
      <c r="F1897" t="s">
        <v>2471</v>
      </c>
      <c r="G1897" t="s">
        <v>2596</v>
      </c>
      <c r="H1897" t="s">
        <v>2632</v>
      </c>
      <c r="I1897" t="s">
        <v>3</v>
      </c>
      <c r="J1897" t="s">
        <v>3</v>
      </c>
      <c r="K1897">
        <v>0</v>
      </c>
      <c r="L1897" t="s">
        <v>3</v>
      </c>
      <c r="M1897" t="s">
        <v>3</v>
      </c>
      <c r="N1897" t="s">
        <v>3</v>
      </c>
      <c r="O1897" t="s">
        <v>3</v>
      </c>
      <c r="P1897" t="s">
        <v>1795</v>
      </c>
      <c r="Q1897" t="s">
        <v>3</v>
      </c>
      <c r="R1897" t="s">
        <v>3</v>
      </c>
      <c r="S1897" t="s">
        <v>3</v>
      </c>
      <c r="T1897" t="s">
        <v>3</v>
      </c>
      <c r="U1897" t="s">
        <v>3</v>
      </c>
      <c r="V1897" t="s">
        <v>2</v>
      </c>
      <c r="W1897" t="s">
        <v>3</v>
      </c>
      <c r="X1897" t="s">
        <v>3</v>
      </c>
      <c r="Y1897" t="s">
        <v>3</v>
      </c>
      <c r="Z1897" t="s">
        <v>3</v>
      </c>
      <c r="AA1897"/>
      <c r="AB1897" t="s">
        <v>1791</v>
      </c>
      <c r="AC1897" t="s">
        <v>2271</v>
      </c>
      <c r="AD1897" t="s">
        <v>3</v>
      </c>
    </row>
    <row r="1898" spans="1:30" ht="15" x14ac:dyDescent="0.25">
      <c r="A1898">
        <v>703</v>
      </c>
      <c r="B1898" t="s">
        <v>2633</v>
      </c>
      <c r="C1898">
        <v>703</v>
      </c>
      <c r="D1898" t="s">
        <v>1808</v>
      </c>
      <c r="E1898" t="s">
        <v>2388</v>
      </c>
      <c r="F1898" t="s">
        <v>2471</v>
      </c>
      <c r="G1898" t="s">
        <v>2596</v>
      </c>
      <c r="H1898" t="s">
        <v>3</v>
      </c>
      <c r="I1898" t="s">
        <v>3</v>
      </c>
      <c r="J1898" t="s">
        <v>3</v>
      </c>
      <c r="K1898">
        <v>0</v>
      </c>
      <c r="L1898" t="s">
        <v>3</v>
      </c>
      <c r="M1898" t="s">
        <v>3</v>
      </c>
      <c r="N1898" t="s">
        <v>3</v>
      </c>
      <c r="O1898" t="s">
        <v>3</v>
      </c>
      <c r="P1898" t="s">
        <v>3</v>
      </c>
      <c r="Q1898" t="s">
        <v>3</v>
      </c>
      <c r="R1898" t="s">
        <v>3</v>
      </c>
      <c r="S1898" t="s">
        <v>3</v>
      </c>
      <c r="T1898" t="s">
        <v>1086</v>
      </c>
      <c r="U1898" t="s">
        <v>3</v>
      </c>
      <c r="V1898" t="s">
        <v>13</v>
      </c>
      <c r="W1898" t="s">
        <v>13</v>
      </c>
      <c r="X1898" t="s">
        <v>3</v>
      </c>
      <c r="Y1898" t="s">
        <v>3</v>
      </c>
      <c r="Z1898" t="s">
        <v>3</v>
      </c>
      <c r="AA1898"/>
      <c r="AB1898" t="s">
        <v>1791</v>
      </c>
      <c r="AC1898" t="s">
        <v>2271</v>
      </c>
      <c r="AD1898" t="s">
        <v>3</v>
      </c>
    </row>
    <row r="1899" spans="1:30" ht="15" x14ac:dyDescent="0.25">
      <c r="A1899">
        <v>704</v>
      </c>
      <c r="B1899" t="s">
        <v>2634</v>
      </c>
      <c r="C1899">
        <v>704</v>
      </c>
      <c r="D1899" t="s">
        <v>1808</v>
      </c>
      <c r="E1899" t="s">
        <v>2388</v>
      </c>
      <c r="F1899" t="s">
        <v>2471</v>
      </c>
      <c r="G1899" t="s">
        <v>2596</v>
      </c>
      <c r="H1899" t="s">
        <v>3</v>
      </c>
      <c r="I1899" t="s">
        <v>3</v>
      </c>
      <c r="J1899" t="s">
        <v>3</v>
      </c>
      <c r="K1899">
        <v>0</v>
      </c>
      <c r="L1899" t="s">
        <v>3</v>
      </c>
      <c r="M1899" t="s">
        <v>3</v>
      </c>
      <c r="N1899" t="s">
        <v>3</v>
      </c>
      <c r="O1899" t="s">
        <v>3</v>
      </c>
      <c r="P1899" t="s">
        <v>3</v>
      </c>
      <c r="Q1899" t="s">
        <v>3</v>
      </c>
      <c r="R1899" t="s">
        <v>3</v>
      </c>
      <c r="S1899" t="s">
        <v>3</v>
      </c>
      <c r="T1899" t="s">
        <v>3</v>
      </c>
      <c r="U1899" t="s">
        <v>3</v>
      </c>
      <c r="V1899" t="s">
        <v>2</v>
      </c>
      <c r="W1899" t="s">
        <v>3</v>
      </c>
      <c r="X1899" t="s">
        <v>3</v>
      </c>
      <c r="Y1899" t="s">
        <v>3</v>
      </c>
      <c r="Z1899" t="s">
        <v>3</v>
      </c>
      <c r="AA1899"/>
      <c r="AB1899" t="s">
        <v>1791</v>
      </c>
      <c r="AC1899" t="s">
        <v>2271</v>
      </c>
      <c r="AD1899" t="s">
        <v>3</v>
      </c>
    </row>
    <row r="1900" spans="1:30" ht="15" x14ac:dyDescent="0.25">
      <c r="A1900">
        <v>705</v>
      </c>
      <c r="B1900" t="s">
        <v>2635</v>
      </c>
      <c r="C1900">
        <v>705</v>
      </c>
      <c r="D1900" t="s">
        <v>1808</v>
      </c>
      <c r="E1900" t="s">
        <v>2388</v>
      </c>
      <c r="F1900" t="s">
        <v>2471</v>
      </c>
      <c r="G1900" t="s">
        <v>2596</v>
      </c>
      <c r="H1900" t="s">
        <v>3</v>
      </c>
      <c r="I1900" t="s">
        <v>3</v>
      </c>
      <c r="J1900" t="s">
        <v>3</v>
      </c>
      <c r="K1900">
        <v>0</v>
      </c>
      <c r="L1900" t="s">
        <v>3</v>
      </c>
      <c r="M1900" t="s">
        <v>3</v>
      </c>
      <c r="N1900" t="s">
        <v>3</v>
      </c>
      <c r="O1900" t="s">
        <v>3</v>
      </c>
      <c r="P1900" t="s">
        <v>3</v>
      </c>
      <c r="Q1900" t="s">
        <v>3</v>
      </c>
      <c r="R1900" t="s">
        <v>3</v>
      </c>
      <c r="S1900" t="s">
        <v>3</v>
      </c>
      <c r="T1900" t="s">
        <v>3</v>
      </c>
      <c r="U1900" t="s">
        <v>3</v>
      </c>
      <c r="V1900" t="s">
        <v>13</v>
      </c>
      <c r="W1900" t="s">
        <v>13</v>
      </c>
      <c r="X1900" t="s">
        <v>3</v>
      </c>
      <c r="Y1900" t="s">
        <v>3</v>
      </c>
      <c r="Z1900" t="s">
        <v>3</v>
      </c>
      <c r="AA1900"/>
      <c r="AB1900" t="s">
        <v>1791</v>
      </c>
      <c r="AC1900" t="s">
        <v>2271</v>
      </c>
      <c r="AD1900" t="s">
        <v>3</v>
      </c>
    </row>
    <row r="1901" spans="1:30" ht="15" x14ac:dyDescent="0.25">
      <c r="A1901">
        <v>706</v>
      </c>
      <c r="B1901" t="s">
        <v>2636</v>
      </c>
      <c r="C1901">
        <v>706</v>
      </c>
      <c r="D1901" t="s">
        <v>1808</v>
      </c>
      <c r="E1901" t="s">
        <v>2388</v>
      </c>
      <c r="F1901" t="s">
        <v>2471</v>
      </c>
      <c r="G1901" t="s">
        <v>2596</v>
      </c>
      <c r="H1901" t="s">
        <v>3</v>
      </c>
      <c r="I1901" t="s">
        <v>3</v>
      </c>
      <c r="J1901" t="s">
        <v>3</v>
      </c>
      <c r="K1901">
        <v>0</v>
      </c>
      <c r="L1901" t="s">
        <v>3</v>
      </c>
      <c r="M1901" t="s">
        <v>3</v>
      </c>
      <c r="N1901" t="s">
        <v>3</v>
      </c>
      <c r="O1901" t="s">
        <v>3</v>
      </c>
      <c r="P1901" t="s">
        <v>3</v>
      </c>
      <c r="Q1901" t="s">
        <v>3</v>
      </c>
      <c r="R1901" t="s">
        <v>3</v>
      </c>
      <c r="S1901" t="s">
        <v>3</v>
      </c>
      <c r="T1901" t="s">
        <v>3</v>
      </c>
      <c r="U1901" t="s">
        <v>3</v>
      </c>
      <c r="V1901" t="s">
        <v>2</v>
      </c>
      <c r="W1901" t="s">
        <v>3</v>
      </c>
      <c r="X1901" t="s">
        <v>3</v>
      </c>
      <c r="Y1901" t="s">
        <v>3</v>
      </c>
      <c r="Z1901" t="s">
        <v>3</v>
      </c>
      <c r="AA1901"/>
      <c r="AB1901" t="s">
        <v>1791</v>
      </c>
      <c r="AC1901" t="s">
        <v>2271</v>
      </c>
      <c r="AD1901" t="s">
        <v>3</v>
      </c>
    </row>
    <row r="1902" spans="1:30" ht="15" x14ac:dyDescent="0.25">
      <c r="A1902">
        <v>707</v>
      </c>
      <c r="B1902" t="s">
        <v>2637</v>
      </c>
      <c r="C1902">
        <v>707</v>
      </c>
      <c r="D1902" t="s">
        <v>1808</v>
      </c>
      <c r="E1902" t="s">
        <v>2388</v>
      </c>
      <c r="F1902" t="s">
        <v>2471</v>
      </c>
      <c r="G1902" t="s">
        <v>2596</v>
      </c>
      <c r="H1902" t="s">
        <v>3</v>
      </c>
      <c r="I1902" t="s">
        <v>3</v>
      </c>
      <c r="J1902" t="s">
        <v>3</v>
      </c>
      <c r="K1902">
        <v>0</v>
      </c>
      <c r="L1902" t="s">
        <v>3</v>
      </c>
      <c r="M1902" t="s">
        <v>3</v>
      </c>
      <c r="N1902" t="s">
        <v>3</v>
      </c>
      <c r="O1902" t="s">
        <v>3</v>
      </c>
      <c r="P1902" t="s">
        <v>3</v>
      </c>
      <c r="Q1902" t="s">
        <v>3</v>
      </c>
      <c r="R1902" t="s">
        <v>3</v>
      </c>
      <c r="S1902" t="s">
        <v>3</v>
      </c>
      <c r="T1902" t="s">
        <v>3</v>
      </c>
      <c r="U1902" t="s">
        <v>3</v>
      </c>
      <c r="V1902" t="s">
        <v>2</v>
      </c>
      <c r="W1902" t="s">
        <v>3</v>
      </c>
      <c r="X1902" t="s">
        <v>3</v>
      </c>
      <c r="Y1902" t="s">
        <v>3</v>
      </c>
      <c r="Z1902" t="s">
        <v>3</v>
      </c>
      <c r="AA1902"/>
      <c r="AB1902" t="s">
        <v>1791</v>
      </c>
      <c r="AC1902" t="s">
        <v>2271</v>
      </c>
      <c r="AD1902" t="s">
        <v>3</v>
      </c>
    </row>
    <row r="1903" spans="1:30" ht="15" x14ac:dyDescent="0.25">
      <c r="A1903">
        <v>708</v>
      </c>
      <c r="B1903" t="s">
        <v>2638</v>
      </c>
      <c r="C1903">
        <v>708</v>
      </c>
      <c r="D1903" t="s">
        <v>1808</v>
      </c>
      <c r="E1903" t="s">
        <v>2388</v>
      </c>
      <c r="F1903" t="s">
        <v>2471</v>
      </c>
      <c r="G1903" t="s">
        <v>2596</v>
      </c>
      <c r="H1903" t="s">
        <v>3</v>
      </c>
      <c r="I1903" t="s">
        <v>3</v>
      </c>
      <c r="J1903" t="s">
        <v>3</v>
      </c>
      <c r="K1903">
        <v>0</v>
      </c>
      <c r="L1903" t="s">
        <v>3</v>
      </c>
      <c r="M1903">
        <v>1</v>
      </c>
      <c r="N1903" t="s">
        <v>3</v>
      </c>
      <c r="O1903" t="s">
        <v>3</v>
      </c>
      <c r="P1903" t="s">
        <v>3</v>
      </c>
      <c r="Q1903" t="s">
        <v>3</v>
      </c>
      <c r="R1903" t="s">
        <v>3</v>
      </c>
      <c r="S1903" t="s">
        <v>3</v>
      </c>
      <c r="T1903" t="s">
        <v>3</v>
      </c>
      <c r="U1903" t="s">
        <v>3</v>
      </c>
      <c r="V1903" t="s">
        <v>2</v>
      </c>
      <c r="W1903" t="s">
        <v>3</v>
      </c>
      <c r="X1903" t="s">
        <v>3</v>
      </c>
      <c r="Y1903" t="s">
        <v>3</v>
      </c>
      <c r="Z1903" t="s">
        <v>3</v>
      </c>
      <c r="AA1903"/>
      <c r="AB1903" t="s">
        <v>1791</v>
      </c>
      <c r="AC1903" t="s">
        <v>2271</v>
      </c>
      <c r="AD1903" t="s">
        <v>3</v>
      </c>
    </row>
    <row r="1904" spans="1:30" ht="15" x14ac:dyDescent="0.25">
      <c r="A1904">
        <v>709</v>
      </c>
      <c r="B1904" t="s">
        <v>2639</v>
      </c>
      <c r="C1904">
        <v>709</v>
      </c>
      <c r="D1904" t="s">
        <v>1808</v>
      </c>
      <c r="E1904" t="s">
        <v>2388</v>
      </c>
      <c r="F1904" t="s">
        <v>2471</v>
      </c>
      <c r="G1904" t="s">
        <v>2596</v>
      </c>
      <c r="H1904" t="s">
        <v>3</v>
      </c>
      <c r="I1904" t="s">
        <v>3</v>
      </c>
      <c r="J1904" t="s">
        <v>3</v>
      </c>
      <c r="K1904">
        <v>0</v>
      </c>
      <c r="L1904" t="s">
        <v>3</v>
      </c>
      <c r="M1904" t="s">
        <v>3</v>
      </c>
      <c r="N1904" t="s">
        <v>3</v>
      </c>
      <c r="O1904" t="s">
        <v>3</v>
      </c>
      <c r="P1904" t="s">
        <v>1795</v>
      </c>
      <c r="Q1904" t="s">
        <v>3</v>
      </c>
      <c r="R1904" t="s">
        <v>3</v>
      </c>
      <c r="S1904" t="s">
        <v>3</v>
      </c>
      <c r="T1904" t="s">
        <v>3</v>
      </c>
      <c r="U1904" t="s">
        <v>3</v>
      </c>
      <c r="V1904" t="s">
        <v>2</v>
      </c>
      <c r="W1904" t="s">
        <v>3</v>
      </c>
      <c r="X1904" t="s">
        <v>3</v>
      </c>
      <c r="Y1904" t="s">
        <v>3</v>
      </c>
      <c r="Z1904" t="s">
        <v>3</v>
      </c>
      <c r="AA1904"/>
      <c r="AB1904" t="s">
        <v>1791</v>
      </c>
      <c r="AC1904" t="s">
        <v>2271</v>
      </c>
      <c r="AD1904" t="s">
        <v>3</v>
      </c>
    </row>
    <row r="1905" spans="1:30" ht="15" x14ac:dyDescent="0.25">
      <c r="A1905">
        <v>710</v>
      </c>
      <c r="B1905" t="s">
        <v>2640</v>
      </c>
      <c r="C1905">
        <v>710</v>
      </c>
      <c r="D1905" t="s">
        <v>1808</v>
      </c>
      <c r="E1905" t="s">
        <v>2388</v>
      </c>
      <c r="F1905" t="s">
        <v>2471</v>
      </c>
      <c r="G1905" t="s">
        <v>2596</v>
      </c>
      <c r="H1905" t="s">
        <v>2641</v>
      </c>
      <c r="I1905" t="s">
        <v>3</v>
      </c>
      <c r="J1905" t="s">
        <v>3</v>
      </c>
      <c r="K1905">
        <v>0</v>
      </c>
      <c r="L1905" t="s">
        <v>3</v>
      </c>
      <c r="M1905">
        <v>1</v>
      </c>
      <c r="N1905" t="s">
        <v>3</v>
      </c>
      <c r="O1905" t="s">
        <v>3</v>
      </c>
      <c r="P1905" t="s">
        <v>1795</v>
      </c>
      <c r="Q1905" t="s">
        <v>3</v>
      </c>
      <c r="R1905" t="s">
        <v>3</v>
      </c>
      <c r="S1905" t="s">
        <v>3</v>
      </c>
      <c r="T1905" t="s">
        <v>11</v>
      </c>
      <c r="U1905" t="s">
        <v>3</v>
      </c>
      <c r="V1905" t="s">
        <v>2</v>
      </c>
      <c r="W1905" t="s">
        <v>3</v>
      </c>
      <c r="X1905" t="s">
        <v>3</v>
      </c>
      <c r="Y1905" t="s">
        <v>3</v>
      </c>
      <c r="Z1905" t="s">
        <v>3</v>
      </c>
      <c r="AA1905"/>
      <c r="AB1905" t="s">
        <v>1791</v>
      </c>
      <c r="AC1905" t="s">
        <v>2271</v>
      </c>
      <c r="AD1905" t="s">
        <v>3</v>
      </c>
    </row>
    <row r="1906" spans="1:30" ht="15" x14ac:dyDescent="0.25">
      <c r="A1906">
        <v>711</v>
      </c>
      <c r="B1906" t="s">
        <v>2642</v>
      </c>
      <c r="C1906">
        <v>711</v>
      </c>
      <c r="D1906" t="s">
        <v>1808</v>
      </c>
      <c r="E1906" t="s">
        <v>2388</v>
      </c>
      <c r="F1906" t="s">
        <v>2471</v>
      </c>
      <c r="G1906" t="s">
        <v>2596</v>
      </c>
      <c r="H1906" t="s">
        <v>3</v>
      </c>
      <c r="I1906" t="s">
        <v>3</v>
      </c>
      <c r="J1906" t="s">
        <v>3</v>
      </c>
      <c r="K1906">
        <v>0</v>
      </c>
      <c r="L1906" t="s">
        <v>3</v>
      </c>
      <c r="M1906" t="s">
        <v>3</v>
      </c>
      <c r="N1906" t="s">
        <v>3</v>
      </c>
      <c r="O1906" t="s">
        <v>3</v>
      </c>
      <c r="P1906" t="s">
        <v>3</v>
      </c>
      <c r="Q1906" t="s">
        <v>3</v>
      </c>
      <c r="R1906" t="s">
        <v>3</v>
      </c>
      <c r="S1906" t="s">
        <v>3</v>
      </c>
      <c r="T1906" t="s">
        <v>3</v>
      </c>
      <c r="U1906" t="s">
        <v>3</v>
      </c>
      <c r="V1906" t="s">
        <v>2</v>
      </c>
      <c r="W1906" t="s">
        <v>3</v>
      </c>
      <c r="X1906" t="s">
        <v>3</v>
      </c>
      <c r="Y1906" t="s">
        <v>3</v>
      </c>
      <c r="Z1906" t="s">
        <v>3</v>
      </c>
      <c r="AA1906"/>
      <c r="AB1906" t="s">
        <v>1791</v>
      </c>
      <c r="AC1906" t="s">
        <v>2271</v>
      </c>
      <c r="AD1906" t="s">
        <v>3</v>
      </c>
    </row>
    <row r="1907" spans="1:30" ht="15" x14ac:dyDescent="0.25">
      <c r="A1907">
        <v>712</v>
      </c>
      <c r="B1907" t="s">
        <v>2643</v>
      </c>
      <c r="C1907">
        <v>712</v>
      </c>
      <c r="D1907" t="s">
        <v>1808</v>
      </c>
      <c r="E1907" t="s">
        <v>2388</v>
      </c>
      <c r="F1907" t="s">
        <v>2471</v>
      </c>
      <c r="G1907" t="s">
        <v>2644</v>
      </c>
      <c r="H1907" t="s">
        <v>3</v>
      </c>
      <c r="I1907" t="s">
        <v>3</v>
      </c>
      <c r="J1907" t="s">
        <v>3</v>
      </c>
      <c r="K1907">
        <v>0</v>
      </c>
      <c r="L1907" t="s">
        <v>3</v>
      </c>
      <c r="M1907" t="s">
        <v>3</v>
      </c>
      <c r="N1907" t="s">
        <v>3</v>
      </c>
      <c r="O1907" t="s">
        <v>3</v>
      </c>
      <c r="P1907" t="s">
        <v>3</v>
      </c>
      <c r="Q1907" t="s">
        <v>3</v>
      </c>
      <c r="R1907" t="s">
        <v>3</v>
      </c>
      <c r="S1907" t="s">
        <v>3</v>
      </c>
      <c r="T1907" t="s">
        <v>3</v>
      </c>
      <c r="U1907" t="s">
        <v>3</v>
      </c>
      <c r="V1907" t="s">
        <v>2</v>
      </c>
      <c r="W1907" t="s">
        <v>3</v>
      </c>
      <c r="X1907" t="s">
        <v>3</v>
      </c>
      <c r="Y1907" t="s">
        <v>3</v>
      </c>
      <c r="Z1907" t="s">
        <v>3</v>
      </c>
      <c r="AA1907"/>
      <c r="AB1907" t="s">
        <v>1791</v>
      </c>
      <c r="AC1907" t="s">
        <v>2271</v>
      </c>
      <c r="AD1907" t="s">
        <v>3</v>
      </c>
    </row>
    <row r="1908" spans="1:30" ht="15" x14ac:dyDescent="0.25">
      <c r="A1908">
        <v>713</v>
      </c>
      <c r="B1908" t="s">
        <v>2645</v>
      </c>
      <c r="C1908">
        <v>713</v>
      </c>
      <c r="D1908" t="s">
        <v>1808</v>
      </c>
      <c r="E1908" t="s">
        <v>2388</v>
      </c>
      <c r="F1908" t="s">
        <v>2471</v>
      </c>
      <c r="G1908" t="s">
        <v>2644</v>
      </c>
      <c r="H1908" t="s">
        <v>3</v>
      </c>
      <c r="I1908" t="s">
        <v>3</v>
      </c>
      <c r="J1908" t="s">
        <v>3</v>
      </c>
      <c r="K1908">
        <v>0</v>
      </c>
      <c r="L1908" t="s">
        <v>3</v>
      </c>
      <c r="M1908" t="s">
        <v>3</v>
      </c>
      <c r="N1908" t="s">
        <v>3</v>
      </c>
      <c r="O1908" t="s">
        <v>3</v>
      </c>
      <c r="P1908" t="s">
        <v>3</v>
      </c>
      <c r="Q1908" t="s">
        <v>3</v>
      </c>
      <c r="R1908" t="s">
        <v>3</v>
      </c>
      <c r="S1908" t="s">
        <v>3</v>
      </c>
      <c r="T1908" t="s">
        <v>3</v>
      </c>
      <c r="U1908" t="s">
        <v>3</v>
      </c>
      <c r="V1908" t="s">
        <v>2</v>
      </c>
      <c r="W1908" t="s">
        <v>3</v>
      </c>
      <c r="X1908" t="s">
        <v>3</v>
      </c>
      <c r="Y1908" t="s">
        <v>3</v>
      </c>
      <c r="Z1908" t="s">
        <v>3</v>
      </c>
      <c r="AA1908"/>
      <c r="AB1908" t="s">
        <v>1791</v>
      </c>
      <c r="AC1908" t="s">
        <v>2271</v>
      </c>
      <c r="AD1908" t="s">
        <v>3</v>
      </c>
    </row>
    <row r="1909" spans="1:30" ht="15" x14ac:dyDescent="0.25">
      <c r="A1909">
        <v>714</v>
      </c>
      <c r="B1909" t="s">
        <v>2646</v>
      </c>
      <c r="C1909">
        <v>714</v>
      </c>
      <c r="D1909" t="s">
        <v>1808</v>
      </c>
      <c r="E1909" t="s">
        <v>2388</v>
      </c>
      <c r="F1909" t="s">
        <v>2471</v>
      </c>
      <c r="G1909" t="s">
        <v>2644</v>
      </c>
      <c r="H1909" t="s">
        <v>3</v>
      </c>
      <c r="I1909" t="s">
        <v>3</v>
      </c>
      <c r="J1909" t="s">
        <v>3</v>
      </c>
      <c r="K1909">
        <v>0</v>
      </c>
      <c r="L1909" t="s">
        <v>3</v>
      </c>
      <c r="M1909" t="s">
        <v>3</v>
      </c>
      <c r="N1909" t="s">
        <v>3</v>
      </c>
      <c r="O1909" t="s">
        <v>3</v>
      </c>
      <c r="P1909" t="s">
        <v>3</v>
      </c>
      <c r="Q1909" t="s">
        <v>3</v>
      </c>
      <c r="R1909" t="s">
        <v>3</v>
      </c>
      <c r="S1909" t="s">
        <v>3</v>
      </c>
      <c r="T1909" t="s">
        <v>3</v>
      </c>
      <c r="U1909" t="s">
        <v>3</v>
      </c>
      <c r="V1909" t="s">
        <v>2</v>
      </c>
      <c r="W1909" t="s">
        <v>3</v>
      </c>
      <c r="X1909" t="s">
        <v>3</v>
      </c>
      <c r="Y1909" t="s">
        <v>3</v>
      </c>
      <c r="Z1909" t="s">
        <v>3</v>
      </c>
      <c r="AA1909"/>
      <c r="AB1909" t="s">
        <v>1791</v>
      </c>
      <c r="AC1909" t="s">
        <v>2271</v>
      </c>
      <c r="AD1909" t="s">
        <v>3</v>
      </c>
    </row>
    <row r="1910" spans="1:30" ht="15" x14ac:dyDescent="0.25">
      <c r="A1910">
        <v>715</v>
      </c>
      <c r="B1910" t="s">
        <v>2646</v>
      </c>
      <c r="C1910">
        <v>715</v>
      </c>
      <c r="D1910" t="s">
        <v>1808</v>
      </c>
      <c r="E1910" t="s">
        <v>2388</v>
      </c>
      <c r="F1910" t="s">
        <v>2471</v>
      </c>
      <c r="G1910" t="s">
        <v>2644</v>
      </c>
      <c r="H1910" t="s">
        <v>3</v>
      </c>
      <c r="I1910" t="s">
        <v>3</v>
      </c>
      <c r="J1910" t="s">
        <v>3</v>
      </c>
      <c r="K1910">
        <v>0</v>
      </c>
      <c r="L1910" t="s">
        <v>3</v>
      </c>
      <c r="M1910" t="s">
        <v>3</v>
      </c>
      <c r="N1910" t="s">
        <v>3</v>
      </c>
      <c r="O1910" t="s">
        <v>3</v>
      </c>
      <c r="P1910" t="s">
        <v>3</v>
      </c>
      <c r="Q1910" t="s">
        <v>3</v>
      </c>
      <c r="R1910" t="s">
        <v>3</v>
      </c>
      <c r="S1910" t="s">
        <v>3</v>
      </c>
      <c r="T1910" t="s">
        <v>3</v>
      </c>
      <c r="U1910" t="s">
        <v>3</v>
      </c>
      <c r="V1910" t="s">
        <v>2</v>
      </c>
      <c r="W1910" t="s">
        <v>3</v>
      </c>
      <c r="X1910" t="s">
        <v>3</v>
      </c>
      <c r="Y1910" t="s">
        <v>3</v>
      </c>
      <c r="Z1910" t="s">
        <v>3</v>
      </c>
      <c r="AA1910"/>
      <c r="AB1910" t="s">
        <v>1791</v>
      </c>
      <c r="AC1910" t="s">
        <v>2271</v>
      </c>
      <c r="AD1910" t="s">
        <v>3</v>
      </c>
    </row>
    <row r="1911" spans="1:30" ht="15" x14ac:dyDescent="0.25">
      <c r="A1911">
        <v>716</v>
      </c>
      <c r="B1911" t="s">
        <v>2647</v>
      </c>
      <c r="C1911">
        <v>716</v>
      </c>
      <c r="D1911" t="s">
        <v>1808</v>
      </c>
      <c r="E1911" t="s">
        <v>2388</v>
      </c>
      <c r="F1911" t="s">
        <v>2471</v>
      </c>
      <c r="G1911" t="s">
        <v>2648</v>
      </c>
      <c r="H1911" t="s">
        <v>3</v>
      </c>
      <c r="I1911" t="s">
        <v>3</v>
      </c>
      <c r="J1911" t="s">
        <v>3</v>
      </c>
      <c r="K1911">
        <v>0</v>
      </c>
      <c r="L1911" t="s">
        <v>3</v>
      </c>
      <c r="M1911" t="s">
        <v>3</v>
      </c>
      <c r="N1911" t="s">
        <v>3</v>
      </c>
      <c r="O1911" t="s">
        <v>3</v>
      </c>
      <c r="P1911" t="s">
        <v>3</v>
      </c>
      <c r="Q1911" t="s">
        <v>3</v>
      </c>
      <c r="R1911" t="s">
        <v>3</v>
      </c>
      <c r="S1911" t="s">
        <v>3</v>
      </c>
      <c r="T1911" t="s">
        <v>413</v>
      </c>
      <c r="U1911" t="s">
        <v>3</v>
      </c>
      <c r="V1911" t="s">
        <v>13</v>
      </c>
      <c r="W1911" t="s">
        <v>3</v>
      </c>
      <c r="X1911" t="s">
        <v>3</v>
      </c>
      <c r="Y1911" t="s">
        <v>3</v>
      </c>
      <c r="Z1911" t="s">
        <v>3</v>
      </c>
      <c r="AA1911"/>
      <c r="AB1911" t="s">
        <v>1791</v>
      </c>
      <c r="AC1911" t="s">
        <v>2271</v>
      </c>
      <c r="AD1911" t="s">
        <v>3</v>
      </c>
    </row>
    <row r="1912" spans="1:30" ht="15" x14ac:dyDescent="0.25">
      <c r="A1912">
        <v>717</v>
      </c>
      <c r="B1912" t="s">
        <v>2649</v>
      </c>
      <c r="C1912">
        <v>717</v>
      </c>
      <c r="D1912" t="s">
        <v>1808</v>
      </c>
      <c r="E1912" t="s">
        <v>2388</v>
      </c>
      <c r="F1912" t="s">
        <v>2471</v>
      </c>
      <c r="G1912" t="s">
        <v>2648</v>
      </c>
      <c r="H1912" t="s">
        <v>2650</v>
      </c>
      <c r="I1912" t="s">
        <v>3</v>
      </c>
      <c r="J1912" t="s">
        <v>3</v>
      </c>
      <c r="K1912">
        <v>0</v>
      </c>
      <c r="L1912" t="s">
        <v>3</v>
      </c>
      <c r="M1912">
        <v>1</v>
      </c>
      <c r="N1912" t="s">
        <v>3</v>
      </c>
      <c r="O1912" t="s">
        <v>3</v>
      </c>
      <c r="P1912" t="s">
        <v>1795</v>
      </c>
      <c r="Q1912" t="s">
        <v>3</v>
      </c>
      <c r="R1912" t="s">
        <v>3</v>
      </c>
      <c r="S1912" t="s">
        <v>3</v>
      </c>
      <c r="T1912" t="s">
        <v>413</v>
      </c>
      <c r="U1912" t="s">
        <v>3</v>
      </c>
      <c r="V1912" t="s">
        <v>13</v>
      </c>
      <c r="W1912" t="s">
        <v>13</v>
      </c>
      <c r="X1912" t="s">
        <v>3</v>
      </c>
      <c r="Y1912" t="s">
        <v>3</v>
      </c>
      <c r="Z1912" t="s">
        <v>3</v>
      </c>
      <c r="AA1912"/>
      <c r="AB1912" t="s">
        <v>1791</v>
      </c>
      <c r="AC1912" t="s">
        <v>2271</v>
      </c>
      <c r="AD1912" t="s">
        <v>3</v>
      </c>
    </row>
    <row r="1913" spans="1:30" ht="15" x14ac:dyDescent="0.25">
      <c r="A1913">
        <v>718</v>
      </c>
      <c r="B1913" t="s">
        <v>2651</v>
      </c>
      <c r="C1913">
        <v>718</v>
      </c>
      <c r="D1913" t="s">
        <v>1808</v>
      </c>
      <c r="E1913" t="s">
        <v>2388</v>
      </c>
      <c r="F1913" t="s">
        <v>2471</v>
      </c>
      <c r="G1913" t="s">
        <v>2648</v>
      </c>
      <c r="H1913" t="s">
        <v>3</v>
      </c>
      <c r="I1913" t="s">
        <v>3</v>
      </c>
      <c r="J1913" t="s">
        <v>3</v>
      </c>
      <c r="K1913" t="s">
        <v>3</v>
      </c>
      <c r="L1913" t="s">
        <v>3</v>
      </c>
      <c r="M1913" t="s">
        <v>3</v>
      </c>
      <c r="N1913" t="s">
        <v>3</v>
      </c>
      <c r="O1913" t="s">
        <v>3</v>
      </c>
      <c r="P1913" t="s">
        <v>3</v>
      </c>
      <c r="Q1913" t="s">
        <v>3</v>
      </c>
      <c r="R1913" t="s">
        <v>3</v>
      </c>
      <c r="S1913" t="s">
        <v>3</v>
      </c>
      <c r="T1913" t="s">
        <v>3</v>
      </c>
      <c r="U1913" t="s">
        <v>3</v>
      </c>
      <c r="V1913" t="s">
        <v>3</v>
      </c>
      <c r="W1913" t="s">
        <v>3</v>
      </c>
      <c r="X1913" t="s">
        <v>3</v>
      </c>
      <c r="Y1913" t="s">
        <v>3</v>
      </c>
      <c r="Z1913" t="s">
        <v>3</v>
      </c>
      <c r="AA1913"/>
      <c r="AB1913" t="s">
        <v>1791</v>
      </c>
      <c r="AC1913" t="s">
        <v>2271</v>
      </c>
      <c r="AD1913" t="s">
        <v>3</v>
      </c>
    </row>
    <row r="1914" spans="1:30" ht="15" x14ac:dyDescent="0.25">
      <c r="A1914">
        <v>719</v>
      </c>
      <c r="B1914" t="s">
        <v>2652</v>
      </c>
      <c r="C1914">
        <v>719</v>
      </c>
      <c r="D1914" t="s">
        <v>1808</v>
      </c>
      <c r="E1914" t="s">
        <v>2388</v>
      </c>
      <c r="F1914" t="s">
        <v>2471</v>
      </c>
      <c r="G1914" t="s">
        <v>2648</v>
      </c>
      <c r="H1914" t="s">
        <v>3</v>
      </c>
      <c r="I1914" t="s">
        <v>3</v>
      </c>
      <c r="J1914" t="s">
        <v>3</v>
      </c>
      <c r="K1914" t="s">
        <v>3</v>
      </c>
      <c r="L1914" t="s">
        <v>3</v>
      </c>
      <c r="M1914" t="s">
        <v>3</v>
      </c>
      <c r="N1914" t="s">
        <v>3</v>
      </c>
      <c r="O1914" t="s">
        <v>3</v>
      </c>
      <c r="P1914" t="s">
        <v>3</v>
      </c>
      <c r="Q1914" t="s">
        <v>3</v>
      </c>
      <c r="R1914" t="s">
        <v>3</v>
      </c>
      <c r="S1914" t="s">
        <v>3</v>
      </c>
      <c r="T1914" t="s">
        <v>3</v>
      </c>
      <c r="U1914" t="s">
        <v>3</v>
      </c>
      <c r="V1914" t="s">
        <v>3</v>
      </c>
      <c r="W1914" t="s">
        <v>3</v>
      </c>
      <c r="X1914" t="s">
        <v>3</v>
      </c>
      <c r="Y1914" t="s">
        <v>3</v>
      </c>
      <c r="Z1914" t="s">
        <v>3</v>
      </c>
      <c r="AA1914"/>
      <c r="AB1914" t="s">
        <v>1791</v>
      </c>
      <c r="AC1914" t="s">
        <v>2271</v>
      </c>
      <c r="AD1914" t="s">
        <v>3</v>
      </c>
    </row>
    <row r="1915" spans="1:30" ht="15" x14ac:dyDescent="0.25">
      <c r="A1915">
        <v>720</v>
      </c>
      <c r="B1915" t="s">
        <v>2653</v>
      </c>
      <c r="C1915">
        <v>720</v>
      </c>
      <c r="D1915" t="s">
        <v>1808</v>
      </c>
      <c r="E1915" t="s">
        <v>2388</v>
      </c>
      <c r="F1915" t="s">
        <v>2471</v>
      </c>
      <c r="G1915" t="s">
        <v>2648</v>
      </c>
      <c r="H1915" t="s">
        <v>3</v>
      </c>
      <c r="I1915" t="s">
        <v>3</v>
      </c>
      <c r="J1915" t="s">
        <v>3</v>
      </c>
      <c r="K1915" t="s">
        <v>3</v>
      </c>
      <c r="L1915" t="s">
        <v>3</v>
      </c>
      <c r="M1915" t="s">
        <v>3</v>
      </c>
      <c r="N1915" t="s">
        <v>3</v>
      </c>
      <c r="O1915" t="s">
        <v>3</v>
      </c>
      <c r="P1915" t="s">
        <v>3</v>
      </c>
      <c r="Q1915" t="s">
        <v>3</v>
      </c>
      <c r="R1915" t="s">
        <v>3</v>
      </c>
      <c r="S1915" t="s">
        <v>3</v>
      </c>
      <c r="T1915" t="s">
        <v>3</v>
      </c>
      <c r="U1915" t="s">
        <v>3</v>
      </c>
      <c r="V1915" t="s">
        <v>3</v>
      </c>
      <c r="W1915" t="s">
        <v>3</v>
      </c>
      <c r="X1915" t="s">
        <v>3</v>
      </c>
      <c r="Y1915" t="s">
        <v>3</v>
      </c>
      <c r="Z1915" t="s">
        <v>3</v>
      </c>
      <c r="AA1915"/>
      <c r="AB1915" t="s">
        <v>1791</v>
      </c>
      <c r="AC1915" t="s">
        <v>2271</v>
      </c>
      <c r="AD1915" t="s">
        <v>3</v>
      </c>
    </row>
    <row r="1916" spans="1:30" ht="15" x14ac:dyDescent="0.25">
      <c r="A1916">
        <v>721</v>
      </c>
      <c r="B1916" t="s">
        <v>2654</v>
      </c>
      <c r="C1916">
        <v>721</v>
      </c>
      <c r="D1916" t="s">
        <v>1808</v>
      </c>
      <c r="E1916" t="s">
        <v>2388</v>
      </c>
      <c r="F1916" t="s">
        <v>2471</v>
      </c>
      <c r="G1916" t="s">
        <v>2648</v>
      </c>
      <c r="H1916" t="s">
        <v>3</v>
      </c>
      <c r="I1916" t="s">
        <v>3</v>
      </c>
      <c r="J1916" t="s">
        <v>3</v>
      </c>
      <c r="K1916" t="s">
        <v>3</v>
      </c>
      <c r="L1916" t="s">
        <v>3</v>
      </c>
      <c r="M1916" t="s">
        <v>3</v>
      </c>
      <c r="N1916" t="s">
        <v>3</v>
      </c>
      <c r="O1916" t="s">
        <v>3</v>
      </c>
      <c r="P1916" t="s">
        <v>3</v>
      </c>
      <c r="Q1916" t="s">
        <v>3</v>
      </c>
      <c r="R1916" t="s">
        <v>3</v>
      </c>
      <c r="S1916" t="s">
        <v>3</v>
      </c>
      <c r="T1916" t="s">
        <v>3</v>
      </c>
      <c r="U1916" t="s">
        <v>3</v>
      </c>
      <c r="V1916" t="s">
        <v>3</v>
      </c>
      <c r="W1916" t="s">
        <v>3</v>
      </c>
      <c r="X1916" t="s">
        <v>3</v>
      </c>
      <c r="Y1916" t="s">
        <v>3</v>
      </c>
      <c r="Z1916" t="s">
        <v>3</v>
      </c>
      <c r="AA1916"/>
      <c r="AB1916" t="s">
        <v>1791</v>
      </c>
      <c r="AC1916" t="s">
        <v>2271</v>
      </c>
      <c r="AD1916" t="s">
        <v>3</v>
      </c>
    </row>
    <row r="1917" spans="1:30" ht="15" x14ac:dyDescent="0.25">
      <c r="A1917">
        <v>722</v>
      </c>
      <c r="B1917" t="s">
        <v>2655</v>
      </c>
      <c r="C1917">
        <v>722</v>
      </c>
      <c r="D1917" t="s">
        <v>1808</v>
      </c>
      <c r="E1917" t="s">
        <v>2388</v>
      </c>
      <c r="F1917" t="s">
        <v>2471</v>
      </c>
      <c r="G1917" t="s">
        <v>2648</v>
      </c>
      <c r="H1917" t="s">
        <v>3</v>
      </c>
      <c r="I1917" t="s">
        <v>3</v>
      </c>
      <c r="J1917" t="s">
        <v>3</v>
      </c>
      <c r="K1917" t="s">
        <v>3</v>
      </c>
      <c r="L1917" t="s">
        <v>3</v>
      </c>
      <c r="M1917" t="s">
        <v>3</v>
      </c>
      <c r="N1917" t="s">
        <v>3</v>
      </c>
      <c r="O1917" t="s">
        <v>3</v>
      </c>
      <c r="P1917" t="s">
        <v>3</v>
      </c>
      <c r="Q1917" t="s">
        <v>3</v>
      </c>
      <c r="R1917" t="s">
        <v>3</v>
      </c>
      <c r="S1917" t="s">
        <v>3</v>
      </c>
      <c r="T1917" t="s">
        <v>3</v>
      </c>
      <c r="U1917" t="s">
        <v>3</v>
      </c>
      <c r="V1917" t="s">
        <v>3</v>
      </c>
      <c r="W1917" t="s">
        <v>3</v>
      </c>
      <c r="X1917" t="s">
        <v>3</v>
      </c>
      <c r="Y1917" t="s">
        <v>3</v>
      </c>
      <c r="Z1917" t="s">
        <v>3</v>
      </c>
      <c r="AA1917"/>
      <c r="AB1917" t="s">
        <v>1791</v>
      </c>
      <c r="AC1917" t="s">
        <v>2271</v>
      </c>
      <c r="AD1917" t="s">
        <v>3</v>
      </c>
    </row>
    <row r="1918" spans="1:30" ht="15" x14ac:dyDescent="0.25">
      <c r="A1918">
        <v>723</v>
      </c>
      <c r="B1918" t="s">
        <v>2656</v>
      </c>
      <c r="C1918">
        <v>723</v>
      </c>
      <c r="D1918" t="s">
        <v>1808</v>
      </c>
      <c r="E1918" t="s">
        <v>2388</v>
      </c>
      <c r="F1918" t="s">
        <v>2471</v>
      </c>
      <c r="G1918" t="s">
        <v>2648</v>
      </c>
      <c r="H1918" t="s">
        <v>3</v>
      </c>
      <c r="I1918" t="s">
        <v>3</v>
      </c>
      <c r="J1918" t="s">
        <v>3</v>
      </c>
      <c r="K1918" t="s">
        <v>3</v>
      </c>
      <c r="L1918" t="s">
        <v>3</v>
      </c>
      <c r="M1918" t="s">
        <v>3</v>
      </c>
      <c r="N1918" t="s">
        <v>3</v>
      </c>
      <c r="O1918" t="s">
        <v>3</v>
      </c>
      <c r="P1918" t="s">
        <v>3</v>
      </c>
      <c r="Q1918" t="s">
        <v>3</v>
      </c>
      <c r="R1918" t="s">
        <v>3</v>
      </c>
      <c r="S1918" t="s">
        <v>3</v>
      </c>
      <c r="T1918" t="s">
        <v>3</v>
      </c>
      <c r="U1918" t="s">
        <v>3</v>
      </c>
      <c r="V1918" t="s">
        <v>3</v>
      </c>
      <c r="W1918" t="s">
        <v>3</v>
      </c>
      <c r="X1918" t="s">
        <v>3</v>
      </c>
      <c r="Y1918" t="s">
        <v>3</v>
      </c>
      <c r="Z1918" t="s">
        <v>3</v>
      </c>
      <c r="AA1918"/>
      <c r="AB1918" t="s">
        <v>1791</v>
      </c>
      <c r="AC1918" t="s">
        <v>2271</v>
      </c>
      <c r="AD1918" t="s">
        <v>3</v>
      </c>
    </row>
    <row r="1919" spans="1:30" ht="15" x14ac:dyDescent="0.25">
      <c r="A1919">
        <v>724</v>
      </c>
      <c r="B1919" t="s">
        <v>2657</v>
      </c>
      <c r="C1919">
        <v>724</v>
      </c>
      <c r="D1919" t="s">
        <v>1808</v>
      </c>
      <c r="E1919" t="s">
        <v>2388</v>
      </c>
      <c r="F1919" t="s">
        <v>2471</v>
      </c>
      <c r="G1919" t="s">
        <v>2648</v>
      </c>
      <c r="H1919" t="s">
        <v>2658</v>
      </c>
      <c r="I1919" t="s">
        <v>3</v>
      </c>
      <c r="J1919" t="s">
        <v>3</v>
      </c>
      <c r="K1919">
        <v>0</v>
      </c>
      <c r="L1919" t="s">
        <v>3</v>
      </c>
      <c r="M1919" t="s">
        <v>3</v>
      </c>
      <c r="N1919" t="s">
        <v>3</v>
      </c>
      <c r="O1919" t="s">
        <v>3</v>
      </c>
      <c r="P1919" t="s">
        <v>1795</v>
      </c>
      <c r="Q1919" t="s">
        <v>3</v>
      </c>
      <c r="R1919" t="s">
        <v>3</v>
      </c>
      <c r="S1919" t="s">
        <v>3</v>
      </c>
      <c r="T1919" t="s">
        <v>3</v>
      </c>
      <c r="U1919" t="s">
        <v>3</v>
      </c>
      <c r="V1919" t="s">
        <v>2</v>
      </c>
      <c r="W1919" t="s">
        <v>3</v>
      </c>
      <c r="X1919" t="s">
        <v>3</v>
      </c>
      <c r="Y1919" t="s">
        <v>3</v>
      </c>
      <c r="Z1919" t="s">
        <v>3</v>
      </c>
      <c r="AA1919"/>
      <c r="AB1919" t="s">
        <v>1791</v>
      </c>
      <c r="AC1919" t="s">
        <v>2271</v>
      </c>
      <c r="AD1919" t="s">
        <v>3</v>
      </c>
    </row>
    <row r="1920" spans="1:30" ht="15" x14ac:dyDescent="0.25">
      <c r="A1920">
        <v>725</v>
      </c>
      <c r="B1920" t="s">
        <v>2659</v>
      </c>
      <c r="C1920">
        <v>725</v>
      </c>
      <c r="D1920" t="s">
        <v>1808</v>
      </c>
      <c r="E1920" t="s">
        <v>2388</v>
      </c>
      <c r="F1920" t="s">
        <v>2471</v>
      </c>
      <c r="G1920" t="s">
        <v>2648</v>
      </c>
      <c r="H1920">
        <v>0</v>
      </c>
      <c r="I1920">
        <v>0</v>
      </c>
      <c r="J1920">
        <v>0</v>
      </c>
      <c r="K1920">
        <v>0</v>
      </c>
      <c r="L1920">
        <v>0</v>
      </c>
      <c r="M1920" t="s">
        <v>3</v>
      </c>
      <c r="N1920" t="s">
        <v>3</v>
      </c>
      <c r="O1920">
        <v>0</v>
      </c>
      <c r="P1920" t="s">
        <v>3</v>
      </c>
      <c r="Q1920" t="s">
        <v>3</v>
      </c>
      <c r="R1920" t="s">
        <v>3</v>
      </c>
      <c r="S1920" t="s">
        <v>3</v>
      </c>
      <c r="T1920">
        <v>0</v>
      </c>
      <c r="U1920">
        <v>0</v>
      </c>
      <c r="V1920" t="s">
        <v>3</v>
      </c>
      <c r="W1920" t="s">
        <v>3</v>
      </c>
      <c r="X1920" t="s">
        <v>3</v>
      </c>
      <c r="Y1920">
        <v>0</v>
      </c>
      <c r="Z1920">
        <v>0</v>
      </c>
      <c r="AA1920"/>
      <c r="AB1920" t="s">
        <v>1791</v>
      </c>
      <c r="AC1920" t="s">
        <v>2271</v>
      </c>
      <c r="AD1920" t="s">
        <v>3</v>
      </c>
    </row>
    <row r="1921" spans="1:30" ht="15" x14ac:dyDescent="0.25">
      <c r="A1921">
        <v>726</v>
      </c>
      <c r="B1921" t="s">
        <v>2659</v>
      </c>
      <c r="C1921">
        <v>726</v>
      </c>
      <c r="D1921" t="s">
        <v>1808</v>
      </c>
      <c r="E1921" t="s">
        <v>2388</v>
      </c>
      <c r="F1921" t="s">
        <v>2471</v>
      </c>
      <c r="G1921" t="s">
        <v>2648</v>
      </c>
      <c r="H1921">
        <v>0</v>
      </c>
      <c r="I1921">
        <v>0</v>
      </c>
      <c r="J1921">
        <v>0</v>
      </c>
      <c r="K1921">
        <v>0</v>
      </c>
      <c r="L1921">
        <v>0</v>
      </c>
      <c r="M1921" t="s">
        <v>3</v>
      </c>
      <c r="N1921" t="s">
        <v>3</v>
      </c>
      <c r="O1921">
        <v>0</v>
      </c>
      <c r="P1921" t="s">
        <v>3</v>
      </c>
      <c r="Q1921" t="s">
        <v>3</v>
      </c>
      <c r="R1921" t="s">
        <v>3</v>
      </c>
      <c r="S1921" t="s">
        <v>3</v>
      </c>
      <c r="T1921">
        <v>0</v>
      </c>
      <c r="U1921">
        <v>0</v>
      </c>
      <c r="V1921" t="s">
        <v>3</v>
      </c>
      <c r="W1921" t="s">
        <v>3</v>
      </c>
      <c r="X1921" t="s">
        <v>3</v>
      </c>
      <c r="Y1921">
        <v>0</v>
      </c>
      <c r="Z1921">
        <v>0</v>
      </c>
      <c r="AA1921"/>
      <c r="AB1921" t="s">
        <v>1791</v>
      </c>
      <c r="AC1921" t="s">
        <v>2271</v>
      </c>
      <c r="AD1921" t="s">
        <v>3</v>
      </c>
    </row>
    <row r="1922" spans="1:30" ht="15" x14ac:dyDescent="0.25">
      <c r="A1922">
        <v>727</v>
      </c>
      <c r="B1922" t="s">
        <v>2660</v>
      </c>
      <c r="C1922">
        <v>727</v>
      </c>
      <c r="D1922" t="s">
        <v>1808</v>
      </c>
      <c r="E1922" t="s">
        <v>2388</v>
      </c>
      <c r="F1922" t="s">
        <v>2471</v>
      </c>
      <c r="G1922" t="s">
        <v>2648</v>
      </c>
      <c r="H1922" t="s">
        <v>3</v>
      </c>
      <c r="I1922" t="s">
        <v>3</v>
      </c>
      <c r="J1922" t="s">
        <v>3</v>
      </c>
      <c r="K1922" t="s">
        <v>3</v>
      </c>
      <c r="L1922" t="s">
        <v>311</v>
      </c>
      <c r="M1922" t="s">
        <v>3</v>
      </c>
      <c r="N1922" t="s">
        <v>3</v>
      </c>
      <c r="O1922" t="s">
        <v>3</v>
      </c>
      <c r="P1922" t="s">
        <v>3</v>
      </c>
      <c r="Q1922" t="s">
        <v>3</v>
      </c>
      <c r="R1922" t="s">
        <v>3</v>
      </c>
      <c r="S1922" t="s">
        <v>3</v>
      </c>
      <c r="T1922" t="s">
        <v>3</v>
      </c>
      <c r="U1922" t="s">
        <v>3</v>
      </c>
      <c r="V1922" t="s">
        <v>3</v>
      </c>
      <c r="W1922" t="s">
        <v>3</v>
      </c>
      <c r="X1922" t="s">
        <v>3</v>
      </c>
      <c r="Y1922" t="s">
        <v>3</v>
      </c>
      <c r="Z1922" t="s">
        <v>3</v>
      </c>
      <c r="AA1922"/>
      <c r="AB1922" t="s">
        <v>1791</v>
      </c>
      <c r="AC1922" t="s">
        <v>2271</v>
      </c>
      <c r="AD1922" t="s">
        <v>3</v>
      </c>
    </row>
    <row r="1923" spans="1:30" ht="15" x14ac:dyDescent="0.25">
      <c r="A1923">
        <v>728</v>
      </c>
      <c r="B1923" t="s">
        <v>2661</v>
      </c>
      <c r="C1923">
        <v>728</v>
      </c>
      <c r="D1923" t="s">
        <v>1808</v>
      </c>
      <c r="E1923" t="s">
        <v>2388</v>
      </c>
      <c r="F1923" t="s">
        <v>2471</v>
      </c>
      <c r="G1923" t="s">
        <v>2648</v>
      </c>
      <c r="H1923" t="s">
        <v>3</v>
      </c>
      <c r="I1923" t="s">
        <v>3</v>
      </c>
      <c r="J1923" t="s">
        <v>3</v>
      </c>
      <c r="K1923">
        <v>0</v>
      </c>
      <c r="L1923" t="s">
        <v>3</v>
      </c>
      <c r="M1923" t="s">
        <v>3</v>
      </c>
      <c r="N1923" t="s">
        <v>3</v>
      </c>
      <c r="O1923" t="s">
        <v>3</v>
      </c>
      <c r="P1923" t="s">
        <v>1795</v>
      </c>
      <c r="Q1923" t="s">
        <v>3</v>
      </c>
      <c r="R1923" t="s">
        <v>3</v>
      </c>
      <c r="S1923" t="s">
        <v>3</v>
      </c>
      <c r="T1923" t="s">
        <v>3</v>
      </c>
      <c r="U1923" t="s">
        <v>3</v>
      </c>
      <c r="V1923" t="s">
        <v>2</v>
      </c>
      <c r="W1923" t="s">
        <v>3</v>
      </c>
      <c r="X1923" t="s">
        <v>3</v>
      </c>
      <c r="Y1923" t="s">
        <v>3</v>
      </c>
      <c r="Z1923" t="s">
        <v>3</v>
      </c>
      <c r="AA1923"/>
      <c r="AB1923" t="s">
        <v>1791</v>
      </c>
      <c r="AC1923" t="s">
        <v>2271</v>
      </c>
      <c r="AD1923" t="s">
        <v>3</v>
      </c>
    </row>
    <row r="1924" spans="1:30" ht="15" x14ac:dyDescent="0.25">
      <c r="A1924">
        <v>729</v>
      </c>
      <c r="B1924" t="s">
        <v>2662</v>
      </c>
      <c r="C1924">
        <v>729</v>
      </c>
      <c r="D1924" t="s">
        <v>1808</v>
      </c>
      <c r="E1924" t="s">
        <v>2388</v>
      </c>
      <c r="F1924" t="s">
        <v>2471</v>
      </c>
      <c r="G1924" t="s">
        <v>2648</v>
      </c>
      <c r="H1924" t="s">
        <v>3</v>
      </c>
      <c r="I1924" t="s">
        <v>3</v>
      </c>
      <c r="J1924" t="s">
        <v>3</v>
      </c>
      <c r="K1924" t="s">
        <v>3</v>
      </c>
      <c r="L1924" t="s">
        <v>3</v>
      </c>
      <c r="M1924" t="s">
        <v>3</v>
      </c>
      <c r="N1924" t="s">
        <v>3</v>
      </c>
      <c r="O1924" t="s">
        <v>3</v>
      </c>
      <c r="P1924" t="s">
        <v>3</v>
      </c>
      <c r="Q1924" t="s">
        <v>3</v>
      </c>
      <c r="R1924" t="s">
        <v>3</v>
      </c>
      <c r="S1924" t="s">
        <v>3</v>
      </c>
      <c r="T1924" t="s">
        <v>3</v>
      </c>
      <c r="U1924" t="s">
        <v>3</v>
      </c>
      <c r="V1924" t="s">
        <v>3</v>
      </c>
      <c r="W1924" t="s">
        <v>3</v>
      </c>
      <c r="X1924" t="s">
        <v>3</v>
      </c>
      <c r="Y1924" t="s">
        <v>3</v>
      </c>
      <c r="Z1924" t="s">
        <v>3</v>
      </c>
      <c r="AA1924"/>
      <c r="AB1924" t="s">
        <v>1791</v>
      </c>
      <c r="AC1924" t="s">
        <v>2271</v>
      </c>
      <c r="AD1924" t="s">
        <v>3</v>
      </c>
    </row>
    <row r="1925" spans="1:30" ht="15" x14ac:dyDescent="0.25">
      <c r="A1925">
        <v>730</v>
      </c>
      <c r="B1925" t="s">
        <v>2663</v>
      </c>
      <c r="C1925">
        <v>730</v>
      </c>
      <c r="D1925" t="s">
        <v>1808</v>
      </c>
      <c r="E1925" t="s">
        <v>2388</v>
      </c>
      <c r="F1925" t="s">
        <v>2471</v>
      </c>
      <c r="G1925" t="s">
        <v>2648</v>
      </c>
      <c r="H1925" t="s">
        <v>3</v>
      </c>
      <c r="I1925" t="s">
        <v>3</v>
      </c>
      <c r="J1925" t="s">
        <v>3</v>
      </c>
      <c r="K1925">
        <v>0</v>
      </c>
      <c r="L1925" t="s">
        <v>3</v>
      </c>
      <c r="M1925">
        <v>1</v>
      </c>
      <c r="N1925" t="s">
        <v>3</v>
      </c>
      <c r="O1925" t="s">
        <v>3</v>
      </c>
      <c r="P1925" t="s">
        <v>3</v>
      </c>
      <c r="Q1925" t="s">
        <v>3</v>
      </c>
      <c r="R1925" t="s">
        <v>3</v>
      </c>
      <c r="S1925" t="s">
        <v>3</v>
      </c>
      <c r="T1925" t="s">
        <v>3</v>
      </c>
      <c r="U1925" t="s">
        <v>3</v>
      </c>
      <c r="V1925" t="s">
        <v>2</v>
      </c>
      <c r="W1925" t="s">
        <v>3</v>
      </c>
      <c r="X1925" t="s">
        <v>3</v>
      </c>
      <c r="Y1925" t="s">
        <v>3</v>
      </c>
      <c r="Z1925" t="s">
        <v>3</v>
      </c>
      <c r="AA1925"/>
      <c r="AB1925" t="s">
        <v>1791</v>
      </c>
      <c r="AC1925" t="s">
        <v>2271</v>
      </c>
      <c r="AD1925" t="s">
        <v>3</v>
      </c>
    </row>
    <row r="1926" spans="1:30" ht="15" x14ac:dyDescent="0.25">
      <c r="A1926">
        <v>731</v>
      </c>
      <c r="B1926" t="s">
        <v>2664</v>
      </c>
      <c r="C1926">
        <v>731</v>
      </c>
      <c r="D1926" t="s">
        <v>1808</v>
      </c>
      <c r="E1926" t="s">
        <v>2388</v>
      </c>
      <c r="F1926" t="s">
        <v>2471</v>
      </c>
      <c r="G1926" t="s">
        <v>2648</v>
      </c>
      <c r="H1926" t="s">
        <v>3</v>
      </c>
      <c r="I1926" t="s">
        <v>3</v>
      </c>
      <c r="J1926" t="s">
        <v>3</v>
      </c>
      <c r="K1926">
        <v>0</v>
      </c>
      <c r="L1926" t="s">
        <v>3</v>
      </c>
      <c r="M1926" t="s">
        <v>3</v>
      </c>
      <c r="N1926" t="s">
        <v>3</v>
      </c>
      <c r="O1926" t="s">
        <v>3</v>
      </c>
      <c r="P1926" t="s">
        <v>3</v>
      </c>
      <c r="Q1926" t="s">
        <v>3</v>
      </c>
      <c r="R1926" t="s">
        <v>3</v>
      </c>
      <c r="S1926" t="s">
        <v>3</v>
      </c>
      <c r="T1926" t="s">
        <v>3</v>
      </c>
      <c r="U1926" t="s">
        <v>3</v>
      </c>
      <c r="V1926" t="s">
        <v>2</v>
      </c>
      <c r="W1926" t="s">
        <v>3</v>
      </c>
      <c r="X1926" t="s">
        <v>3</v>
      </c>
      <c r="Y1926" t="s">
        <v>3</v>
      </c>
      <c r="Z1926" t="s">
        <v>3</v>
      </c>
      <c r="AA1926"/>
      <c r="AB1926" t="s">
        <v>1791</v>
      </c>
      <c r="AC1926" t="s">
        <v>2271</v>
      </c>
      <c r="AD1926" t="s">
        <v>3</v>
      </c>
    </row>
    <row r="1927" spans="1:30" ht="15" x14ac:dyDescent="0.25">
      <c r="A1927">
        <v>732</v>
      </c>
      <c r="B1927" t="s">
        <v>2665</v>
      </c>
      <c r="C1927">
        <v>732</v>
      </c>
      <c r="D1927" t="s">
        <v>1808</v>
      </c>
      <c r="E1927" t="s">
        <v>2388</v>
      </c>
      <c r="F1927" t="s">
        <v>2471</v>
      </c>
      <c r="G1927" t="s">
        <v>2648</v>
      </c>
      <c r="H1927" t="s">
        <v>3</v>
      </c>
      <c r="I1927" t="s">
        <v>3</v>
      </c>
      <c r="J1927" t="s">
        <v>3</v>
      </c>
      <c r="K1927">
        <v>0</v>
      </c>
      <c r="L1927" t="s">
        <v>3</v>
      </c>
      <c r="M1927" t="s">
        <v>3</v>
      </c>
      <c r="N1927" t="s">
        <v>3</v>
      </c>
      <c r="O1927" t="s">
        <v>3</v>
      </c>
      <c r="P1927" t="s">
        <v>3</v>
      </c>
      <c r="Q1927" t="s">
        <v>3</v>
      </c>
      <c r="R1927" t="s">
        <v>3</v>
      </c>
      <c r="S1927" t="s">
        <v>3</v>
      </c>
      <c r="T1927" t="s">
        <v>3</v>
      </c>
      <c r="U1927" t="s">
        <v>3</v>
      </c>
      <c r="V1927" t="s">
        <v>2</v>
      </c>
      <c r="W1927" t="s">
        <v>3</v>
      </c>
      <c r="X1927" t="s">
        <v>3</v>
      </c>
      <c r="Y1927" t="s">
        <v>3</v>
      </c>
      <c r="Z1927" t="s">
        <v>3</v>
      </c>
      <c r="AA1927"/>
      <c r="AB1927" t="s">
        <v>1791</v>
      </c>
      <c r="AC1927" t="s">
        <v>2271</v>
      </c>
      <c r="AD1927" t="s">
        <v>3</v>
      </c>
    </row>
    <row r="1928" spans="1:30" ht="15" x14ac:dyDescent="0.25">
      <c r="A1928">
        <v>733</v>
      </c>
      <c r="B1928" t="s">
        <v>2666</v>
      </c>
      <c r="C1928">
        <v>733</v>
      </c>
      <c r="D1928" t="s">
        <v>1808</v>
      </c>
      <c r="E1928" t="s">
        <v>2388</v>
      </c>
      <c r="F1928" t="s">
        <v>2471</v>
      </c>
      <c r="G1928" t="s">
        <v>2648</v>
      </c>
      <c r="H1928" t="s">
        <v>3</v>
      </c>
      <c r="I1928" t="s">
        <v>3</v>
      </c>
      <c r="J1928" t="s">
        <v>3</v>
      </c>
      <c r="K1928" t="s">
        <v>3</v>
      </c>
      <c r="L1928" t="s">
        <v>3</v>
      </c>
      <c r="M1928" t="s">
        <v>3</v>
      </c>
      <c r="N1928" t="s">
        <v>3</v>
      </c>
      <c r="O1928" t="s">
        <v>3</v>
      </c>
      <c r="P1928" t="s">
        <v>3</v>
      </c>
      <c r="Q1928" t="s">
        <v>3</v>
      </c>
      <c r="R1928" t="s">
        <v>3</v>
      </c>
      <c r="S1928" t="s">
        <v>3</v>
      </c>
      <c r="T1928" t="s">
        <v>3</v>
      </c>
      <c r="U1928" t="s">
        <v>3</v>
      </c>
      <c r="V1928" t="s">
        <v>3</v>
      </c>
      <c r="W1928" t="s">
        <v>3</v>
      </c>
      <c r="X1928" t="s">
        <v>3</v>
      </c>
      <c r="Y1928" t="s">
        <v>3</v>
      </c>
      <c r="Z1928" t="s">
        <v>3</v>
      </c>
      <c r="AA1928"/>
      <c r="AB1928" t="s">
        <v>1791</v>
      </c>
      <c r="AC1928" t="s">
        <v>2271</v>
      </c>
      <c r="AD1928" t="s">
        <v>3</v>
      </c>
    </row>
    <row r="1929" spans="1:30" ht="15" x14ac:dyDescent="0.25">
      <c r="A1929">
        <v>734</v>
      </c>
      <c r="B1929" t="s">
        <v>2667</v>
      </c>
      <c r="C1929">
        <v>734</v>
      </c>
      <c r="D1929" t="s">
        <v>1808</v>
      </c>
      <c r="E1929" t="s">
        <v>2388</v>
      </c>
      <c r="F1929" t="s">
        <v>2471</v>
      </c>
      <c r="G1929" t="s">
        <v>2648</v>
      </c>
      <c r="H1929" t="s">
        <v>2632</v>
      </c>
      <c r="I1929" t="s">
        <v>3</v>
      </c>
      <c r="J1929" t="s">
        <v>3</v>
      </c>
      <c r="K1929">
        <v>0</v>
      </c>
      <c r="L1929" t="s">
        <v>311</v>
      </c>
      <c r="M1929" t="s">
        <v>3</v>
      </c>
      <c r="N1929" t="s">
        <v>3</v>
      </c>
      <c r="O1929" t="s">
        <v>3</v>
      </c>
      <c r="P1929" t="s">
        <v>1795</v>
      </c>
      <c r="Q1929" t="s">
        <v>3</v>
      </c>
      <c r="R1929" t="s">
        <v>3</v>
      </c>
      <c r="S1929" t="s">
        <v>3</v>
      </c>
      <c r="T1929" t="s">
        <v>3</v>
      </c>
      <c r="U1929" t="s">
        <v>3</v>
      </c>
      <c r="V1929" t="s">
        <v>2</v>
      </c>
      <c r="W1929" t="s">
        <v>3</v>
      </c>
      <c r="X1929" t="s">
        <v>3</v>
      </c>
      <c r="Y1929" t="s">
        <v>3</v>
      </c>
      <c r="Z1929" t="s">
        <v>3</v>
      </c>
      <c r="AA1929"/>
      <c r="AB1929" t="s">
        <v>1791</v>
      </c>
      <c r="AC1929" t="s">
        <v>2271</v>
      </c>
      <c r="AD1929" t="s">
        <v>3</v>
      </c>
    </row>
    <row r="1930" spans="1:30" ht="15" x14ac:dyDescent="0.25">
      <c r="A1930">
        <v>735</v>
      </c>
      <c r="B1930" t="s">
        <v>2668</v>
      </c>
      <c r="C1930">
        <v>735</v>
      </c>
      <c r="D1930" t="s">
        <v>1808</v>
      </c>
      <c r="E1930" t="s">
        <v>2388</v>
      </c>
      <c r="F1930" t="s">
        <v>2471</v>
      </c>
      <c r="G1930" t="s">
        <v>2648</v>
      </c>
      <c r="H1930" t="s">
        <v>3</v>
      </c>
      <c r="I1930" t="s">
        <v>3</v>
      </c>
      <c r="J1930" t="s">
        <v>3</v>
      </c>
      <c r="K1930" t="s">
        <v>3</v>
      </c>
      <c r="L1930" t="s">
        <v>3</v>
      </c>
      <c r="M1930" t="s">
        <v>3</v>
      </c>
      <c r="N1930" t="s">
        <v>3</v>
      </c>
      <c r="O1930" t="s">
        <v>3</v>
      </c>
      <c r="P1930" t="s">
        <v>3</v>
      </c>
      <c r="Q1930" t="s">
        <v>3</v>
      </c>
      <c r="R1930" t="s">
        <v>3</v>
      </c>
      <c r="S1930" t="s">
        <v>3</v>
      </c>
      <c r="T1930" t="s">
        <v>3</v>
      </c>
      <c r="U1930" t="s">
        <v>3</v>
      </c>
      <c r="V1930" t="s">
        <v>3</v>
      </c>
      <c r="W1930" t="s">
        <v>3</v>
      </c>
      <c r="X1930" t="s">
        <v>3</v>
      </c>
      <c r="Y1930" t="s">
        <v>3</v>
      </c>
      <c r="Z1930" t="s">
        <v>3</v>
      </c>
      <c r="AA1930"/>
      <c r="AB1930" t="s">
        <v>1791</v>
      </c>
      <c r="AC1930" t="s">
        <v>2271</v>
      </c>
      <c r="AD1930" t="s">
        <v>3</v>
      </c>
    </row>
    <row r="1931" spans="1:30" ht="15" x14ac:dyDescent="0.25">
      <c r="A1931">
        <v>736</v>
      </c>
      <c r="B1931" t="s">
        <v>2669</v>
      </c>
      <c r="C1931">
        <v>736</v>
      </c>
      <c r="D1931" t="s">
        <v>1808</v>
      </c>
      <c r="E1931" t="s">
        <v>2388</v>
      </c>
      <c r="F1931" t="s">
        <v>2471</v>
      </c>
      <c r="G1931" t="s">
        <v>2670</v>
      </c>
      <c r="H1931" t="s">
        <v>2340</v>
      </c>
      <c r="I1931" t="s">
        <v>3</v>
      </c>
      <c r="J1931" t="s">
        <v>3</v>
      </c>
      <c r="K1931">
        <v>0</v>
      </c>
      <c r="L1931" t="s">
        <v>3</v>
      </c>
      <c r="M1931">
        <v>1</v>
      </c>
      <c r="N1931" t="s">
        <v>3</v>
      </c>
      <c r="O1931" t="s">
        <v>3</v>
      </c>
      <c r="P1931" t="s">
        <v>1795</v>
      </c>
      <c r="Q1931" t="s">
        <v>3</v>
      </c>
      <c r="R1931" t="s">
        <v>3</v>
      </c>
      <c r="S1931" t="s">
        <v>3</v>
      </c>
      <c r="T1931" t="s">
        <v>11</v>
      </c>
      <c r="U1931" t="s">
        <v>3</v>
      </c>
      <c r="V1931" t="s">
        <v>2</v>
      </c>
      <c r="W1931" t="s">
        <v>3</v>
      </c>
      <c r="X1931" t="s">
        <v>3</v>
      </c>
      <c r="Y1931" t="s">
        <v>3</v>
      </c>
      <c r="Z1931" t="s">
        <v>3</v>
      </c>
      <c r="AA1931"/>
      <c r="AB1931" t="s">
        <v>1791</v>
      </c>
      <c r="AC1931" t="s">
        <v>2271</v>
      </c>
      <c r="AD1931" t="s">
        <v>3</v>
      </c>
    </row>
    <row r="1932" spans="1:30" ht="15" x14ac:dyDescent="0.25">
      <c r="A1932">
        <v>737</v>
      </c>
      <c r="B1932" t="s">
        <v>2669</v>
      </c>
      <c r="C1932">
        <v>737</v>
      </c>
      <c r="D1932" t="s">
        <v>1808</v>
      </c>
      <c r="E1932" t="s">
        <v>2388</v>
      </c>
      <c r="F1932" t="s">
        <v>2471</v>
      </c>
      <c r="G1932" t="s">
        <v>2670</v>
      </c>
      <c r="H1932" t="s">
        <v>2340</v>
      </c>
      <c r="I1932" t="s">
        <v>3</v>
      </c>
      <c r="J1932" t="s">
        <v>3</v>
      </c>
      <c r="K1932">
        <v>0</v>
      </c>
      <c r="L1932" t="s">
        <v>3</v>
      </c>
      <c r="M1932">
        <v>1</v>
      </c>
      <c r="N1932" t="s">
        <v>3</v>
      </c>
      <c r="O1932" t="s">
        <v>3</v>
      </c>
      <c r="P1932" t="s">
        <v>1795</v>
      </c>
      <c r="Q1932" t="s">
        <v>3</v>
      </c>
      <c r="R1932" t="s">
        <v>3</v>
      </c>
      <c r="S1932" t="s">
        <v>3</v>
      </c>
      <c r="T1932" t="s">
        <v>11</v>
      </c>
      <c r="U1932" t="s">
        <v>3</v>
      </c>
      <c r="V1932" t="s">
        <v>2</v>
      </c>
      <c r="W1932" t="s">
        <v>3</v>
      </c>
      <c r="X1932" t="s">
        <v>3</v>
      </c>
      <c r="Y1932" t="s">
        <v>3</v>
      </c>
      <c r="Z1932" t="s">
        <v>3</v>
      </c>
      <c r="AA1932"/>
      <c r="AB1932" t="s">
        <v>1791</v>
      </c>
      <c r="AC1932" t="s">
        <v>2271</v>
      </c>
      <c r="AD1932" t="s">
        <v>3</v>
      </c>
    </row>
    <row r="1933" spans="1:30" ht="15" x14ac:dyDescent="0.25">
      <c r="A1933">
        <v>738</v>
      </c>
      <c r="B1933" t="s">
        <v>2671</v>
      </c>
      <c r="C1933">
        <v>738</v>
      </c>
      <c r="D1933" t="s">
        <v>1808</v>
      </c>
      <c r="E1933" t="s">
        <v>2388</v>
      </c>
      <c r="F1933" t="s">
        <v>2471</v>
      </c>
      <c r="G1933" t="s">
        <v>2670</v>
      </c>
      <c r="H1933" t="s">
        <v>2672</v>
      </c>
      <c r="I1933" t="s">
        <v>3</v>
      </c>
      <c r="J1933" t="s">
        <v>3</v>
      </c>
      <c r="K1933">
        <v>0</v>
      </c>
      <c r="L1933" t="s">
        <v>3</v>
      </c>
      <c r="M1933" t="s">
        <v>3</v>
      </c>
      <c r="N1933" t="s">
        <v>3</v>
      </c>
      <c r="O1933" t="s">
        <v>3</v>
      </c>
      <c r="P1933" t="s">
        <v>1795</v>
      </c>
      <c r="Q1933" t="s">
        <v>3</v>
      </c>
      <c r="R1933" t="s">
        <v>3</v>
      </c>
      <c r="S1933" t="s">
        <v>3</v>
      </c>
      <c r="T1933" t="s">
        <v>3</v>
      </c>
      <c r="U1933" t="s">
        <v>3</v>
      </c>
      <c r="V1933" t="s">
        <v>2</v>
      </c>
      <c r="W1933" t="s">
        <v>3</v>
      </c>
      <c r="X1933" t="s">
        <v>3</v>
      </c>
      <c r="Y1933" t="s">
        <v>3</v>
      </c>
      <c r="Z1933" t="s">
        <v>3</v>
      </c>
      <c r="AA1933"/>
      <c r="AB1933" t="s">
        <v>1791</v>
      </c>
      <c r="AC1933" t="s">
        <v>2271</v>
      </c>
      <c r="AD1933" t="s">
        <v>3</v>
      </c>
    </row>
    <row r="1934" spans="1:30" ht="15" x14ac:dyDescent="0.25">
      <c r="A1934">
        <v>739</v>
      </c>
      <c r="B1934" t="s">
        <v>2673</v>
      </c>
      <c r="C1934">
        <v>739</v>
      </c>
      <c r="D1934" t="s">
        <v>1808</v>
      </c>
      <c r="E1934" t="s">
        <v>2388</v>
      </c>
      <c r="F1934" t="s">
        <v>2471</v>
      </c>
      <c r="G1934" t="s">
        <v>2674</v>
      </c>
      <c r="H1934" t="s">
        <v>3</v>
      </c>
      <c r="I1934" t="s">
        <v>3</v>
      </c>
      <c r="J1934" t="s">
        <v>3</v>
      </c>
      <c r="K1934" t="s">
        <v>3</v>
      </c>
      <c r="L1934" t="s">
        <v>3</v>
      </c>
      <c r="M1934" t="s">
        <v>3</v>
      </c>
      <c r="N1934" t="s">
        <v>3</v>
      </c>
      <c r="O1934" t="s">
        <v>3</v>
      </c>
      <c r="P1934" t="s">
        <v>3</v>
      </c>
      <c r="Q1934" t="s">
        <v>3</v>
      </c>
      <c r="R1934" t="s">
        <v>3</v>
      </c>
      <c r="S1934" t="s">
        <v>3</v>
      </c>
      <c r="T1934" t="s">
        <v>3</v>
      </c>
      <c r="U1934" t="s">
        <v>3</v>
      </c>
      <c r="V1934" t="s">
        <v>3</v>
      </c>
      <c r="W1934" t="s">
        <v>3</v>
      </c>
      <c r="X1934" t="s">
        <v>3</v>
      </c>
      <c r="Y1934" t="s">
        <v>3</v>
      </c>
      <c r="Z1934" t="s">
        <v>3</v>
      </c>
      <c r="AA1934"/>
      <c r="AB1934" t="s">
        <v>1791</v>
      </c>
      <c r="AC1934" t="s">
        <v>2271</v>
      </c>
      <c r="AD1934" t="s">
        <v>3</v>
      </c>
    </row>
    <row r="1935" spans="1:30" ht="15" x14ac:dyDescent="0.25">
      <c r="A1935">
        <v>740</v>
      </c>
      <c r="B1935" t="s">
        <v>2675</v>
      </c>
      <c r="C1935">
        <v>740</v>
      </c>
      <c r="D1935" t="s">
        <v>1808</v>
      </c>
      <c r="E1935" t="s">
        <v>2388</v>
      </c>
      <c r="F1935" t="s">
        <v>2471</v>
      </c>
      <c r="G1935" t="s">
        <v>2674</v>
      </c>
      <c r="H1935" t="s">
        <v>2501</v>
      </c>
      <c r="I1935" t="s">
        <v>3</v>
      </c>
      <c r="J1935" t="s">
        <v>3</v>
      </c>
      <c r="K1935">
        <v>0</v>
      </c>
      <c r="L1935" t="s">
        <v>311</v>
      </c>
      <c r="M1935" t="s">
        <v>3</v>
      </c>
      <c r="N1935" t="s">
        <v>3</v>
      </c>
      <c r="O1935" t="s">
        <v>3</v>
      </c>
      <c r="P1935" t="s">
        <v>1795</v>
      </c>
      <c r="Q1935" t="s">
        <v>3</v>
      </c>
      <c r="R1935" t="s">
        <v>3</v>
      </c>
      <c r="S1935" t="s">
        <v>3</v>
      </c>
      <c r="T1935" t="s">
        <v>3</v>
      </c>
      <c r="U1935" t="s">
        <v>3</v>
      </c>
      <c r="V1935" t="s">
        <v>2</v>
      </c>
      <c r="W1935" t="s">
        <v>3</v>
      </c>
      <c r="X1935" t="s">
        <v>3</v>
      </c>
      <c r="Y1935" t="s">
        <v>3</v>
      </c>
      <c r="Z1935" t="s">
        <v>3</v>
      </c>
      <c r="AA1935"/>
      <c r="AB1935" t="s">
        <v>1791</v>
      </c>
      <c r="AC1935" t="s">
        <v>2271</v>
      </c>
      <c r="AD1935" t="s">
        <v>3</v>
      </c>
    </row>
    <row r="1936" spans="1:30" ht="15" x14ac:dyDescent="0.25">
      <c r="A1936">
        <v>741</v>
      </c>
      <c r="B1936" t="s">
        <v>2675</v>
      </c>
      <c r="C1936">
        <v>741</v>
      </c>
      <c r="D1936" t="s">
        <v>1808</v>
      </c>
      <c r="E1936" t="s">
        <v>2388</v>
      </c>
      <c r="F1936" t="s">
        <v>2471</v>
      </c>
      <c r="G1936" t="s">
        <v>2674</v>
      </c>
      <c r="H1936" t="s">
        <v>2501</v>
      </c>
      <c r="I1936" t="s">
        <v>3</v>
      </c>
      <c r="J1936" t="s">
        <v>3</v>
      </c>
      <c r="K1936">
        <v>0</v>
      </c>
      <c r="L1936" t="s">
        <v>311</v>
      </c>
      <c r="M1936" t="s">
        <v>3</v>
      </c>
      <c r="N1936" t="s">
        <v>3</v>
      </c>
      <c r="O1936" t="s">
        <v>3</v>
      </c>
      <c r="P1936" t="s">
        <v>1795</v>
      </c>
      <c r="Q1936" t="s">
        <v>3</v>
      </c>
      <c r="R1936" t="s">
        <v>3</v>
      </c>
      <c r="S1936" t="s">
        <v>3</v>
      </c>
      <c r="T1936" t="s">
        <v>3</v>
      </c>
      <c r="U1936" t="s">
        <v>3</v>
      </c>
      <c r="V1936" t="s">
        <v>2</v>
      </c>
      <c r="W1936" t="s">
        <v>3</v>
      </c>
      <c r="X1936" t="s">
        <v>3</v>
      </c>
      <c r="Y1936" t="s">
        <v>3</v>
      </c>
      <c r="Z1936" t="s">
        <v>3</v>
      </c>
      <c r="AA1936"/>
      <c r="AB1936" t="s">
        <v>1791</v>
      </c>
      <c r="AC1936" t="s">
        <v>2271</v>
      </c>
      <c r="AD1936" t="s">
        <v>3</v>
      </c>
    </row>
    <row r="1937" spans="1:30" ht="15" x14ac:dyDescent="0.25">
      <c r="A1937">
        <v>742</v>
      </c>
      <c r="B1937" t="s">
        <v>2676</v>
      </c>
      <c r="C1937">
        <v>742</v>
      </c>
      <c r="D1937" t="s">
        <v>1808</v>
      </c>
      <c r="E1937" t="s">
        <v>2388</v>
      </c>
      <c r="F1937" t="s">
        <v>2471</v>
      </c>
      <c r="G1937" t="s">
        <v>2674</v>
      </c>
      <c r="H1937" t="s">
        <v>3</v>
      </c>
      <c r="I1937" t="s">
        <v>3</v>
      </c>
      <c r="J1937" t="s">
        <v>3</v>
      </c>
      <c r="K1937">
        <v>0</v>
      </c>
      <c r="L1937" t="s">
        <v>3</v>
      </c>
      <c r="M1937" t="s">
        <v>3</v>
      </c>
      <c r="N1937" t="s">
        <v>3</v>
      </c>
      <c r="O1937" t="s">
        <v>3</v>
      </c>
      <c r="P1937" t="s">
        <v>3</v>
      </c>
      <c r="Q1937" t="s">
        <v>3</v>
      </c>
      <c r="R1937" t="s">
        <v>3</v>
      </c>
      <c r="S1937" t="s">
        <v>3</v>
      </c>
      <c r="T1937" t="s">
        <v>3</v>
      </c>
      <c r="U1937" t="s">
        <v>3</v>
      </c>
      <c r="V1937" t="s">
        <v>3</v>
      </c>
      <c r="W1937" t="s">
        <v>3</v>
      </c>
      <c r="X1937" t="s">
        <v>3</v>
      </c>
      <c r="Y1937" t="s">
        <v>3</v>
      </c>
      <c r="Z1937" t="s">
        <v>3</v>
      </c>
      <c r="AA1937"/>
      <c r="AB1937" t="s">
        <v>1791</v>
      </c>
      <c r="AC1937" t="s">
        <v>2271</v>
      </c>
      <c r="AD1937" t="s">
        <v>3</v>
      </c>
    </row>
    <row r="1938" spans="1:30" ht="15" x14ac:dyDescent="0.25">
      <c r="A1938">
        <v>743</v>
      </c>
      <c r="B1938" t="s">
        <v>2677</v>
      </c>
      <c r="C1938">
        <v>743</v>
      </c>
      <c r="D1938" t="s">
        <v>1808</v>
      </c>
      <c r="E1938" t="s">
        <v>2388</v>
      </c>
      <c r="F1938" t="s">
        <v>2471</v>
      </c>
      <c r="G1938" t="s">
        <v>2674</v>
      </c>
      <c r="H1938" t="s">
        <v>3</v>
      </c>
      <c r="I1938" t="s">
        <v>3</v>
      </c>
      <c r="J1938" t="s">
        <v>3</v>
      </c>
      <c r="K1938">
        <v>0</v>
      </c>
      <c r="L1938" t="s">
        <v>3</v>
      </c>
      <c r="M1938" t="s">
        <v>3</v>
      </c>
      <c r="N1938" t="s">
        <v>3</v>
      </c>
      <c r="O1938" t="s">
        <v>3</v>
      </c>
      <c r="P1938" t="s">
        <v>1795</v>
      </c>
      <c r="Q1938" t="s">
        <v>3</v>
      </c>
      <c r="R1938" t="s">
        <v>3</v>
      </c>
      <c r="S1938" t="s">
        <v>3</v>
      </c>
      <c r="T1938" t="s">
        <v>3</v>
      </c>
      <c r="U1938" t="s">
        <v>3</v>
      </c>
      <c r="V1938" t="s">
        <v>2</v>
      </c>
      <c r="W1938" t="s">
        <v>3</v>
      </c>
      <c r="X1938" t="s">
        <v>3</v>
      </c>
      <c r="Y1938" t="s">
        <v>3</v>
      </c>
      <c r="Z1938" t="s">
        <v>3</v>
      </c>
      <c r="AA1938"/>
      <c r="AB1938" t="s">
        <v>1791</v>
      </c>
      <c r="AC1938" t="s">
        <v>2271</v>
      </c>
      <c r="AD1938" t="s">
        <v>3</v>
      </c>
    </row>
    <row r="1939" spans="1:30" ht="15" x14ac:dyDescent="0.25">
      <c r="A1939">
        <v>744</v>
      </c>
      <c r="B1939" t="s">
        <v>2678</v>
      </c>
      <c r="C1939">
        <v>744</v>
      </c>
      <c r="D1939" t="s">
        <v>1808</v>
      </c>
      <c r="E1939" t="s">
        <v>2388</v>
      </c>
      <c r="F1939" t="s">
        <v>2471</v>
      </c>
      <c r="G1939" t="s">
        <v>2674</v>
      </c>
      <c r="H1939" t="s">
        <v>3</v>
      </c>
      <c r="I1939" t="s">
        <v>3</v>
      </c>
      <c r="J1939" t="s">
        <v>3</v>
      </c>
      <c r="K1939">
        <v>0</v>
      </c>
      <c r="L1939" t="s">
        <v>3</v>
      </c>
      <c r="M1939">
        <v>1</v>
      </c>
      <c r="N1939" t="s">
        <v>3</v>
      </c>
      <c r="O1939" t="s">
        <v>3</v>
      </c>
      <c r="P1939" t="s">
        <v>3</v>
      </c>
      <c r="Q1939" t="s">
        <v>3</v>
      </c>
      <c r="R1939" t="s">
        <v>3</v>
      </c>
      <c r="S1939" t="s">
        <v>3</v>
      </c>
      <c r="T1939" t="s">
        <v>3</v>
      </c>
      <c r="U1939" t="s">
        <v>3</v>
      </c>
      <c r="V1939" t="s">
        <v>3</v>
      </c>
      <c r="W1939" t="s">
        <v>3</v>
      </c>
      <c r="X1939" t="s">
        <v>3</v>
      </c>
      <c r="Y1939" t="s">
        <v>3</v>
      </c>
      <c r="Z1939" t="s">
        <v>3</v>
      </c>
      <c r="AA1939"/>
      <c r="AB1939" t="s">
        <v>1791</v>
      </c>
      <c r="AC1939" t="s">
        <v>2271</v>
      </c>
      <c r="AD1939" t="s">
        <v>3</v>
      </c>
    </row>
    <row r="1940" spans="1:30" ht="15" x14ac:dyDescent="0.25">
      <c r="A1940">
        <v>745</v>
      </c>
      <c r="B1940" t="s">
        <v>2679</v>
      </c>
      <c r="C1940">
        <v>745</v>
      </c>
      <c r="D1940" t="s">
        <v>1808</v>
      </c>
      <c r="E1940" t="s">
        <v>2388</v>
      </c>
      <c r="F1940" t="s">
        <v>2471</v>
      </c>
      <c r="G1940" t="s">
        <v>2674</v>
      </c>
      <c r="H1940" t="s">
        <v>3</v>
      </c>
      <c r="I1940" t="s">
        <v>3</v>
      </c>
      <c r="J1940" t="s">
        <v>3</v>
      </c>
      <c r="K1940">
        <v>0</v>
      </c>
      <c r="L1940" t="s">
        <v>3</v>
      </c>
      <c r="M1940" t="s">
        <v>3</v>
      </c>
      <c r="N1940" t="s">
        <v>3</v>
      </c>
      <c r="O1940" t="s">
        <v>3</v>
      </c>
      <c r="P1940" t="s">
        <v>3</v>
      </c>
      <c r="Q1940" t="s">
        <v>3</v>
      </c>
      <c r="R1940" t="s">
        <v>3</v>
      </c>
      <c r="S1940" t="s">
        <v>3</v>
      </c>
      <c r="T1940" t="s">
        <v>3</v>
      </c>
      <c r="U1940" t="s">
        <v>3</v>
      </c>
      <c r="V1940" t="s">
        <v>3</v>
      </c>
      <c r="W1940" t="s">
        <v>3</v>
      </c>
      <c r="X1940" t="s">
        <v>3</v>
      </c>
      <c r="Y1940" t="s">
        <v>3</v>
      </c>
      <c r="Z1940" t="s">
        <v>3</v>
      </c>
      <c r="AA1940"/>
      <c r="AB1940" t="s">
        <v>1791</v>
      </c>
      <c r="AC1940" t="s">
        <v>2271</v>
      </c>
      <c r="AD1940" t="s">
        <v>3</v>
      </c>
    </row>
    <row r="1941" spans="1:30" ht="15" x14ac:dyDescent="0.25">
      <c r="A1941">
        <v>746</v>
      </c>
      <c r="B1941" t="s">
        <v>2680</v>
      </c>
      <c r="C1941">
        <v>746</v>
      </c>
      <c r="D1941" t="s">
        <v>1808</v>
      </c>
      <c r="E1941" t="s">
        <v>2388</v>
      </c>
      <c r="F1941" t="s">
        <v>2471</v>
      </c>
      <c r="G1941" t="s">
        <v>2674</v>
      </c>
      <c r="H1941" t="s">
        <v>3</v>
      </c>
      <c r="I1941" t="s">
        <v>3</v>
      </c>
      <c r="J1941" t="s">
        <v>3</v>
      </c>
      <c r="K1941">
        <v>0</v>
      </c>
      <c r="L1941" t="s">
        <v>3</v>
      </c>
      <c r="M1941" t="s">
        <v>3</v>
      </c>
      <c r="N1941" t="s">
        <v>3</v>
      </c>
      <c r="O1941" t="s">
        <v>3</v>
      </c>
      <c r="P1941" t="s">
        <v>3</v>
      </c>
      <c r="Q1941" t="s">
        <v>3</v>
      </c>
      <c r="R1941" t="s">
        <v>3</v>
      </c>
      <c r="S1941" t="s">
        <v>3</v>
      </c>
      <c r="T1941" t="s">
        <v>3</v>
      </c>
      <c r="U1941" t="s">
        <v>3</v>
      </c>
      <c r="V1941" t="s">
        <v>3</v>
      </c>
      <c r="W1941" t="s">
        <v>3</v>
      </c>
      <c r="X1941" t="s">
        <v>3</v>
      </c>
      <c r="Y1941" t="s">
        <v>3</v>
      </c>
      <c r="Z1941" t="s">
        <v>3</v>
      </c>
      <c r="AA1941"/>
      <c r="AB1941" t="s">
        <v>1791</v>
      </c>
      <c r="AC1941" t="s">
        <v>2271</v>
      </c>
      <c r="AD1941" t="s">
        <v>3</v>
      </c>
    </row>
    <row r="1942" spans="1:30" ht="15" x14ac:dyDescent="0.25">
      <c r="A1942">
        <v>747</v>
      </c>
      <c r="B1942" t="s">
        <v>2681</v>
      </c>
      <c r="C1942">
        <v>747</v>
      </c>
      <c r="D1942" t="s">
        <v>1808</v>
      </c>
      <c r="E1942" t="s">
        <v>2388</v>
      </c>
      <c r="F1942" t="s">
        <v>2471</v>
      </c>
      <c r="G1942" t="s">
        <v>2674</v>
      </c>
      <c r="H1942" t="s">
        <v>3</v>
      </c>
      <c r="I1942" t="s">
        <v>3</v>
      </c>
      <c r="J1942" t="s">
        <v>3</v>
      </c>
      <c r="K1942">
        <v>0</v>
      </c>
      <c r="L1942" t="s">
        <v>3</v>
      </c>
      <c r="M1942" t="s">
        <v>3</v>
      </c>
      <c r="N1942" t="s">
        <v>3</v>
      </c>
      <c r="O1942" t="s">
        <v>3</v>
      </c>
      <c r="P1942" t="s">
        <v>3</v>
      </c>
      <c r="Q1942" t="s">
        <v>3</v>
      </c>
      <c r="R1942" t="s">
        <v>3</v>
      </c>
      <c r="S1942" t="s">
        <v>3</v>
      </c>
      <c r="T1942" t="s">
        <v>3</v>
      </c>
      <c r="U1942" t="s">
        <v>3</v>
      </c>
      <c r="V1942" t="s">
        <v>3</v>
      </c>
      <c r="W1942" t="s">
        <v>3</v>
      </c>
      <c r="X1942" t="s">
        <v>3</v>
      </c>
      <c r="Y1942" t="s">
        <v>3</v>
      </c>
      <c r="Z1942" t="s">
        <v>3</v>
      </c>
      <c r="AA1942"/>
      <c r="AB1942" t="s">
        <v>1791</v>
      </c>
      <c r="AC1942" t="s">
        <v>2271</v>
      </c>
      <c r="AD1942" t="s">
        <v>3</v>
      </c>
    </row>
    <row r="1943" spans="1:30" ht="15" x14ac:dyDescent="0.25">
      <c r="A1943">
        <v>748</v>
      </c>
      <c r="B1943" t="s">
        <v>2682</v>
      </c>
      <c r="C1943">
        <v>748</v>
      </c>
      <c r="D1943" t="s">
        <v>1808</v>
      </c>
      <c r="E1943" t="s">
        <v>2388</v>
      </c>
      <c r="F1943" t="s">
        <v>2471</v>
      </c>
      <c r="G1943" t="s">
        <v>2674</v>
      </c>
      <c r="H1943" t="s">
        <v>3</v>
      </c>
      <c r="I1943" t="s">
        <v>3</v>
      </c>
      <c r="J1943" t="s">
        <v>3</v>
      </c>
      <c r="K1943">
        <v>0</v>
      </c>
      <c r="L1943" t="s">
        <v>3</v>
      </c>
      <c r="M1943" t="s">
        <v>3</v>
      </c>
      <c r="N1943" t="s">
        <v>3</v>
      </c>
      <c r="O1943" t="s">
        <v>3</v>
      </c>
      <c r="P1943" t="s">
        <v>3</v>
      </c>
      <c r="Q1943" t="s">
        <v>3</v>
      </c>
      <c r="R1943" t="s">
        <v>3</v>
      </c>
      <c r="S1943" t="s">
        <v>3</v>
      </c>
      <c r="T1943" t="s">
        <v>3</v>
      </c>
      <c r="U1943" t="s">
        <v>3</v>
      </c>
      <c r="V1943" t="s">
        <v>3</v>
      </c>
      <c r="W1943" t="s">
        <v>3</v>
      </c>
      <c r="X1943" t="s">
        <v>3</v>
      </c>
      <c r="Y1943" t="s">
        <v>3</v>
      </c>
      <c r="Z1943" t="s">
        <v>3</v>
      </c>
      <c r="AA1943"/>
      <c r="AB1943" t="s">
        <v>1791</v>
      </c>
      <c r="AC1943" t="s">
        <v>2271</v>
      </c>
      <c r="AD1943" t="s">
        <v>3</v>
      </c>
    </row>
    <row r="1944" spans="1:30" ht="15" x14ac:dyDescent="0.25">
      <c r="A1944">
        <v>749</v>
      </c>
      <c r="B1944" t="s">
        <v>2683</v>
      </c>
      <c r="C1944">
        <v>749</v>
      </c>
      <c r="D1944" t="s">
        <v>1808</v>
      </c>
      <c r="E1944" t="s">
        <v>2388</v>
      </c>
      <c r="F1944" t="s">
        <v>2471</v>
      </c>
      <c r="G1944" t="s">
        <v>2674</v>
      </c>
      <c r="H1944" t="s">
        <v>3</v>
      </c>
      <c r="I1944" t="s">
        <v>3</v>
      </c>
      <c r="J1944" t="s">
        <v>3</v>
      </c>
      <c r="K1944">
        <v>0</v>
      </c>
      <c r="L1944" t="s">
        <v>3</v>
      </c>
      <c r="M1944" t="s">
        <v>3</v>
      </c>
      <c r="N1944" t="s">
        <v>3</v>
      </c>
      <c r="O1944" t="s">
        <v>3</v>
      </c>
      <c r="P1944" t="s">
        <v>1795</v>
      </c>
      <c r="Q1944" t="s">
        <v>3</v>
      </c>
      <c r="R1944" t="s">
        <v>3</v>
      </c>
      <c r="S1944" t="s">
        <v>3</v>
      </c>
      <c r="T1944" t="s">
        <v>3</v>
      </c>
      <c r="U1944" t="s">
        <v>3</v>
      </c>
      <c r="V1944" t="s">
        <v>2</v>
      </c>
      <c r="W1944" t="s">
        <v>3</v>
      </c>
      <c r="X1944" t="s">
        <v>3</v>
      </c>
      <c r="Y1944" t="s">
        <v>3</v>
      </c>
      <c r="Z1944" t="s">
        <v>3</v>
      </c>
      <c r="AA1944"/>
      <c r="AB1944" t="s">
        <v>1791</v>
      </c>
      <c r="AC1944" t="s">
        <v>2271</v>
      </c>
      <c r="AD1944" t="s">
        <v>3</v>
      </c>
    </row>
    <row r="1945" spans="1:30" ht="15" x14ac:dyDescent="0.25">
      <c r="A1945">
        <v>750</v>
      </c>
      <c r="B1945" t="s">
        <v>2684</v>
      </c>
      <c r="C1945">
        <v>750</v>
      </c>
      <c r="D1945" t="s">
        <v>1808</v>
      </c>
      <c r="E1945" t="s">
        <v>2388</v>
      </c>
      <c r="F1945" t="s">
        <v>2471</v>
      </c>
      <c r="G1945" t="s">
        <v>2674</v>
      </c>
      <c r="H1945" t="s">
        <v>2685</v>
      </c>
      <c r="I1945" t="s">
        <v>3</v>
      </c>
      <c r="J1945" t="s">
        <v>3</v>
      </c>
      <c r="K1945">
        <v>0</v>
      </c>
      <c r="L1945" t="s">
        <v>3</v>
      </c>
      <c r="M1945" t="s">
        <v>3</v>
      </c>
      <c r="N1945" t="s">
        <v>3</v>
      </c>
      <c r="O1945" t="s">
        <v>3</v>
      </c>
      <c r="P1945" t="s">
        <v>1795</v>
      </c>
      <c r="Q1945" t="s">
        <v>3</v>
      </c>
      <c r="R1945" t="s">
        <v>3</v>
      </c>
      <c r="S1945" t="s">
        <v>3</v>
      </c>
      <c r="T1945" t="s">
        <v>3</v>
      </c>
      <c r="U1945" t="s">
        <v>3</v>
      </c>
      <c r="V1945" t="s">
        <v>2</v>
      </c>
      <c r="W1945" t="s">
        <v>3</v>
      </c>
      <c r="X1945" t="s">
        <v>3</v>
      </c>
      <c r="Y1945" t="s">
        <v>3</v>
      </c>
      <c r="Z1945" t="s">
        <v>3</v>
      </c>
      <c r="AA1945"/>
      <c r="AB1945" t="s">
        <v>1791</v>
      </c>
      <c r="AC1945" t="s">
        <v>2271</v>
      </c>
      <c r="AD1945" t="s">
        <v>3</v>
      </c>
    </row>
    <row r="1946" spans="1:30" ht="15" x14ac:dyDescent="0.25">
      <c r="A1946">
        <v>751</v>
      </c>
      <c r="B1946" t="s">
        <v>2686</v>
      </c>
      <c r="C1946">
        <v>751</v>
      </c>
      <c r="D1946" t="s">
        <v>1808</v>
      </c>
      <c r="E1946" t="s">
        <v>2388</v>
      </c>
      <c r="F1946" t="s">
        <v>2471</v>
      </c>
      <c r="G1946" t="s">
        <v>2674</v>
      </c>
      <c r="H1946" t="s">
        <v>3</v>
      </c>
      <c r="I1946" t="s">
        <v>3</v>
      </c>
      <c r="J1946" t="s">
        <v>3</v>
      </c>
      <c r="K1946">
        <v>0</v>
      </c>
      <c r="L1946" t="s">
        <v>3</v>
      </c>
      <c r="M1946" t="s">
        <v>3</v>
      </c>
      <c r="N1946" t="s">
        <v>3</v>
      </c>
      <c r="O1946" t="s">
        <v>3</v>
      </c>
      <c r="P1946" t="s">
        <v>3</v>
      </c>
      <c r="Q1946" t="s">
        <v>3</v>
      </c>
      <c r="R1946" t="s">
        <v>3</v>
      </c>
      <c r="S1946" t="s">
        <v>3</v>
      </c>
      <c r="T1946" t="s">
        <v>3</v>
      </c>
      <c r="U1946" t="s">
        <v>3</v>
      </c>
      <c r="V1946" t="s">
        <v>3</v>
      </c>
      <c r="W1946" t="s">
        <v>3</v>
      </c>
      <c r="X1946" t="s">
        <v>3</v>
      </c>
      <c r="Y1946" t="s">
        <v>3</v>
      </c>
      <c r="Z1946" t="s">
        <v>3</v>
      </c>
      <c r="AA1946"/>
      <c r="AB1946" t="s">
        <v>1791</v>
      </c>
      <c r="AC1946" t="s">
        <v>2271</v>
      </c>
      <c r="AD1946" t="s">
        <v>3</v>
      </c>
    </row>
    <row r="1947" spans="1:30" ht="15" x14ac:dyDescent="0.25">
      <c r="A1947">
        <v>752</v>
      </c>
      <c r="B1947" t="s">
        <v>2687</v>
      </c>
      <c r="C1947">
        <v>752</v>
      </c>
      <c r="D1947" t="s">
        <v>1808</v>
      </c>
      <c r="E1947" t="s">
        <v>2388</v>
      </c>
      <c r="F1947" t="s">
        <v>2471</v>
      </c>
      <c r="G1947" t="s">
        <v>2674</v>
      </c>
      <c r="H1947" t="s">
        <v>3</v>
      </c>
      <c r="I1947" t="s">
        <v>3</v>
      </c>
      <c r="J1947" t="s">
        <v>3</v>
      </c>
      <c r="K1947">
        <v>0</v>
      </c>
      <c r="L1947" t="s">
        <v>3</v>
      </c>
      <c r="M1947" t="s">
        <v>3</v>
      </c>
      <c r="N1947" t="s">
        <v>3</v>
      </c>
      <c r="O1947" t="s">
        <v>3</v>
      </c>
      <c r="P1947" t="s">
        <v>3</v>
      </c>
      <c r="Q1947" t="s">
        <v>3</v>
      </c>
      <c r="R1947" t="s">
        <v>3</v>
      </c>
      <c r="S1947" t="s">
        <v>3</v>
      </c>
      <c r="T1947" t="s">
        <v>3</v>
      </c>
      <c r="U1947" t="s">
        <v>3</v>
      </c>
      <c r="V1947" t="s">
        <v>3</v>
      </c>
      <c r="W1947" t="s">
        <v>3</v>
      </c>
      <c r="X1947" t="s">
        <v>3</v>
      </c>
      <c r="Y1947" t="s">
        <v>3</v>
      </c>
      <c r="Z1947" t="s">
        <v>3</v>
      </c>
      <c r="AA1947"/>
      <c r="AB1947" t="s">
        <v>1791</v>
      </c>
      <c r="AC1947" t="s">
        <v>2271</v>
      </c>
      <c r="AD1947" t="s">
        <v>3</v>
      </c>
    </row>
    <row r="1948" spans="1:30" ht="15" x14ac:dyDescent="0.25">
      <c r="A1948">
        <v>753</v>
      </c>
      <c r="B1948" t="s">
        <v>2688</v>
      </c>
      <c r="C1948">
        <v>753</v>
      </c>
      <c r="D1948" t="s">
        <v>1808</v>
      </c>
      <c r="E1948" t="s">
        <v>2388</v>
      </c>
      <c r="F1948" t="s">
        <v>2471</v>
      </c>
      <c r="G1948" t="s">
        <v>2674</v>
      </c>
      <c r="H1948" t="s">
        <v>3</v>
      </c>
      <c r="I1948" t="s">
        <v>3</v>
      </c>
      <c r="J1948" t="s">
        <v>3</v>
      </c>
      <c r="K1948" t="s">
        <v>3</v>
      </c>
      <c r="L1948" t="s">
        <v>3</v>
      </c>
      <c r="M1948" t="s">
        <v>3</v>
      </c>
      <c r="N1948" t="s">
        <v>3</v>
      </c>
      <c r="O1948" t="s">
        <v>3</v>
      </c>
      <c r="P1948" t="s">
        <v>3</v>
      </c>
      <c r="Q1948" t="s">
        <v>3</v>
      </c>
      <c r="R1948" t="s">
        <v>3</v>
      </c>
      <c r="S1948" t="s">
        <v>3</v>
      </c>
      <c r="T1948" t="s">
        <v>3</v>
      </c>
      <c r="U1948" t="s">
        <v>3</v>
      </c>
      <c r="V1948" t="s">
        <v>3</v>
      </c>
      <c r="W1948" t="s">
        <v>3</v>
      </c>
      <c r="X1948" t="s">
        <v>3</v>
      </c>
      <c r="Y1948" t="s">
        <v>3</v>
      </c>
      <c r="Z1948" t="s">
        <v>3</v>
      </c>
      <c r="AA1948"/>
      <c r="AB1948" t="s">
        <v>1791</v>
      </c>
      <c r="AC1948" t="s">
        <v>2271</v>
      </c>
      <c r="AD1948" t="s">
        <v>3</v>
      </c>
    </row>
    <row r="1949" spans="1:30" ht="15" x14ac:dyDescent="0.25">
      <c r="A1949">
        <v>754</v>
      </c>
      <c r="B1949" t="s">
        <v>2689</v>
      </c>
      <c r="C1949">
        <v>754</v>
      </c>
      <c r="D1949" t="s">
        <v>1808</v>
      </c>
      <c r="E1949" t="s">
        <v>2388</v>
      </c>
      <c r="F1949" t="s">
        <v>2471</v>
      </c>
      <c r="G1949" t="s">
        <v>2674</v>
      </c>
      <c r="H1949" t="s">
        <v>3</v>
      </c>
      <c r="I1949" t="s">
        <v>3</v>
      </c>
      <c r="J1949" t="s">
        <v>3</v>
      </c>
      <c r="K1949">
        <v>0</v>
      </c>
      <c r="L1949" t="s">
        <v>3</v>
      </c>
      <c r="M1949" t="s">
        <v>3</v>
      </c>
      <c r="N1949" t="s">
        <v>3</v>
      </c>
      <c r="O1949" t="s">
        <v>3</v>
      </c>
      <c r="P1949" t="s">
        <v>3</v>
      </c>
      <c r="Q1949" t="s">
        <v>3</v>
      </c>
      <c r="R1949" t="s">
        <v>3</v>
      </c>
      <c r="S1949" t="s">
        <v>3</v>
      </c>
      <c r="T1949" t="s">
        <v>3</v>
      </c>
      <c r="U1949" t="s">
        <v>3</v>
      </c>
      <c r="V1949" t="s">
        <v>3</v>
      </c>
      <c r="W1949" t="s">
        <v>3</v>
      </c>
      <c r="X1949" t="s">
        <v>3</v>
      </c>
      <c r="Y1949" t="s">
        <v>3</v>
      </c>
      <c r="Z1949" t="s">
        <v>3</v>
      </c>
      <c r="AA1949"/>
      <c r="AB1949" t="s">
        <v>1791</v>
      </c>
      <c r="AC1949" t="s">
        <v>2271</v>
      </c>
      <c r="AD1949" t="s">
        <v>3</v>
      </c>
    </row>
    <row r="1950" spans="1:30" ht="15" x14ac:dyDescent="0.25">
      <c r="A1950">
        <v>755</v>
      </c>
      <c r="B1950" t="s">
        <v>2690</v>
      </c>
      <c r="C1950">
        <v>755</v>
      </c>
      <c r="D1950" t="s">
        <v>1808</v>
      </c>
      <c r="E1950" t="s">
        <v>2388</v>
      </c>
      <c r="F1950" t="s">
        <v>2471</v>
      </c>
      <c r="G1950" t="s">
        <v>2674</v>
      </c>
      <c r="H1950" t="s">
        <v>2492</v>
      </c>
      <c r="I1950" t="s">
        <v>3</v>
      </c>
      <c r="J1950" t="s">
        <v>3</v>
      </c>
      <c r="K1950">
        <v>0</v>
      </c>
      <c r="L1950" t="s">
        <v>311</v>
      </c>
      <c r="M1950" t="s">
        <v>3</v>
      </c>
      <c r="N1950" t="s">
        <v>3</v>
      </c>
      <c r="O1950" t="s">
        <v>3</v>
      </c>
      <c r="P1950" t="s">
        <v>1795</v>
      </c>
      <c r="Q1950" t="s">
        <v>3</v>
      </c>
      <c r="R1950" t="s">
        <v>3</v>
      </c>
      <c r="S1950" t="s">
        <v>3</v>
      </c>
      <c r="T1950" t="s">
        <v>3</v>
      </c>
      <c r="U1950" t="s">
        <v>3</v>
      </c>
      <c r="V1950" t="s">
        <v>2</v>
      </c>
      <c r="W1950" t="s">
        <v>3</v>
      </c>
      <c r="X1950" t="s">
        <v>3</v>
      </c>
      <c r="Y1950" t="s">
        <v>3</v>
      </c>
      <c r="Z1950" t="s">
        <v>3</v>
      </c>
      <c r="AA1950"/>
      <c r="AB1950" t="s">
        <v>1791</v>
      </c>
      <c r="AC1950" t="s">
        <v>2271</v>
      </c>
      <c r="AD1950" t="s">
        <v>3</v>
      </c>
    </row>
    <row r="1951" spans="1:30" ht="15" x14ac:dyDescent="0.25">
      <c r="A1951">
        <v>756</v>
      </c>
      <c r="B1951" t="s">
        <v>2691</v>
      </c>
      <c r="C1951">
        <v>756</v>
      </c>
      <c r="D1951" t="s">
        <v>1808</v>
      </c>
      <c r="E1951" t="s">
        <v>2388</v>
      </c>
      <c r="F1951" t="s">
        <v>2471</v>
      </c>
      <c r="G1951" t="s">
        <v>2674</v>
      </c>
      <c r="H1951" t="s">
        <v>2692</v>
      </c>
      <c r="I1951" t="s">
        <v>3</v>
      </c>
      <c r="J1951" t="s">
        <v>3</v>
      </c>
      <c r="K1951">
        <v>0</v>
      </c>
      <c r="L1951" t="s">
        <v>3</v>
      </c>
      <c r="M1951" t="s">
        <v>3</v>
      </c>
      <c r="N1951" t="s">
        <v>3</v>
      </c>
      <c r="O1951" t="s">
        <v>3</v>
      </c>
      <c r="P1951" t="s">
        <v>3</v>
      </c>
      <c r="Q1951" t="s">
        <v>3</v>
      </c>
      <c r="R1951" t="s">
        <v>3</v>
      </c>
      <c r="S1951" t="s">
        <v>3</v>
      </c>
      <c r="T1951" t="s">
        <v>3</v>
      </c>
      <c r="U1951" t="s">
        <v>3</v>
      </c>
      <c r="V1951" t="s">
        <v>3</v>
      </c>
      <c r="W1951" t="s">
        <v>3</v>
      </c>
      <c r="X1951" t="s">
        <v>3</v>
      </c>
      <c r="Y1951" t="s">
        <v>3</v>
      </c>
      <c r="Z1951" t="s">
        <v>3</v>
      </c>
      <c r="AA1951"/>
      <c r="AB1951" t="s">
        <v>1791</v>
      </c>
      <c r="AC1951" t="s">
        <v>2271</v>
      </c>
      <c r="AD1951" t="s">
        <v>3</v>
      </c>
    </row>
    <row r="1952" spans="1:30" ht="15" x14ac:dyDescent="0.25">
      <c r="A1952">
        <v>757</v>
      </c>
      <c r="B1952" t="s">
        <v>2693</v>
      </c>
      <c r="C1952">
        <v>757</v>
      </c>
      <c r="D1952" t="s">
        <v>1808</v>
      </c>
      <c r="E1952" t="s">
        <v>2388</v>
      </c>
      <c r="F1952" t="s">
        <v>2471</v>
      </c>
      <c r="G1952" t="s">
        <v>2674</v>
      </c>
      <c r="H1952" t="s">
        <v>3</v>
      </c>
      <c r="I1952" t="s">
        <v>3</v>
      </c>
      <c r="J1952" t="s">
        <v>3</v>
      </c>
      <c r="K1952">
        <v>0</v>
      </c>
      <c r="L1952" t="s">
        <v>3</v>
      </c>
      <c r="M1952" t="s">
        <v>3</v>
      </c>
      <c r="N1952" t="s">
        <v>3</v>
      </c>
      <c r="O1952" t="s">
        <v>3</v>
      </c>
      <c r="P1952" t="s">
        <v>3</v>
      </c>
      <c r="Q1952" t="s">
        <v>3</v>
      </c>
      <c r="R1952" t="s">
        <v>3</v>
      </c>
      <c r="S1952" t="s">
        <v>3</v>
      </c>
      <c r="T1952" t="s">
        <v>3</v>
      </c>
      <c r="U1952" t="s">
        <v>3</v>
      </c>
      <c r="V1952" t="s">
        <v>3</v>
      </c>
      <c r="W1952" t="s">
        <v>3</v>
      </c>
      <c r="X1952" t="s">
        <v>3</v>
      </c>
      <c r="Y1952" t="s">
        <v>3</v>
      </c>
      <c r="Z1952" t="s">
        <v>3</v>
      </c>
      <c r="AA1952"/>
      <c r="AB1952" t="s">
        <v>1791</v>
      </c>
      <c r="AC1952" t="s">
        <v>2271</v>
      </c>
      <c r="AD1952" t="s">
        <v>3</v>
      </c>
    </row>
    <row r="1953" spans="1:30" ht="15" x14ac:dyDescent="0.25">
      <c r="A1953">
        <v>758</v>
      </c>
      <c r="B1953" t="s">
        <v>2694</v>
      </c>
      <c r="C1953">
        <v>758</v>
      </c>
      <c r="D1953" t="s">
        <v>1808</v>
      </c>
      <c r="E1953" t="s">
        <v>2388</v>
      </c>
      <c r="F1953" t="s">
        <v>2471</v>
      </c>
      <c r="G1953" t="s">
        <v>2674</v>
      </c>
      <c r="H1953" t="s">
        <v>3</v>
      </c>
      <c r="I1953" t="s">
        <v>3</v>
      </c>
      <c r="J1953" t="s">
        <v>3</v>
      </c>
      <c r="K1953">
        <v>0</v>
      </c>
      <c r="L1953" t="s">
        <v>3</v>
      </c>
      <c r="M1953" t="s">
        <v>3</v>
      </c>
      <c r="N1953" t="s">
        <v>3</v>
      </c>
      <c r="O1953" t="s">
        <v>3</v>
      </c>
      <c r="P1953" t="s">
        <v>3</v>
      </c>
      <c r="Q1953" t="s">
        <v>3</v>
      </c>
      <c r="R1953" t="s">
        <v>3</v>
      </c>
      <c r="S1953" t="s">
        <v>3</v>
      </c>
      <c r="T1953" t="s">
        <v>3</v>
      </c>
      <c r="U1953" t="s">
        <v>3</v>
      </c>
      <c r="V1953" t="s">
        <v>3</v>
      </c>
      <c r="W1953" t="s">
        <v>3</v>
      </c>
      <c r="X1953" t="s">
        <v>3</v>
      </c>
      <c r="Y1953" t="s">
        <v>3</v>
      </c>
      <c r="Z1953" t="s">
        <v>3</v>
      </c>
      <c r="AA1953"/>
      <c r="AB1953" t="s">
        <v>1791</v>
      </c>
      <c r="AC1953" t="s">
        <v>2271</v>
      </c>
      <c r="AD1953" t="s">
        <v>3</v>
      </c>
    </row>
    <row r="1954" spans="1:30" ht="15" x14ac:dyDescent="0.25">
      <c r="A1954">
        <v>759</v>
      </c>
      <c r="B1954" t="s">
        <v>2695</v>
      </c>
      <c r="C1954">
        <v>759</v>
      </c>
      <c r="D1954" t="s">
        <v>1808</v>
      </c>
      <c r="E1954" t="s">
        <v>2388</v>
      </c>
      <c r="F1954" t="s">
        <v>2471</v>
      </c>
      <c r="G1954" t="s">
        <v>2674</v>
      </c>
      <c r="H1954" t="s">
        <v>3</v>
      </c>
      <c r="I1954" t="s">
        <v>3</v>
      </c>
      <c r="J1954" t="s">
        <v>3</v>
      </c>
      <c r="K1954" t="s">
        <v>3</v>
      </c>
      <c r="L1954" t="s">
        <v>3</v>
      </c>
      <c r="M1954" t="s">
        <v>3</v>
      </c>
      <c r="N1954" t="s">
        <v>3</v>
      </c>
      <c r="O1954" t="s">
        <v>3</v>
      </c>
      <c r="P1954" t="s">
        <v>3</v>
      </c>
      <c r="Q1954" t="s">
        <v>3</v>
      </c>
      <c r="R1954" t="s">
        <v>3</v>
      </c>
      <c r="S1954" t="s">
        <v>3</v>
      </c>
      <c r="T1954" t="s">
        <v>3</v>
      </c>
      <c r="U1954" t="s">
        <v>3</v>
      </c>
      <c r="V1954" t="s">
        <v>3</v>
      </c>
      <c r="W1954" t="s">
        <v>3</v>
      </c>
      <c r="X1954" t="s">
        <v>3</v>
      </c>
      <c r="Y1954" t="s">
        <v>3</v>
      </c>
      <c r="Z1954" t="s">
        <v>3</v>
      </c>
      <c r="AA1954"/>
      <c r="AB1954" t="s">
        <v>1791</v>
      </c>
      <c r="AC1954" t="s">
        <v>2271</v>
      </c>
      <c r="AD1954" t="s">
        <v>3</v>
      </c>
    </row>
    <row r="1955" spans="1:30" ht="15" x14ac:dyDescent="0.25">
      <c r="A1955">
        <v>760</v>
      </c>
      <c r="B1955" t="s">
        <v>2696</v>
      </c>
      <c r="C1955">
        <v>760</v>
      </c>
      <c r="D1955" t="s">
        <v>1808</v>
      </c>
      <c r="E1955" t="s">
        <v>2388</v>
      </c>
      <c r="F1955" t="s">
        <v>2471</v>
      </c>
      <c r="G1955" t="s">
        <v>2674</v>
      </c>
      <c r="H1955" t="s">
        <v>3</v>
      </c>
      <c r="I1955" t="s">
        <v>3</v>
      </c>
      <c r="J1955" t="s">
        <v>3</v>
      </c>
      <c r="K1955">
        <v>0</v>
      </c>
      <c r="L1955" t="s">
        <v>3</v>
      </c>
      <c r="M1955" t="s">
        <v>3</v>
      </c>
      <c r="N1955" t="s">
        <v>3</v>
      </c>
      <c r="O1955" t="s">
        <v>3</v>
      </c>
      <c r="P1955" t="s">
        <v>3</v>
      </c>
      <c r="Q1955" t="s">
        <v>3</v>
      </c>
      <c r="R1955" t="s">
        <v>3</v>
      </c>
      <c r="S1955" t="s">
        <v>3</v>
      </c>
      <c r="T1955" t="s">
        <v>3</v>
      </c>
      <c r="U1955" t="s">
        <v>3</v>
      </c>
      <c r="V1955" t="s">
        <v>3</v>
      </c>
      <c r="W1955" t="s">
        <v>3</v>
      </c>
      <c r="X1955" t="s">
        <v>3</v>
      </c>
      <c r="Y1955" t="s">
        <v>3</v>
      </c>
      <c r="Z1955" t="s">
        <v>3</v>
      </c>
      <c r="AA1955"/>
      <c r="AB1955" t="s">
        <v>1791</v>
      </c>
      <c r="AC1955" t="s">
        <v>2271</v>
      </c>
      <c r="AD1955" t="s">
        <v>3</v>
      </c>
    </row>
    <row r="1956" spans="1:30" ht="15" x14ac:dyDescent="0.25">
      <c r="A1956">
        <v>761</v>
      </c>
      <c r="B1956" t="s">
        <v>2697</v>
      </c>
      <c r="C1956">
        <v>761</v>
      </c>
      <c r="D1956" t="s">
        <v>1808</v>
      </c>
      <c r="E1956" t="s">
        <v>2388</v>
      </c>
      <c r="F1956" t="s">
        <v>2471</v>
      </c>
      <c r="G1956" t="s">
        <v>2674</v>
      </c>
      <c r="H1956" t="s">
        <v>3</v>
      </c>
      <c r="I1956" t="s">
        <v>3</v>
      </c>
      <c r="J1956" t="s">
        <v>3</v>
      </c>
      <c r="K1956">
        <v>0</v>
      </c>
      <c r="L1956" t="s">
        <v>3</v>
      </c>
      <c r="M1956" t="s">
        <v>3</v>
      </c>
      <c r="N1956" t="s">
        <v>3</v>
      </c>
      <c r="O1956" t="s">
        <v>3</v>
      </c>
      <c r="P1956" t="s">
        <v>3</v>
      </c>
      <c r="Q1956" t="s">
        <v>3</v>
      </c>
      <c r="R1956" t="s">
        <v>3</v>
      </c>
      <c r="S1956" t="s">
        <v>3</v>
      </c>
      <c r="T1956" t="s">
        <v>3</v>
      </c>
      <c r="U1956" t="s">
        <v>3</v>
      </c>
      <c r="V1956" t="s">
        <v>3</v>
      </c>
      <c r="W1956" t="s">
        <v>3</v>
      </c>
      <c r="X1956" t="s">
        <v>3</v>
      </c>
      <c r="Y1956" t="s">
        <v>3</v>
      </c>
      <c r="Z1956" t="s">
        <v>3</v>
      </c>
      <c r="AA1956"/>
      <c r="AB1956" t="s">
        <v>1791</v>
      </c>
      <c r="AC1956" t="s">
        <v>2271</v>
      </c>
      <c r="AD1956" t="s">
        <v>3</v>
      </c>
    </row>
    <row r="1957" spans="1:30" ht="15" x14ac:dyDescent="0.25">
      <c r="A1957">
        <v>762</v>
      </c>
      <c r="B1957" t="s">
        <v>2698</v>
      </c>
      <c r="C1957">
        <v>762</v>
      </c>
      <c r="D1957" t="s">
        <v>1808</v>
      </c>
      <c r="E1957" t="s">
        <v>2388</v>
      </c>
      <c r="F1957" t="s">
        <v>2471</v>
      </c>
      <c r="G1957" t="s">
        <v>2674</v>
      </c>
      <c r="H1957" t="s">
        <v>3</v>
      </c>
      <c r="I1957" t="s">
        <v>3</v>
      </c>
      <c r="J1957" t="s">
        <v>3</v>
      </c>
      <c r="K1957">
        <v>0</v>
      </c>
      <c r="L1957" t="s">
        <v>3</v>
      </c>
      <c r="M1957" t="s">
        <v>3</v>
      </c>
      <c r="N1957" t="s">
        <v>3</v>
      </c>
      <c r="O1957" t="s">
        <v>3</v>
      </c>
      <c r="P1957" t="s">
        <v>3</v>
      </c>
      <c r="Q1957" t="s">
        <v>3</v>
      </c>
      <c r="R1957" t="s">
        <v>3</v>
      </c>
      <c r="S1957" t="s">
        <v>3</v>
      </c>
      <c r="T1957" t="s">
        <v>3</v>
      </c>
      <c r="U1957" t="s">
        <v>3</v>
      </c>
      <c r="V1957" t="s">
        <v>3</v>
      </c>
      <c r="W1957" t="s">
        <v>3</v>
      </c>
      <c r="X1957" t="s">
        <v>3</v>
      </c>
      <c r="Y1957" t="s">
        <v>3</v>
      </c>
      <c r="Z1957" t="s">
        <v>3</v>
      </c>
      <c r="AA1957"/>
      <c r="AB1957" t="s">
        <v>1791</v>
      </c>
      <c r="AC1957" t="s">
        <v>2271</v>
      </c>
      <c r="AD1957" t="s">
        <v>3</v>
      </c>
    </row>
    <row r="1958" spans="1:30" ht="15" x14ac:dyDescent="0.25">
      <c r="A1958">
        <v>763</v>
      </c>
      <c r="B1958" t="s">
        <v>2699</v>
      </c>
      <c r="C1958">
        <v>763</v>
      </c>
      <c r="D1958" t="s">
        <v>1808</v>
      </c>
      <c r="E1958" t="s">
        <v>2388</v>
      </c>
      <c r="F1958" t="s">
        <v>2471</v>
      </c>
      <c r="G1958" t="s">
        <v>2674</v>
      </c>
      <c r="H1958" t="s">
        <v>2700</v>
      </c>
      <c r="I1958" t="s">
        <v>3</v>
      </c>
      <c r="J1958" t="s">
        <v>3</v>
      </c>
      <c r="K1958">
        <v>0</v>
      </c>
      <c r="L1958" t="s">
        <v>311</v>
      </c>
      <c r="M1958" t="s">
        <v>3</v>
      </c>
      <c r="N1958" t="s">
        <v>3</v>
      </c>
      <c r="O1958" t="s">
        <v>3</v>
      </c>
      <c r="P1958" t="s">
        <v>1795</v>
      </c>
      <c r="Q1958" t="s">
        <v>3</v>
      </c>
      <c r="R1958" t="s">
        <v>3</v>
      </c>
      <c r="S1958" t="s">
        <v>3</v>
      </c>
      <c r="T1958" t="s">
        <v>3</v>
      </c>
      <c r="U1958" t="s">
        <v>3</v>
      </c>
      <c r="V1958" t="s">
        <v>2</v>
      </c>
      <c r="W1958" t="s">
        <v>3</v>
      </c>
      <c r="X1958" t="s">
        <v>3</v>
      </c>
      <c r="Y1958" t="s">
        <v>3</v>
      </c>
      <c r="Z1958" t="s">
        <v>3</v>
      </c>
      <c r="AA1958"/>
      <c r="AB1958" t="s">
        <v>1791</v>
      </c>
      <c r="AC1958" t="s">
        <v>2271</v>
      </c>
      <c r="AD1958" t="s">
        <v>3</v>
      </c>
    </row>
    <row r="1959" spans="1:30" ht="15" x14ac:dyDescent="0.25">
      <c r="A1959">
        <v>764</v>
      </c>
      <c r="B1959" t="s">
        <v>2701</v>
      </c>
      <c r="C1959">
        <v>764</v>
      </c>
      <c r="D1959" t="s">
        <v>1808</v>
      </c>
      <c r="E1959" t="s">
        <v>2388</v>
      </c>
      <c r="F1959" t="s">
        <v>2471</v>
      </c>
      <c r="G1959" t="s">
        <v>2674</v>
      </c>
      <c r="H1959" t="s">
        <v>2700</v>
      </c>
      <c r="I1959" t="s">
        <v>3</v>
      </c>
      <c r="J1959" t="s">
        <v>3</v>
      </c>
      <c r="K1959">
        <v>0</v>
      </c>
      <c r="L1959" t="s">
        <v>3</v>
      </c>
      <c r="M1959" t="s">
        <v>3</v>
      </c>
      <c r="N1959" t="s">
        <v>3</v>
      </c>
      <c r="O1959" t="s">
        <v>3</v>
      </c>
      <c r="P1959" t="s">
        <v>3</v>
      </c>
      <c r="Q1959" t="s">
        <v>3</v>
      </c>
      <c r="R1959" t="s">
        <v>3</v>
      </c>
      <c r="S1959" t="s">
        <v>3</v>
      </c>
      <c r="T1959" t="s">
        <v>3</v>
      </c>
      <c r="U1959" t="s">
        <v>3</v>
      </c>
      <c r="V1959" t="s">
        <v>3</v>
      </c>
      <c r="W1959" t="s">
        <v>3</v>
      </c>
      <c r="X1959" t="s">
        <v>3</v>
      </c>
      <c r="Y1959" t="s">
        <v>3</v>
      </c>
      <c r="Z1959" t="s">
        <v>3</v>
      </c>
      <c r="AA1959"/>
      <c r="AB1959" t="s">
        <v>1791</v>
      </c>
      <c r="AC1959" t="s">
        <v>2271</v>
      </c>
      <c r="AD1959" t="s">
        <v>3</v>
      </c>
    </row>
    <row r="1960" spans="1:30" ht="15" x14ac:dyDescent="0.25">
      <c r="A1960">
        <v>765</v>
      </c>
      <c r="B1960" t="s">
        <v>2702</v>
      </c>
      <c r="C1960">
        <v>765</v>
      </c>
      <c r="D1960" t="s">
        <v>1808</v>
      </c>
      <c r="E1960" t="s">
        <v>2388</v>
      </c>
      <c r="F1960" t="s">
        <v>2471</v>
      </c>
      <c r="G1960" t="s">
        <v>2674</v>
      </c>
      <c r="H1960" t="s">
        <v>3</v>
      </c>
      <c r="I1960" t="s">
        <v>3</v>
      </c>
      <c r="J1960" t="s">
        <v>3</v>
      </c>
      <c r="K1960">
        <v>0</v>
      </c>
      <c r="L1960" t="s">
        <v>3</v>
      </c>
      <c r="M1960" t="s">
        <v>3</v>
      </c>
      <c r="N1960" t="s">
        <v>3</v>
      </c>
      <c r="O1960" t="s">
        <v>3</v>
      </c>
      <c r="P1960" t="s">
        <v>3</v>
      </c>
      <c r="Q1960" t="s">
        <v>3</v>
      </c>
      <c r="R1960" t="s">
        <v>3</v>
      </c>
      <c r="S1960" t="s">
        <v>3</v>
      </c>
      <c r="T1960" t="s">
        <v>3</v>
      </c>
      <c r="U1960" t="s">
        <v>3</v>
      </c>
      <c r="V1960" t="s">
        <v>3</v>
      </c>
      <c r="W1960" t="s">
        <v>3</v>
      </c>
      <c r="X1960" t="s">
        <v>3</v>
      </c>
      <c r="Y1960" t="s">
        <v>3</v>
      </c>
      <c r="Z1960" t="s">
        <v>3</v>
      </c>
      <c r="AA1960"/>
      <c r="AB1960" t="s">
        <v>1791</v>
      </c>
      <c r="AC1960" t="s">
        <v>2271</v>
      </c>
      <c r="AD1960" t="s">
        <v>3</v>
      </c>
    </row>
    <row r="1961" spans="1:30" ht="15" x14ac:dyDescent="0.25">
      <c r="A1961">
        <v>766</v>
      </c>
      <c r="B1961" t="s">
        <v>2703</v>
      </c>
      <c r="C1961">
        <v>766</v>
      </c>
      <c r="D1961" t="s">
        <v>1808</v>
      </c>
      <c r="E1961" t="s">
        <v>2388</v>
      </c>
      <c r="F1961" t="s">
        <v>2471</v>
      </c>
      <c r="G1961" t="s">
        <v>2674</v>
      </c>
      <c r="H1961" t="s">
        <v>3</v>
      </c>
      <c r="I1961" t="s">
        <v>3</v>
      </c>
      <c r="J1961" t="s">
        <v>3</v>
      </c>
      <c r="K1961">
        <v>0</v>
      </c>
      <c r="L1961" t="s">
        <v>3</v>
      </c>
      <c r="M1961" t="s">
        <v>3</v>
      </c>
      <c r="N1961" t="s">
        <v>3</v>
      </c>
      <c r="O1961" t="s">
        <v>3</v>
      </c>
      <c r="P1961" t="s">
        <v>3</v>
      </c>
      <c r="Q1961" t="s">
        <v>3</v>
      </c>
      <c r="R1961" t="s">
        <v>3</v>
      </c>
      <c r="S1961" t="s">
        <v>3</v>
      </c>
      <c r="T1961" t="s">
        <v>3</v>
      </c>
      <c r="U1961" t="s">
        <v>3</v>
      </c>
      <c r="V1961" t="s">
        <v>3</v>
      </c>
      <c r="W1961" t="s">
        <v>3</v>
      </c>
      <c r="X1961" t="s">
        <v>3</v>
      </c>
      <c r="Y1961" t="s">
        <v>3</v>
      </c>
      <c r="Z1961" t="s">
        <v>3</v>
      </c>
      <c r="AA1961"/>
      <c r="AB1961" t="s">
        <v>1791</v>
      </c>
      <c r="AC1961" t="s">
        <v>2271</v>
      </c>
      <c r="AD1961" t="s">
        <v>3</v>
      </c>
    </row>
    <row r="1962" spans="1:30" ht="15" x14ac:dyDescent="0.25">
      <c r="A1962">
        <v>767</v>
      </c>
      <c r="B1962" t="s">
        <v>2704</v>
      </c>
      <c r="C1962">
        <v>767</v>
      </c>
      <c r="D1962" t="s">
        <v>1808</v>
      </c>
      <c r="E1962" t="s">
        <v>2388</v>
      </c>
      <c r="F1962" t="s">
        <v>2471</v>
      </c>
      <c r="G1962" t="s">
        <v>2674</v>
      </c>
      <c r="H1962" t="s">
        <v>3</v>
      </c>
      <c r="I1962" t="s">
        <v>3</v>
      </c>
      <c r="J1962" t="s">
        <v>3</v>
      </c>
      <c r="K1962">
        <v>0</v>
      </c>
      <c r="L1962" t="s">
        <v>3</v>
      </c>
      <c r="M1962" t="s">
        <v>3</v>
      </c>
      <c r="N1962" t="s">
        <v>3</v>
      </c>
      <c r="O1962" t="s">
        <v>3</v>
      </c>
      <c r="P1962" t="s">
        <v>3</v>
      </c>
      <c r="Q1962" t="s">
        <v>3</v>
      </c>
      <c r="R1962" t="s">
        <v>3</v>
      </c>
      <c r="S1962" t="s">
        <v>3</v>
      </c>
      <c r="T1962" t="s">
        <v>3</v>
      </c>
      <c r="U1962" t="s">
        <v>3</v>
      </c>
      <c r="V1962" t="s">
        <v>3</v>
      </c>
      <c r="W1962" t="s">
        <v>3</v>
      </c>
      <c r="X1962" t="s">
        <v>3</v>
      </c>
      <c r="Y1962" t="s">
        <v>3</v>
      </c>
      <c r="Z1962" t="s">
        <v>3</v>
      </c>
      <c r="AA1962"/>
      <c r="AB1962" t="s">
        <v>1791</v>
      </c>
      <c r="AC1962" t="s">
        <v>2271</v>
      </c>
      <c r="AD1962" t="s">
        <v>3</v>
      </c>
    </row>
    <row r="1963" spans="1:30" ht="15" x14ac:dyDescent="0.25">
      <c r="A1963">
        <v>768</v>
      </c>
      <c r="B1963" t="s">
        <v>2705</v>
      </c>
      <c r="C1963">
        <v>768</v>
      </c>
      <c r="D1963" t="s">
        <v>1808</v>
      </c>
      <c r="E1963" t="s">
        <v>2388</v>
      </c>
      <c r="F1963" t="s">
        <v>2471</v>
      </c>
      <c r="G1963" t="s">
        <v>2674</v>
      </c>
      <c r="H1963" t="s">
        <v>3</v>
      </c>
      <c r="I1963" t="s">
        <v>3</v>
      </c>
      <c r="J1963" t="s">
        <v>3</v>
      </c>
      <c r="K1963">
        <v>0</v>
      </c>
      <c r="L1963" t="s">
        <v>3</v>
      </c>
      <c r="M1963" t="s">
        <v>3</v>
      </c>
      <c r="N1963" t="s">
        <v>3</v>
      </c>
      <c r="O1963" t="s">
        <v>3</v>
      </c>
      <c r="P1963" t="s">
        <v>3</v>
      </c>
      <c r="Q1963" t="s">
        <v>3</v>
      </c>
      <c r="R1963" t="s">
        <v>3</v>
      </c>
      <c r="S1963" t="s">
        <v>3</v>
      </c>
      <c r="T1963" t="s">
        <v>3</v>
      </c>
      <c r="U1963" t="s">
        <v>3</v>
      </c>
      <c r="V1963" t="s">
        <v>3</v>
      </c>
      <c r="W1963" t="s">
        <v>3</v>
      </c>
      <c r="X1963" t="s">
        <v>3</v>
      </c>
      <c r="Y1963" t="s">
        <v>3</v>
      </c>
      <c r="Z1963" t="s">
        <v>3</v>
      </c>
      <c r="AA1963"/>
      <c r="AB1963" t="s">
        <v>1791</v>
      </c>
      <c r="AC1963" t="s">
        <v>2271</v>
      </c>
      <c r="AD1963" t="s">
        <v>3</v>
      </c>
    </row>
    <row r="1964" spans="1:30" ht="15" x14ac:dyDescent="0.25">
      <c r="A1964">
        <v>769</v>
      </c>
      <c r="B1964" t="s">
        <v>2706</v>
      </c>
      <c r="C1964">
        <v>769</v>
      </c>
      <c r="D1964" t="s">
        <v>1808</v>
      </c>
      <c r="E1964" t="s">
        <v>2388</v>
      </c>
      <c r="F1964" t="s">
        <v>2471</v>
      </c>
      <c r="G1964" t="s">
        <v>2674</v>
      </c>
      <c r="H1964" t="s">
        <v>2707</v>
      </c>
      <c r="I1964" t="s">
        <v>3</v>
      </c>
      <c r="J1964" t="s">
        <v>3</v>
      </c>
      <c r="K1964">
        <v>0</v>
      </c>
      <c r="L1964" t="s">
        <v>311</v>
      </c>
      <c r="M1964" t="s">
        <v>3</v>
      </c>
      <c r="N1964" t="s">
        <v>3</v>
      </c>
      <c r="O1964" t="s">
        <v>3</v>
      </c>
      <c r="P1964" t="s">
        <v>1795</v>
      </c>
      <c r="Q1964" t="s">
        <v>3</v>
      </c>
      <c r="R1964" t="s">
        <v>3</v>
      </c>
      <c r="S1964" t="s">
        <v>3</v>
      </c>
      <c r="T1964" t="s">
        <v>3</v>
      </c>
      <c r="U1964" t="s">
        <v>3</v>
      </c>
      <c r="V1964" t="s">
        <v>2</v>
      </c>
      <c r="W1964" t="s">
        <v>3</v>
      </c>
      <c r="X1964" t="s">
        <v>3</v>
      </c>
      <c r="Y1964" t="s">
        <v>3</v>
      </c>
      <c r="Z1964" t="s">
        <v>3</v>
      </c>
      <c r="AA1964"/>
      <c r="AB1964" t="s">
        <v>1791</v>
      </c>
      <c r="AC1964" t="s">
        <v>2271</v>
      </c>
      <c r="AD1964" t="s">
        <v>3</v>
      </c>
    </row>
    <row r="1965" spans="1:30" ht="15" x14ac:dyDescent="0.25">
      <c r="A1965">
        <v>770</v>
      </c>
      <c r="B1965" t="s">
        <v>2708</v>
      </c>
      <c r="C1965">
        <v>770</v>
      </c>
      <c r="D1965" t="s">
        <v>1808</v>
      </c>
      <c r="E1965" t="s">
        <v>2388</v>
      </c>
      <c r="F1965" t="s">
        <v>2471</v>
      </c>
      <c r="G1965" t="s">
        <v>2674</v>
      </c>
      <c r="H1965" t="s">
        <v>3</v>
      </c>
      <c r="I1965" t="s">
        <v>3</v>
      </c>
      <c r="J1965" t="s">
        <v>3</v>
      </c>
      <c r="K1965" t="s">
        <v>3</v>
      </c>
      <c r="L1965" t="s">
        <v>3</v>
      </c>
      <c r="M1965" t="s">
        <v>3</v>
      </c>
      <c r="N1965" t="s">
        <v>3</v>
      </c>
      <c r="O1965" t="s">
        <v>3</v>
      </c>
      <c r="P1965" t="s">
        <v>3</v>
      </c>
      <c r="Q1965" t="s">
        <v>3</v>
      </c>
      <c r="R1965" t="s">
        <v>3</v>
      </c>
      <c r="S1965" t="s">
        <v>3</v>
      </c>
      <c r="T1965" t="s">
        <v>3</v>
      </c>
      <c r="U1965" t="s">
        <v>3</v>
      </c>
      <c r="V1965" t="s">
        <v>3</v>
      </c>
      <c r="W1965" t="s">
        <v>3</v>
      </c>
      <c r="X1965" t="s">
        <v>3</v>
      </c>
      <c r="Y1965" t="s">
        <v>3</v>
      </c>
      <c r="Z1965" t="s">
        <v>3</v>
      </c>
      <c r="AA1965"/>
      <c r="AB1965" t="s">
        <v>1791</v>
      </c>
      <c r="AC1965" t="s">
        <v>2271</v>
      </c>
      <c r="AD1965" t="s">
        <v>3</v>
      </c>
    </row>
    <row r="1966" spans="1:30" ht="15" x14ac:dyDescent="0.25">
      <c r="A1966">
        <v>771</v>
      </c>
      <c r="B1966" t="s">
        <v>2709</v>
      </c>
      <c r="C1966">
        <v>771</v>
      </c>
      <c r="D1966" t="s">
        <v>1808</v>
      </c>
      <c r="E1966" t="s">
        <v>2388</v>
      </c>
      <c r="F1966" t="s">
        <v>2471</v>
      </c>
      <c r="G1966" t="s">
        <v>2674</v>
      </c>
      <c r="H1966" t="s">
        <v>3</v>
      </c>
      <c r="I1966" t="s">
        <v>3</v>
      </c>
      <c r="J1966" t="s">
        <v>3</v>
      </c>
      <c r="K1966">
        <v>0</v>
      </c>
      <c r="L1966" t="s">
        <v>3</v>
      </c>
      <c r="M1966" t="s">
        <v>3</v>
      </c>
      <c r="N1966" t="s">
        <v>3</v>
      </c>
      <c r="O1966" t="s">
        <v>3</v>
      </c>
      <c r="P1966" t="s">
        <v>3</v>
      </c>
      <c r="Q1966" t="s">
        <v>3</v>
      </c>
      <c r="R1966" t="s">
        <v>3</v>
      </c>
      <c r="S1966" t="s">
        <v>3</v>
      </c>
      <c r="T1966" t="s">
        <v>3</v>
      </c>
      <c r="U1966" t="s">
        <v>3</v>
      </c>
      <c r="V1966" t="s">
        <v>3</v>
      </c>
      <c r="W1966" t="s">
        <v>3</v>
      </c>
      <c r="X1966" t="s">
        <v>3</v>
      </c>
      <c r="Y1966" t="s">
        <v>3</v>
      </c>
      <c r="Z1966" t="s">
        <v>3</v>
      </c>
      <c r="AA1966"/>
      <c r="AB1966" t="s">
        <v>1791</v>
      </c>
      <c r="AC1966" t="s">
        <v>2271</v>
      </c>
      <c r="AD1966" t="s">
        <v>3</v>
      </c>
    </row>
    <row r="1967" spans="1:30" ht="15" x14ac:dyDescent="0.25">
      <c r="A1967">
        <v>772</v>
      </c>
      <c r="B1967" t="s">
        <v>2710</v>
      </c>
      <c r="C1967">
        <v>772</v>
      </c>
      <c r="D1967" t="s">
        <v>1808</v>
      </c>
      <c r="E1967" t="s">
        <v>2388</v>
      </c>
      <c r="F1967" t="s">
        <v>2471</v>
      </c>
      <c r="G1967" t="s">
        <v>2674</v>
      </c>
      <c r="H1967" t="s">
        <v>3</v>
      </c>
      <c r="I1967" t="s">
        <v>3</v>
      </c>
      <c r="J1967" t="s">
        <v>3</v>
      </c>
      <c r="K1967">
        <v>0</v>
      </c>
      <c r="L1967" t="s">
        <v>3</v>
      </c>
      <c r="M1967" t="s">
        <v>3</v>
      </c>
      <c r="N1967" t="s">
        <v>3</v>
      </c>
      <c r="O1967" t="s">
        <v>3</v>
      </c>
      <c r="P1967" t="s">
        <v>3</v>
      </c>
      <c r="Q1967" t="s">
        <v>3</v>
      </c>
      <c r="R1967" t="s">
        <v>3</v>
      </c>
      <c r="S1967" t="s">
        <v>3</v>
      </c>
      <c r="T1967" t="s">
        <v>3</v>
      </c>
      <c r="U1967" t="s">
        <v>3</v>
      </c>
      <c r="V1967" t="s">
        <v>3</v>
      </c>
      <c r="W1967" t="s">
        <v>3</v>
      </c>
      <c r="X1967" t="s">
        <v>3</v>
      </c>
      <c r="Y1967" t="s">
        <v>3</v>
      </c>
      <c r="Z1967" t="s">
        <v>3</v>
      </c>
      <c r="AA1967"/>
      <c r="AB1967" t="s">
        <v>1791</v>
      </c>
      <c r="AC1967" t="s">
        <v>2271</v>
      </c>
      <c r="AD1967" t="s">
        <v>3</v>
      </c>
    </row>
    <row r="1968" spans="1:30" ht="15" x14ac:dyDescent="0.25">
      <c r="A1968">
        <v>773</v>
      </c>
      <c r="B1968" t="s">
        <v>2711</v>
      </c>
      <c r="C1968">
        <v>773</v>
      </c>
      <c r="D1968" t="s">
        <v>1808</v>
      </c>
      <c r="E1968" t="s">
        <v>2388</v>
      </c>
      <c r="F1968" t="s">
        <v>2471</v>
      </c>
      <c r="G1968" t="s">
        <v>2674</v>
      </c>
      <c r="H1968" t="s">
        <v>3</v>
      </c>
      <c r="I1968" t="s">
        <v>3</v>
      </c>
      <c r="J1968" t="s">
        <v>3</v>
      </c>
      <c r="K1968" t="s">
        <v>3</v>
      </c>
      <c r="L1968" t="s">
        <v>3</v>
      </c>
      <c r="M1968" t="s">
        <v>3</v>
      </c>
      <c r="N1968" t="s">
        <v>3</v>
      </c>
      <c r="O1968" t="s">
        <v>3</v>
      </c>
      <c r="P1968" t="s">
        <v>3</v>
      </c>
      <c r="Q1968" t="s">
        <v>3</v>
      </c>
      <c r="R1968" t="s">
        <v>3</v>
      </c>
      <c r="S1968" t="s">
        <v>3</v>
      </c>
      <c r="T1968" t="s">
        <v>3</v>
      </c>
      <c r="U1968" t="s">
        <v>3</v>
      </c>
      <c r="V1968" t="s">
        <v>3</v>
      </c>
      <c r="W1968" t="s">
        <v>3</v>
      </c>
      <c r="X1968" t="s">
        <v>3</v>
      </c>
      <c r="Y1968" t="s">
        <v>3</v>
      </c>
      <c r="Z1968" t="s">
        <v>3</v>
      </c>
      <c r="AA1968"/>
      <c r="AB1968" t="s">
        <v>1791</v>
      </c>
      <c r="AC1968" t="s">
        <v>2271</v>
      </c>
      <c r="AD1968" t="s">
        <v>3</v>
      </c>
    </row>
    <row r="1969" spans="1:30" ht="15" x14ac:dyDescent="0.25">
      <c r="A1969">
        <v>774</v>
      </c>
      <c r="B1969" t="s">
        <v>2712</v>
      </c>
      <c r="C1969">
        <v>774</v>
      </c>
      <c r="D1969" t="s">
        <v>1808</v>
      </c>
      <c r="E1969" t="s">
        <v>2388</v>
      </c>
      <c r="F1969" t="s">
        <v>2471</v>
      </c>
      <c r="G1969" t="s">
        <v>2674</v>
      </c>
      <c r="H1969" t="s">
        <v>2582</v>
      </c>
      <c r="I1969" t="s">
        <v>3</v>
      </c>
      <c r="J1969" t="s">
        <v>3</v>
      </c>
      <c r="K1969">
        <v>0</v>
      </c>
      <c r="L1969" t="s">
        <v>3</v>
      </c>
      <c r="M1969" t="s">
        <v>3</v>
      </c>
      <c r="N1969" t="s">
        <v>3</v>
      </c>
      <c r="O1969" t="s">
        <v>3</v>
      </c>
      <c r="P1969" t="s">
        <v>1795</v>
      </c>
      <c r="Q1969" t="s">
        <v>3</v>
      </c>
      <c r="R1969" t="s">
        <v>3</v>
      </c>
      <c r="S1969" t="s">
        <v>3</v>
      </c>
      <c r="T1969" t="s">
        <v>3</v>
      </c>
      <c r="U1969" t="s">
        <v>3</v>
      </c>
      <c r="V1969" t="s">
        <v>2</v>
      </c>
      <c r="W1969" t="s">
        <v>3</v>
      </c>
      <c r="X1969" t="s">
        <v>3</v>
      </c>
      <c r="Y1969" t="s">
        <v>3</v>
      </c>
      <c r="Z1969" t="s">
        <v>3</v>
      </c>
      <c r="AA1969"/>
      <c r="AB1969" t="s">
        <v>1791</v>
      </c>
      <c r="AC1969" t="s">
        <v>2271</v>
      </c>
      <c r="AD1969" t="s">
        <v>3</v>
      </c>
    </row>
    <row r="1970" spans="1:30" ht="15" x14ac:dyDescent="0.25">
      <c r="A1970">
        <v>775</v>
      </c>
      <c r="B1970" t="s">
        <v>2713</v>
      </c>
      <c r="C1970">
        <v>775</v>
      </c>
      <c r="D1970" t="s">
        <v>1808</v>
      </c>
      <c r="E1970" t="s">
        <v>2388</v>
      </c>
      <c r="F1970" t="s">
        <v>2471</v>
      </c>
      <c r="G1970" t="s">
        <v>2674</v>
      </c>
      <c r="H1970" t="s">
        <v>3</v>
      </c>
      <c r="I1970" t="s">
        <v>3</v>
      </c>
      <c r="J1970" t="s">
        <v>3</v>
      </c>
      <c r="K1970">
        <v>0</v>
      </c>
      <c r="L1970" t="s">
        <v>3</v>
      </c>
      <c r="M1970" t="s">
        <v>3</v>
      </c>
      <c r="N1970" t="s">
        <v>3</v>
      </c>
      <c r="O1970" t="s">
        <v>3</v>
      </c>
      <c r="P1970" t="s">
        <v>3</v>
      </c>
      <c r="Q1970" t="s">
        <v>3</v>
      </c>
      <c r="R1970" t="s">
        <v>3</v>
      </c>
      <c r="S1970" t="s">
        <v>3</v>
      </c>
      <c r="T1970" t="s">
        <v>3</v>
      </c>
      <c r="U1970" t="s">
        <v>3</v>
      </c>
      <c r="V1970" t="s">
        <v>3</v>
      </c>
      <c r="W1970" t="s">
        <v>3</v>
      </c>
      <c r="X1970" t="s">
        <v>3</v>
      </c>
      <c r="Y1970" t="s">
        <v>3</v>
      </c>
      <c r="Z1970" t="s">
        <v>3</v>
      </c>
      <c r="AA1970"/>
      <c r="AB1970" t="s">
        <v>1791</v>
      </c>
      <c r="AC1970" t="s">
        <v>2271</v>
      </c>
      <c r="AD1970" t="s">
        <v>3</v>
      </c>
    </row>
    <row r="1971" spans="1:30" ht="15" x14ac:dyDescent="0.25">
      <c r="A1971">
        <v>776</v>
      </c>
      <c r="B1971" t="s">
        <v>2714</v>
      </c>
      <c r="C1971">
        <v>776</v>
      </c>
      <c r="D1971" t="s">
        <v>1808</v>
      </c>
      <c r="E1971" t="s">
        <v>2388</v>
      </c>
      <c r="F1971" t="s">
        <v>2471</v>
      </c>
      <c r="G1971" t="s">
        <v>2674</v>
      </c>
      <c r="H1971" t="s">
        <v>3</v>
      </c>
      <c r="I1971" t="s">
        <v>3</v>
      </c>
      <c r="J1971" t="s">
        <v>3</v>
      </c>
      <c r="K1971">
        <v>0</v>
      </c>
      <c r="L1971" t="s">
        <v>3</v>
      </c>
      <c r="M1971" t="s">
        <v>3</v>
      </c>
      <c r="N1971" t="s">
        <v>3</v>
      </c>
      <c r="O1971" t="s">
        <v>3</v>
      </c>
      <c r="P1971" t="s">
        <v>3</v>
      </c>
      <c r="Q1971" t="s">
        <v>3</v>
      </c>
      <c r="R1971" t="s">
        <v>3</v>
      </c>
      <c r="S1971" t="s">
        <v>3</v>
      </c>
      <c r="T1971" t="s">
        <v>3</v>
      </c>
      <c r="U1971" t="s">
        <v>3</v>
      </c>
      <c r="V1971" t="s">
        <v>3</v>
      </c>
      <c r="W1971" t="s">
        <v>3</v>
      </c>
      <c r="X1971" t="s">
        <v>3</v>
      </c>
      <c r="Y1971" t="s">
        <v>3</v>
      </c>
      <c r="Z1971" t="s">
        <v>3</v>
      </c>
      <c r="AA1971"/>
      <c r="AB1971" t="s">
        <v>1791</v>
      </c>
      <c r="AC1971" t="s">
        <v>2271</v>
      </c>
      <c r="AD1971" t="s">
        <v>3</v>
      </c>
    </row>
    <row r="1972" spans="1:30" ht="15" x14ac:dyDescent="0.25">
      <c r="A1972">
        <v>777</v>
      </c>
      <c r="B1972" t="s">
        <v>2715</v>
      </c>
      <c r="C1972">
        <v>777</v>
      </c>
      <c r="D1972" t="s">
        <v>1808</v>
      </c>
      <c r="E1972" t="s">
        <v>2388</v>
      </c>
      <c r="F1972" t="s">
        <v>2471</v>
      </c>
      <c r="G1972" t="s">
        <v>2674</v>
      </c>
      <c r="H1972" t="s">
        <v>3</v>
      </c>
      <c r="I1972" t="s">
        <v>3</v>
      </c>
      <c r="J1972" t="s">
        <v>3</v>
      </c>
      <c r="K1972">
        <v>0</v>
      </c>
      <c r="L1972" t="s">
        <v>3</v>
      </c>
      <c r="M1972" t="s">
        <v>3</v>
      </c>
      <c r="N1972" t="s">
        <v>3</v>
      </c>
      <c r="O1972" t="s">
        <v>3</v>
      </c>
      <c r="P1972" t="s">
        <v>3</v>
      </c>
      <c r="Q1972" t="s">
        <v>3</v>
      </c>
      <c r="R1972" t="s">
        <v>3</v>
      </c>
      <c r="S1972" t="s">
        <v>3</v>
      </c>
      <c r="T1972" t="s">
        <v>3</v>
      </c>
      <c r="U1972" t="s">
        <v>3</v>
      </c>
      <c r="V1972" t="s">
        <v>3</v>
      </c>
      <c r="W1972" t="s">
        <v>3</v>
      </c>
      <c r="X1972" t="s">
        <v>3</v>
      </c>
      <c r="Y1972" t="s">
        <v>3</v>
      </c>
      <c r="Z1972" t="s">
        <v>3</v>
      </c>
      <c r="AA1972"/>
      <c r="AB1972" t="s">
        <v>1791</v>
      </c>
      <c r="AC1972" t="s">
        <v>2271</v>
      </c>
      <c r="AD1972" t="s">
        <v>3</v>
      </c>
    </row>
    <row r="1973" spans="1:30" ht="15" x14ac:dyDescent="0.25">
      <c r="A1973">
        <v>778</v>
      </c>
      <c r="B1973" t="s">
        <v>2716</v>
      </c>
      <c r="C1973">
        <v>778</v>
      </c>
      <c r="D1973" t="s">
        <v>1808</v>
      </c>
      <c r="E1973" t="s">
        <v>2388</v>
      </c>
      <c r="F1973" t="s">
        <v>2471</v>
      </c>
      <c r="G1973" t="s">
        <v>2674</v>
      </c>
      <c r="H1973" t="s">
        <v>3</v>
      </c>
      <c r="I1973" t="s">
        <v>3</v>
      </c>
      <c r="J1973" t="s">
        <v>3</v>
      </c>
      <c r="K1973">
        <v>0</v>
      </c>
      <c r="L1973" t="s">
        <v>3</v>
      </c>
      <c r="M1973" t="s">
        <v>3</v>
      </c>
      <c r="N1973" t="s">
        <v>3</v>
      </c>
      <c r="O1973" t="s">
        <v>3</v>
      </c>
      <c r="P1973" t="s">
        <v>3</v>
      </c>
      <c r="Q1973" t="s">
        <v>3</v>
      </c>
      <c r="R1973" t="s">
        <v>3</v>
      </c>
      <c r="S1973" t="s">
        <v>3</v>
      </c>
      <c r="T1973" t="s">
        <v>3</v>
      </c>
      <c r="U1973" t="s">
        <v>3</v>
      </c>
      <c r="V1973" t="s">
        <v>3</v>
      </c>
      <c r="W1973" t="s">
        <v>3</v>
      </c>
      <c r="X1973" t="s">
        <v>3</v>
      </c>
      <c r="Y1973" t="s">
        <v>3</v>
      </c>
      <c r="Z1973" t="s">
        <v>3</v>
      </c>
      <c r="AA1973"/>
      <c r="AB1973" t="s">
        <v>1791</v>
      </c>
      <c r="AC1973" t="s">
        <v>2271</v>
      </c>
      <c r="AD1973" t="s">
        <v>3</v>
      </c>
    </row>
    <row r="1974" spans="1:30" ht="15" x14ac:dyDescent="0.25">
      <c r="A1974">
        <v>779</v>
      </c>
      <c r="B1974" t="s">
        <v>2717</v>
      </c>
      <c r="C1974">
        <v>779</v>
      </c>
      <c r="D1974" t="s">
        <v>1808</v>
      </c>
      <c r="E1974" t="s">
        <v>2388</v>
      </c>
      <c r="F1974" t="s">
        <v>2471</v>
      </c>
      <c r="G1974" t="s">
        <v>2674</v>
      </c>
      <c r="H1974" t="s">
        <v>3</v>
      </c>
      <c r="I1974" t="s">
        <v>3</v>
      </c>
      <c r="J1974" t="s">
        <v>3</v>
      </c>
      <c r="K1974">
        <v>0</v>
      </c>
      <c r="L1974" t="s">
        <v>3</v>
      </c>
      <c r="M1974" t="s">
        <v>3</v>
      </c>
      <c r="N1974" t="s">
        <v>3</v>
      </c>
      <c r="O1974" t="s">
        <v>3</v>
      </c>
      <c r="P1974" t="s">
        <v>3</v>
      </c>
      <c r="Q1974" t="s">
        <v>3</v>
      </c>
      <c r="R1974" t="s">
        <v>3</v>
      </c>
      <c r="S1974" t="s">
        <v>3</v>
      </c>
      <c r="T1974" t="s">
        <v>3</v>
      </c>
      <c r="U1974" t="s">
        <v>3</v>
      </c>
      <c r="V1974" t="s">
        <v>3</v>
      </c>
      <c r="W1974" t="s">
        <v>3</v>
      </c>
      <c r="X1974" t="s">
        <v>3</v>
      </c>
      <c r="Y1974" t="s">
        <v>3</v>
      </c>
      <c r="Z1974" t="s">
        <v>3</v>
      </c>
      <c r="AA1974"/>
      <c r="AB1974" t="s">
        <v>1791</v>
      </c>
      <c r="AC1974" t="s">
        <v>2271</v>
      </c>
      <c r="AD1974" t="s">
        <v>3</v>
      </c>
    </row>
    <row r="1975" spans="1:30" ht="15" x14ac:dyDescent="0.25">
      <c r="A1975">
        <v>780</v>
      </c>
      <c r="B1975" t="s">
        <v>2718</v>
      </c>
      <c r="C1975">
        <v>780</v>
      </c>
      <c r="D1975" t="s">
        <v>1808</v>
      </c>
      <c r="E1975" t="s">
        <v>2388</v>
      </c>
      <c r="F1975" t="s">
        <v>2471</v>
      </c>
      <c r="G1975" t="s">
        <v>2674</v>
      </c>
      <c r="H1975" t="s">
        <v>3</v>
      </c>
      <c r="I1975" t="s">
        <v>3</v>
      </c>
      <c r="J1975" t="s">
        <v>3</v>
      </c>
      <c r="K1975" t="s">
        <v>3</v>
      </c>
      <c r="L1975" t="s">
        <v>3</v>
      </c>
      <c r="M1975" t="s">
        <v>3</v>
      </c>
      <c r="N1975" t="s">
        <v>3</v>
      </c>
      <c r="O1975" t="s">
        <v>3</v>
      </c>
      <c r="P1975" t="s">
        <v>3</v>
      </c>
      <c r="Q1975" t="s">
        <v>3</v>
      </c>
      <c r="R1975" t="s">
        <v>3</v>
      </c>
      <c r="S1975" t="s">
        <v>3</v>
      </c>
      <c r="T1975" t="s">
        <v>3</v>
      </c>
      <c r="U1975" t="s">
        <v>3</v>
      </c>
      <c r="V1975" t="s">
        <v>3</v>
      </c>
      <c r="W1975" t="s">
        <v>3</v>
      </c>
      <c r="X1975" t="s">
        <v>3</v>
      </c>
      <c r="Y1975" t="s">
        <v>3</v>
      </c>
      <c r="Z1975" t="s">
        <v>3</v>
      </c>
      <c r="AA1975"/>
      <c r="AB1975" t="s">
        <v>1791</v>
      </c>
      <c r="AC1975" t="s">
        <v>2271</v>
      </c>
      <c r="AD1975" t="s">
        <v>3</v>
      </c>
    </row>
    <row r="1976" spans="1:30" ht="15" x14ac:dyDescent="0.25">
      <c r="A1976">
        <v>781</v>
      </c>
      <c r="B1976" t="s">
        <v>2719</v>
      </c>
      <c r="C1976">
        <v>781</v>
      </c>
      <c r="D1976" t="s">
        <v>1808</v>
      </c>
      <c r="E1976" t="s">
        <v>2388</v>
      </c>
      <c r="F1976" t="s">
        <v>2471</v>
      </c>
      <c r="G1976" t="s">
        <v>2674</v>
      </c>
      <c r="H1976" t="s">
        <v>3</v>
      </c>
      <c r="I1976" t="s">
        <v>3</v>
      </c>
      <c r="J1976" t="s">
        <v>3</v>
      </c>
      <c r="K1976">
        <v>0</v>
      </c>
      <c r="L1976" t="s">
        <v>3</v>
      </c>
      <c r="M1976" t="s">
        <v>3</v>
      </c>
      <c r="N1976" t="s">
        <v>3</v>
      </c>
      <c r="O1976" t="s">
        <v>3</v>
      </c>
      <c r="P1976" t="s">
        <v>3</v>
      </c>
      <c r="Q1976" t="s">
        <v>3</v>
      </c>
      <c r="R1976" t="s">
        <v>3</v>
      </c>
      <c r="S1976" t="s">
        <v>3</v>
      </c>
      <c r="T1976" t="s">
        <v>3</v>
      </c>
      <c r="U1976" t="s">
        <v>3</v>
      </c>
      <c r="V1976" t="s">
        <v>3</v>
      </c>
      <c r="W1976" t="s">
        <v>3</v>
      </c>
      <c r="X1976" t="s">
        <v>3</v>
      </c>
      <c r="Y1976" t="s">
        <v>3</v>
      </c>
      <c r="Z1976" t="s">
        <v>3</v>
      </c>
      <c r="AA1976"/>
      <c r="AB1976" t="s">
        <v>1791</v>
      </c>
      <c r="AC1976" t="s">
        <v>2271</v>
      </c>
      <c r="AD1976" t="s">
        <v>3</v>
      </c>
    </row>
    <row r="1977" spans="1:30" ht="15" x14ac:dyDescent="0.25">
      <c r="A1977">
        <v>782</v>
      </c>
      <c r="B1977" t="s">
        <v>2720</v>
      </c>
      <c r="C1977">
        <v>782</v>
      </c>
      <c r="D1977" t="s">
        <v>1808</v>
      </c>
      <c r="E1977" t="s">
        <v>2388</v>
      </c>
      <c r="F1977" t="s">
        <v>2471</v>
      </c>
      <c r="G1977" t="s">
        <v>2674</v>
      </c>
      <c r="H1977" t="s">
        <v>3</v>
      </c>
      <c r="I1977" t="s">
        <v>3</v>
      </c>
      <c r="J1977" t="s">
        <v>3</v>
      </c>
      <c r="K1977">
        <v>0</v>
      </c>
      <c r="L1977" t="s">
        <v>3</v>
      </c>
      <c r="M1977" t="s">
        <v>3</v>
      </c>
      <c r="N1977" t="s">
        <v>3</v>
      </c>
      <c r="O1977" t="s">
        <v>3</v>
      </c>
      <c r="P1977" t="s">
        <v>3</v>
      </c>
      <c r="Q1977" t="s">
        <v>3</v>
      </c>
      <c r="R1977" t="s">
        <v>3</v>
      </c>
      <c r="S1977" t="s">
        <v>3</v>
      </c>
      <c r="T1977" t="s">
        <v>3</v>
      </c>
      <c r="U1977" t="s">
        <v>3</v>
      </c>
      <c r="V1977" t="s">
        <v>3</v>
      </c>
      <c r="W1977" t="s">
        <v>3</v>
      </c>
      <c r="X1977" t="s">
        <v>3</v>
      </c>
      <c r="Y1977" t="s">
        <v>3</v>
      </c>
      <c r="Z1977" t="s">
        <v>3</v>
      </c>
      <c r="AA1977"/>
      <c r="AB1977" t="s">
        <v>1791</v>
      </c>
      <c r="AC1977" t="s">
        <v>2271</v>
      </c>
      <c r="AD1977" t="s">
        <v>3</v>
      </c>
    </row>
    <row r="1978" spans="1:30" ht="15" x14ac:dyDescent="0.25">
      <c r="A1978">
        <v>783</v>
      </c>
      <c r="B1978" t="s">
        <v>2721</v>
      </c>
      <c r="C1978">
        <v>783</v>
      </c>
      <c r="D1978" t="s">
        <v>1808</v>
      </c>
      <c r="E1978" t="s">
        <v>2388</v>
      </c>
      <c r="F1978" t="s">
        <v>2471</v>
      </c>
      <c r="G1978" t="s">
        <v>2674</v>
      </c>
      <c r="H1978" t="s">
        <v>3</v>
      </c>
      <c r="I1978" t="s">
        <v>3</v>
      </c>
      <c r="J1978" t="s">
        <v>3</v>
      </c>
      <c r="K1978">
        <v>0</v>
      </c>
      <c r="L1978" t="s">
        <v>3</v>
      </c>
      <c r="M1978" t="s">
        <v>3</v>
      </c>
      <c r="N1978" t="s">
        <v>3</v>
      </c>
      <c r="O1978" t="s">
        <v>3</v>
      </c>
      <c r="P1978" t="s">
        <v>1795</v>
      </c>
      <c r="Q1978" t="s">
        <v>3</v>
      </c>
      <c r="R1978" t="s">
        <v>3</v>
      </c>
      <c r="S1978" t="s">
        <v>3</v>
      </c>
      <c r="T1978" t="s">
        <v>3</v>
      </c>
      <c r="U1978" t="s">
        <v>3</v>
      </c>
      <c r="V1978" t="s">
        <v>2</v>
      </c>
      <c r="W1978" t="s">
        <v>3</v>
      </c>
      <c r="X1978" t="s">
        <v>3</v>
      </c>
      <c r="Y1978" t="s">
        <v>3</v>
      </c>
      <c r="Z1978" t="s">
        <v>3</v>
      </c>
      <c r="AA1978"/>
      <c r="AB1978" t="s">
        <v>1791</v>
      </c>
      <c r="AC1978" t="s">
        <v>2271</v>
      </c>
      <c r="AD1978" t="s">
        <v>3</v>
      </c>
    </row>
    <row r="1979" spans="1:30" ht="15" x14ac:dyDescent="0.25">
      <c r="A1979">
        <v>784</v>
      </c>
      <c r="B1979" t="s">
        <v>2722</v>
      </c>
      <c r="C1979">
        <v>784</v>
      </c>
      <c r="D1979" t="s">
        <v>1808</v>
      </c>
      <c r="E1979" t="s">
        <v>2388</v>
      </c>
      <c r="F1979" t="s">
        <v>2471</v>
      </c>
      <c r="G1979" t="s">
        <v>2674</v>
      </c>
      <c r="H1979" t="s">
        <v>3</v>
      </c>
      <c r="I1979" t="s">
        <v>3</v>
      </c>
      <c r="J1979" t="s">
        <v>3</v>
      </c>
      <c r="K1979">
        <v>0</v>
      </c>
      <c r="L1979" t="s">
        <v>3</v>
      </c>
      <c r="M1979" t="s">
        <v>3</v>
      </c>
      <c r="N1979" t="s">
        <v>3</v>
      </c>
      <c r="O1979" t="s">
        <v>3</v>
      </c>
      <c r="P1979" t="s">
        <v>3</v>
      </c>
      <c r="Q1979" t="s">
        <v>3</v>
      </c>
      <c r="R1979" t="s">
        <v>3</v>
      </c>
      <c r="S1979" t="s">
        <v>3</v>
      </c>
      <c r="T1979" t="s">
        <v>3</v>
      </c>
      <c r="U1979" t="s">
        <v>3</v>
      </c>
      <c r="V1979" t="s">
        <v>3</v>
      </c>
      <c r="W1979" t="s">
        <v>3</v>
      </c>
      <c r="X1979" t="s">
        <v>3</v>
      </c>
      <c r="Y1979" t="s">
        <v>3</v>
      </c>
      <c r="Z1979" t="s">
        <v>3</v>
      </c>
      <c r="AA1979"/>
      <c r="AB1979" t="s">
        <v>1791</v>
      </c>
      <c r="AC1979" t="s">
        <v>2271</v>
      </c>
      <c r="AD1979" t="s">
        <v>3</v>
      </c>
    </row>
    <row r="1980" spans="1:30" ht="15" x14ac:dyDescent="0.25">
      <c r="A1980">
        <v>785</v>
      </c>
      <c r="B1980" t="s">
        <v>2723</v>
      </c>
      <c r="C1980">
        <v>785</v>
      </c>
      <c r="D1980" t="s">
        <v>1808</v>
      </c>
      <c r="E1980" t="s">
        <v>2388</v>
      </c>
      <c r="F1980" t="s">
        <v>2471</v>
      </c>
      <c r="G1980" t="s">
        <v>2674</v>
      </c>
      <c r="H1980" t="s">
        <v>3</v>
      </c>
      <c r="I1980" t="s">
        <v>3</v>
      </c>
      <c r="J1980" t="s">
        <v>3</v>
      </c>
      <c r="K1980">
        <v>0</v>
      </c>
      <c r="L1980" t="s">
        <v>3</v>
      </c>
      <c r="M1980" t="s">
        <v>3</v>
      </c>
      <c r="N1980" t="s">
        <v>3</v>
      </c>
      <c r="O1980" t="s">
        <v>3</v>
      </c>
      <c r="P1980" t="s">
        <v>1795</v>
      </c>
      <c r="Q1980" t="s">
        <v>3</v>
      </c>
      <c r="R1980" t="s">
        <v>3</v>
      </c>
      <c r="S1980" t="s">
        <v>3</v>
      </c>
      <c r="T1980" t="s">
        <v>3</v>
      </c>
      <c r="U1980" t="s">
        <v>3</v>
      </c>
      <c r="V1980" t="s">
        <v>2</v>
      </c>
      <c r="W1980" t="s">
        <v>3</v>
      </c>
      <c r="X1980" t="s">
        <v>3</v>
      </c>
      <c r="Y1980" t="s">
        <v>3</v>
      </c>
      <c r="Z1980" t="s">
        <v>3</v>
      </c>
      <c r="AA1980"/>
      <c r="AB1980" t="s">
        <v>1791</v>
      </c>
      <c r="AC1980" t="s">
        <v>2271</v>
      </c>
      <c r="AD1980" t="s">
        <v>3</v>
      </c>
    </row>
    <row r="1981" spans="1:30" ht="15" x14ac:dyDescent="0.25">
      <c r="A1981">
        <v>786</v>
      </c>
      <c r="B1981" t="s">
        <v>2724</v>
      </c>
      <c r="C1981">
        <v>786</v>
      </c>
      <c r="D1981" t="s">
        <v>1808</v>
      </c>
      <c r="E1981" t="s">
        <v>2388</v>
      </c>
      <c r="F1981" t="s">
        <v>2471</v>
      </c>
      <c r="G1981" t="s">
        <v>2674</v>
      </c>
      <c r="H1981" t="s">
        <v>3</v>
      </c>
      <c r="I1981" t="s">
        <v>3</v>
      </c>
      <c r="J1981" t="s">
        <v>3</v>
      </c>
      <c r="K1981">
        <v>0</v>
      </c>
      <c r="L1981" t="s">
        <v>3</v>
      </c>
      <c r="M1981" t="s">
        <v>3</v>
      </c>
      <c r="N1981" t="s">
        <v>3</v>
      </c>
      <c r="O1981" t="s">
        <v>3</v>
      </c>
      <c r="P1981" t="s">
        <v>1795</v>
      </c>
      <c r="Q1981" t="s">
        <v>3</v>
      </c>
      <c r="R1981" t="s">
        <v>3</v>
      </c>
      <c r="S1981" t="s">
        <v>3</v>
      </c>
      <c r="T1981" t="s">
        <v>3</v>
      </c>
      <c r="U1981" t="s">
        <v>3</v>
      </c>
      <c r="V1981" t="s">
        <v>2</v>
      </c>
      <c r="W1981" t="s">
        <v>3</v>
      </c>
      <c r="X1981" t="s">
        <v>3</v>
      </c>
      <c r="Y1981" t="s">
        <v>3</v>
      </c>
      <c r="Z1981" t="s">
        <v>3</v>
      </c>
      <c r="AA1981"/>
      <c r="AB1981" t="s">
        <v>1791</v>
      </c>
      <c r="AC1981" t="s">
        <v>2271</v>
      </c>
      <c r="AD1981" t="s">
        <v>3</v>
      </c>
    </row>
    <row r="1982" spans="1:30" ht="15" x14ac:dyDescent="0.25">
      <c r="A1982">
        <v>787</v>
      </c>
      <c r="B1982" t="s">
        <v>2725</v>
      </c>
      <c r="C1982">
        <v>787</v>
      </c>
      <c r="D1982" t="s">
        <v>1808</v>
      </c>
      <c r="E1982" t="s">
        <v>2388</v>
      </c>
      <c r="F1982" t="s">
        <v>2471</v>
      </c>
      <c r="G1982" t="s">
        <v>2674</v>
      </c>
      <c r="H1982" t="s">
        <v>3</v>
      </c>
      <c r="I1982" t="s">
        <v>3</v>
      </c>
      <c r="J1982" t="s">
        <v>3</v>
      </c>
      <c r="K1982">
        <v>0</v>
      </c>
      <c r="L1982" t="s">
        <v>3</v>
      </c>
      <c r="M1982" t="s">
        <v>3</v>
      </c>
      <c r="N1982" t="s">
        <v>3</v>
      </c>
      <c r="O1982" t="s">
        <v>3</v>
      </c>
      <c r="P1982" t="s">
        <v>1795</v>
      </c>
      <c r="Q1982" t="s">
        <v>3</v>
      </c>
      <c r="R1982" t="s">
        <v>3</v>
      </c>
      <c r="S1982" t="s">
        <v>3</v>
      </c>
      <c r="T1982" t="s">
        <v>3</v>
      </c>
      <c r="U1982" t="s">
        <v>3</v>
      </c>
      <c r="V1982" t="s">
        <v>2</v>
      </c>
      <c r="W1982" t="s">
        <v>3</v>
      </c>
      <c r="X1982" t="s">
        <v>3</v>
      </c>
      <c r="Y1982" t="s">
        <v>3</v>
      </c>
      <c r="Z1982" t="s">
        <v>3</v>
      </c>
      <c r="AA1982"/>
      <c r="AB1982" t="s">
        <v>1791</v>
      </c>
      <c r="AC1982" t="s">
        <v>2271</v>
      </c>
      <c r="AD1982" t="s">
        <v>3</v>
      </c>
    </row>
    <row r="1983" spans="1:30" ht="15" x14ac:dyDescent="0.25">
      <c r="A1983">
        <v>788</v>
      </c>
      <c r="B1983" t="s">
        <v>2726</v>
      </c>
      <c r="C1983">
        <v>788</v>
      </c>
      <c r="D1983" t="s">
        <v>1808</v>
      </c>
      <c r="E1983" t="s">
        <v>2388</v>
      </c>
      <c r="F1983" t="s">
        <v>2471</v>
      </c>
      <c r="G1983" t="s">
        <v>2674</v>
      </c>
      <c r="H1983" t="s">
        <v>2727</v>
      </c>
      <c r="I1983" t="s">
        <v>3</v>
      </c>
      <c r="J1983" t="s">
        <v>3</v>
      </c>
      <c r="K1983">
        <v>0</v>
      </c>
      <c r="L1983" t="s">
        <v>3</v>
      </c>
      <c r="M1983">
        <v>1</v>
      </c>
      <c r="N1983" t="s">
        <v>3</v>
      </c>
      <c r="O1983" t="s">
        <v>3</v>
      </c>
      <c r="P1983" t="s">
        <v>1795</v>
      </c>
      <c r="Q1983" t="s">
        <v>3</v>
      </c>
      <c r="R1983" t="s">
        <v>3</v>
      </c>
      <c r="S1983" t="s">
        <v>3</v>
      </c>
      <c r="T1983" t="s">
        <v>3</v>
      </c>
      <c r="U1983" t="s">
        <v>3</v>
      </c>
      <c r="V1983" t="s">
        <v>2</v>
      </c>
      <c r="W1983" t="s">
        <v>3</v>
      </c>
      <c r="X1983" t="s">
        <v>3</v>
      </c>
      <c r="Y1983" t="s">
        <v>3</v>
      </c>
      <c r="Z1983" t="s">
        <v>3</v>
      </c>
      <c r="AA1983"/>
      <c r="AB1983" t="s">
        <v>1791</v>
      </c>
      <c r="AC1983" t="s">
        <v>2271</v>
      </c>
      <c r="AD1983" t="s">
        <v>3</v>
      </c>
    </row>
    <row r="1984" spans="1:30" ht="15" x14ac:dyDescent="0.25">
      <c r="A1984">
        <v>789</v>
      </c>
      <c r="B1984" t="s">
        <v>2728</v>
      </c>
      <c r="C1984">
        <v>789</v>
      </c>
      <c r="D1984" t="s">
        <v>1808</v>
      </c>
      <c r="E1984" t="s">
        <v>2388</v>
      </c>
      <c r="F1984" t="s">
        <v>2471</v>
      </c>
      <c r="G1984" t="s">
        <v>2674</v>
      </c>
      <c r="H1984" t="s">
        <v>3</v>
      </c>
      <c r="I1984" t="s">
        <v>3</v>
      </c>
      <c r="J1984" t="s">
        <v>3</v>
      </c>
      <c r="K1984">
        <v>0</v>
      </c>
      <c r="L1984" t="s">
        <v>3</v>
      </c>
      <c r="M1984" t="s">
        <v>3</v>
      </c>
      <c r="N1984" t="s">
        <v>3</v>
      </c>
      <c r="O1984" t="s">
        <v>3</v>
      </c>
      <c r="P1984" t="s">
        <v>1795</v>
      </c>
      <c r="Q1984" t="s">
        <v>3</v>
      </c>
      <c r="R1984" t="s">
        <v>3</v>
      </c>
      <c r="S1984" t="s">
        <v>3</v>
      </c>
      <c r="T1984" t="s">
        <v>3</v>
      </c>
      <c r="U1984" t="s">
        <v>3</v>
      </c>
      <c r="V1984" t="s">
        <v>2</v>
      </c>
      <c r="W1984" t="s">
        <v>3</v>
      </c>
      <c r="X1984" t="s">
        <v>3</v>
      </c>
      <c r="Y1984" t="s">
        <v>3</v>
      </c>
      <c r="Z1984" t="s">
        <v>3</v>
      </c>
      <c r="AA1984"/>
      <c r="AB1984" t="s">
        <v>1791</v>
      </c>
      <c r="AC1984" t="s">
        <v>2271</v>
      </c>
      <c r="AD1984" t="s">
        <v>3</v>
      </c>
    </row>
    <row r="1985" spans="1:30" ht="15" x14ac:dyDescent="0.25">
      <c r="A1985">
        <v>790</v>
      </c>
      <c r="B1985" t="s">
        <v>2729</v>
      </c>
      <c r="C1985">
        <v>790</v>
      </c>
      <c r="D1985" t="s">
        <v>1808</v>
      </c>
      <c r="E1985" t="s">
        <v>2388</v>
      </c>
      <c r="F1985" t="s">
        <v>2471</v>
      </c>
      <c r="G1985" t="s">
        <v>2674</v>
      </c>
      <c r="H1985" t="s">
        <v>3</v>
      </c>
      <c r="I1985" t="s">
        <v>3</v>
      </c>
      <c r="J1985" t="s">
        <v>3</v>
      </c>
      <c r="K1985">
        <v>0</v>
      </c>
      <c r="L1985" t="s">
        <v>3</v>
      </c>
      <c r="M1985" t="s">
        <v>3</v>
      </c>
      <c r="N1985" t="s">
        <v>3</v>
      </c>
      <c r="O1985" t="s">
        <v>3</v>
      </c>
      <c r="P1985" t="s">
        <v>3</v>
      </c>
      <c r="Q1985" t="s">
        <v>3</v>
      </c>
      <c r="R1985" t="s">
        <v>3</v>
      </c>
      <c r="S1985" t="s">
        <v>3</v>
      </c>
      <c r="T1985" t="s">
        <v>3</v>
      </c>
      <c r="U1985" t="s">
        <v>3</v>
      </c>
      <c r="V1985" t="s">
        <v>3</v>
      </c>
      <c r="W1985" t="s">
        <v>3</v>
      </c>
      <c r="X1985" t="s">
        <v>3</v>
      </c>
      <c r="Y1985" t="s">
        <v>3</v>
      </c>
      <c r="Z1985" t="s">
        <v>3</v>
      </c>
      <c r="AA1985"/>
      <c r="AB1985" t="s">
        <v>1791</v>
      </c>
      <c r="AC1985" t="s">
        <v>2271</v>
      </c>
      <c r="AD1985" t="s">
        <v>3</v>
      </c>
    </row>
    <row r="1986" spans="1:30" ht="15" x14ac:dyDescent="0.25">
      <c r="A1986">
        <v>791</v>
      </c>
      <c r="B1986" t="s">
        <v>2730</v>
      </c>
      <c r="C1986">
        <v>791</v>
      </c>
      <c r="D1986" t="s">
        <v>1808</v>
      </c>
      <c r="E1986" t="s">
        <v>2388</v>
      </c>
      <c r="F1986" t="s">
        <v>2471</v>
      </c>
      <c r="G1986" t="s">
        <v>2674</v>
      </c>
      <c r="H1986" t="s">
        <v>2731</v>
      </c>
      <c r="I1986" t="s">
        <v>3</v>
      </c>
      <c r="J1986" t="s">
        <v>3</v>
      </c>
      <c r="K1986">
        <v>0</v>
      </c>
      <c r="L1986" t="s">
        <v>311</v>
      </c>
      <c r="M1986" t="s">
        <v>3</v>
      </c>
      <c r="N1986" t="s">
        <v>3</v>
      </c>
      <c r="O1986" t="s">
        <v>3</v>
      </c>
      <c r="P1986" t="s">
        <v>3</v>
      </c>
      <c r="Q1986" t="s">
        <v>3</v>
      </c>
      <c r="R1986" t="s">
        <v>3</v>
      </c>
      <c r="S1986" t="s">
        <v>3</v>
      </c>
      <c r="T1986" t="s">
        <v>3</v>
      </c>
      <c r="U1986" t="s">
        <v>3</v>
      </c>
      <c r="V1986" t="s">
        <v>3</v>
      </c>
      <c r="W1986" t="s">
        <v>3</v>
      </c>
      <c r="X1986" t="s">
        <v>3</v>
      </c>
      <c r="Y1986" t="s">
        <v>3</v>
      </c>
      <c r="Z1986" t="s">
        <v>3</v>
      </c>
      <c r="AA1986"/>
      <c r="AB1986" t="s">
        <v>1791</v>
      </c>
      <c r="AC1986" t="s">
        <v>2271</v>
      </c>
      <c r="AD1986" t="s">
        <v>3</v>
      </c>
    </row>
    <row r="1987" spans="1:30" ht="15" x14ac:dyDescent="0.25">
      <c r="A1987">
        <v>792</v>
      </c>
      <c r="B1987" t="s">
        <v>2732</v>
      </c>
      <c r="C1987">
        <v>792</v>
      </c>
      <c r="D1987" t="s">
        <v>1808</v>
      </c>
      <c r="E1987" t="s">
        <v>2388</v>
      </c>
      <c r="F1987" t="s">
        <v>2471</v>
      </c>
      <c r="G1987" t="s">
        <v>2674</v>
      </c>
      <c r="H1987" t="s">
        <v>2733</v>
      </c>
      <c r="I1987" t="s">
        <v>3</v>
      </c>
      <c r="J1987" t="s">
        <v>3</v>
      </c>
      <c r="K1987">
        <v>0</v>
      </c>
      <c r="L1987" t="s">
        <v>3</v>
      </c>
      <c r="M1987" t="s">
        <v>3</v>
      </c>
      <c r="N1987" t="s">
        <v>3</v>
      </c>
      <c r="O1987" t="s">
        <v>3</v>
      </c>
      <c r="P1987" t="s">
        <v>1795</v>
      </c>
      <c r="Q1987" t="s">
        <v>3</v>
      </c>
      <c r="R1987" t="s">
        <v>3</v>
      </c>
      <c r="S1987" t="s">
        <v>3</v>
      </c>
      <c r="T1987" t="s">
        <v>11</v>
      </c>
      <c r="U1987" t="s">
        <v>3</v>
      </c>
      <c r="V1987" t="s">
        <v>2</v>
      </c>
      <c r="W1987" t="s">
        <v>3</v>
      </c>
      <c r="X1987" t="s">
        <v>3</v>
      </c>
      <c r="Y1987" t="s">
        <v>3</v>
      </c>
      <c r="Z1987" t="s">
        <v>3</v>
      </c>
      <c r="AA1987"/>
      <c r="AB1987" t="s">
        <v>1791</v>
      </c>
      <c r="AC1987" t="s">
        <v>2271</v>
      </c>
      <c r="AD1987" t="s">
        <v>3</v>
      </c>
    </row>
    <row r="1988" spans="1:30" ht="15" x14ac:dyDescent="0.25">
      <c r="A1988">
        <v>793</v>
      </c>
      <c r="B1988" t="s">
        <v>2734</v>
      </c>
      <c r="C1988">
        <v>793</v>
      </c>
      <c r="D1988" t="s">
        <v>1808</v>
      </c>
      <c r="E1988" t="s">
        <v>2388</v>
      </c>
      <c r="F1988" t="s">
        <v>2471</v>
      </c>
      <c r="G1988" t="s">
        <v>2674</v>
      </c>
      <c r="H1988" t="s">
        <v>2735</v>
      </c>
      <c r="I1988" t="s">
        <v>3</v>
      </c>
      <c r="J1988" t="s">
        <v>3</v>
      </c>
      <c r="K1988">
        <v>0</v>
      </c>
      <c r="L1988" t="s">
        <v>311</v>
      </c>
      <c r="M1988">
        <v>1</v>
      </c>
      <c r="N1988" t="s">
        <v>3</v>
      </c>
      <c r="O1988" t="s">
        <v>3</v>
      </c>
      <c r="P1988" t="s">
        <v>1795</v>
      </c>
      <c r="Q1988" t="s">
        <v>3</v>
      </c>
      <c r="R1988" t="s">
        <v>3</v>
      </c>
      <c r="S1988" t="s">
        <v>3</v>
      </c>
      <c r="T1988" t="s">
        <v>11</v>
      </c>
      <c r="U1988" t="s">
        <v>3</v>
      </c>
      <c r="V1988" t="s">
        <v>2</v>
      </c>
      <c r="W1988" t="s">
        <v>3</v>
      </c>
      <c r="X1988" t="s">
        <v>3</v>
      </c>
      <c r="Y1988" t="s">
        <v>3</v>
      </c>
      <c r="Z1988" t="s">
        <v>3</v>
      </c>
      <c r="AA1988"/>
      <c r="AB1988" t="s">
        <v>1791</v>
      </c>
      <c r="AC1988" t="s">
        <v>2271</v>
      </c>
      <c r="AD1988" t="s">
        <v>3</v>
      </c>
    </row>
    <row r="1989" spans="1:30" ht="15" x14ac:dyDescent="0.25">
      <c r="A1989">
        <v>794</v>
      </c>
      <c r="B1989" t="s">
        <v>2736</v>
      </c>
      <c r="C1989">
        <v>794</v>
      </c>
      <c r="D1989" t="s">
        <v>1808</v>
      </c>
      <c r="E1989" t="s">
        <v>2388</v>
      </c>
      <c r="F1989" t="s">
        <v>2471</v>
      </c>
      <c r="G1989" t="s">
        <v>2674</v>
      </c>
      <c r="H1989" t="s">
        <v>3</v>
      </c>
      <c r="I1989" t="s">
        <v>3</v>
      </c>
      <c r="J1989" t="s">
        <v>3</v>
      </c>
      <c r="K1989">
        <v>0</v>
      </c>
      <c r="L1989" t="s">
        <v>3</v>
      </c>
      <c r="M1989" t="s">
        <v>3</v>
      </c>
      <c r="N1989" t="s">
        <v>3</v>
      </c>
      <c r="O1989" t="s">
        <v>3</v>
      </c>
      <c r="P1989" t="s">
        <v>3</v>
      </c>
      <c r="Q1989" t="s">
        <v>3</v>
      </c>
      <c r="R1989" t="s">
        <v>3</v>
      </c>
      <c r="S1989" t="s">
        <v>3</v>
      </c>
      <c r="T1989" t="s">
        <v>3</v>
      </c>
      <c r="U1989" t="s">
        <v>3</v>
      </c>
      <c r="V1989" t="s">
        <v>3</v>
      </c>
      <c r="W1989" t="s">
        <v>3</v>
      </c>
      <c r="X1989" t="s">
        <v>3</v>
      </c>
      <c r="Y1989" t="s">
        <v>3</v>
      </c>
      <c r="Z1989" t="s">
        <v>3</v>
      </c>
      <c r="AA1989"/>
      <c r="AB1989" t="s">
        <v>1791</v>
      </c>
      <c r="AC1989" t="s">
        <v>2271</v>
      </c>
      <c r="AD1989" t="s">
        <v>3</v>
      </c>
    </row>
    <row r="1990" spans="1:30" ht="15" x14ac:dyDescent="0.25">
      <c r="A1990">
        <v>795</v>
      </c>
      <c r="B1990" t="s">
        <v>2737</v>
      </c>
      <c r="C1990">
        <v>795</v>
      </c>
      <c r="D1990" t="s">
        <v>1808</v>
      </c>
      <c r="E1990" t="s">
        <v>2388</v>
      </c>
      <c r="F1990" t="s">
        <v>2471</v>
      </c>
      <c r="G1990" t="s">
        <v>2674</v>
      </c>
      <c r="H1990" t="s">
        <v>3</v>
      </c>
      <c r="I1990" t="s">
        <v>3</v>
      </c>
      <c r="J1990" t="s">
        <v>3</v>
      </c>
      <c r="K1990">
        <v>0</v>
      </c>
      <c r="L1990" t="s">
        <v>3</v>
      </c>
      <c r="M1990" t="s">
        <v>3</v>
      </c>
      <c r="N1990" t="s">
        <v>3</v>
      </c>
      <c r="O1990" t="s">
        <v>3</v>
      </c>
      <c r="P1990" t="s">
        <v>3</v>
      </c>
      <c r="Q1990" t="s">
        <v>3</v>
      </c>
      <c r="R1990" t="s">
        <v>3</v>
      </c>
      <c r="S1990" t="s">
        <v>3</v>
      </c>
      <c r="T1990" t="s">
        <v>3</v>
      </c>
      <c r="U1990" t="s">
        <v>3</v>
      </c>
      <c r="V1990" t="s">
        <v>3</v>
      </c>
      <c r="W1990" t="s">
        <v>3</v>
      </c>
      <c r="X1990" t="s">
        <v>3</v>
      </c>
      <c r="Y1990" t="s">
        <v>3</v>
      </c>
      <c r="Z1990" t="s">
        <v>3</v>
      </c>
      <c r="AA1990"/>
      <c r="AB1990" t="s">
        <v>1791</v>
      </c>
      <c r="AC1990" t="s">
        <v>2271</v>
      </c>
      <c r="AD1990" t="s">
        <v>3</v>
      </c>
    </row>
    <row r="1991" spans="1:30" ht="15" x14ac:dyDescent="0.25">
      <c r="A1991">
        <v>796</v>
      </c>
      <c r="B1991" t="s">
        <v>2738</v>
      </c>
      <c r="C1991">
        <v>796</v>
      </c>
      <c r="D1991" t="s">
        <v>1808</v>
      </c>
      <c r="E1991" t="s">
        <v>2388</v>
      </c>
      <c r="F1991" t="s">
        <v>2471</v>
      </c>
      <c r="G1991" t="s">
        <v>2674</v>
      </c>
      <c r="H1991" t="s">
        <v>3</v>
      </c>
      <c r="I1991" t="s">
        <v>3</v>
      </c>
      <c r="J1991" t="s">
        <v>3</v>
      </c>
      <c r="K1991">
        <v>0</v>
      </c>
      <c r="L1991" t="s">
        <v>3</v>
      </c>
      <c r="M1991" t="s">
        <v>3</v>
      </c>
      <c r="N1991" t="s">
        <v>3</v>
      </c>
      <c r="O1991" t="s">
        <v>3</v>
      </c>
      <c r="P1991" t="s">
        <v>3</v>
      </c>
      <c r="Q1991" t="s">
        <v>3</v>
      </c>
      <c r="R1991" t="s">
        <v>3</v>
      </c>
      <c r="S1991" t="s">
        <v>3</v>
      </c>
      <c r="T1991" t="s">
        <v>3</v>
      </c>
      <c r="U1991" t="s">
        <v>3</v>
      </c>
      <c r="V1991" t="s">
        <v>3</v>
      </c>
      <c r="W1991" t="s">
        <v>3</v>
      </c>
      <c r="X1991" t="s">
        <v>3</v>
      </c>
      <c r="Y1991" t="s">
        <v>3</v>
      </c>
      <c r="Z1991" t="s">
        <v>3</v>
      </c>
      <c r="AA1991"/>
      <c r="AB1991" t="s">
        <v>1791</v>
      </c>
      <c r="AC1991" t="s">
        <v>2271</v>
      </c>
      <c r="AD1991" t="s">
        <v>3</v>
      </c>
    </row>
    <row r="1992" spans="1:30" ht="15" x14ac:dyDescent="0.25">
      <c r="A1992">
        <v>797</v>
      </c>
      <c r="B1992" t="s">
        <v>2739</v>
      </c>
      <c r="C1992">
        <v>797</v>
      </c>
      <c r="D1992" t="s">
        <v>1808</v>
      </c>
      <c r="E1992" t="s">
        <v>2388</v>
      </c>
      <c r="F1992" t="s">
        <v>2471</v>
      </c>
      <c r="G1992" t="s">
        <v>2674</v>
      </c>
      <c r="H1992" t="s">
        <v>3</v>
      </c>
      <c r="I1992" t="s">
        <v>3</v>
      </c>
      <c r="J1992" t="s">
        <v>3</v>
      </c>
      <c r="K1992">
        <v>0</v>
      </c>
      <c r="L1992" t="s">
        <v>3</v>
      </c>
      <c r="M1992" t="s">
        <v>3</v>
      </c>
      <c r="N1992" t="s">
        <v>3</v>
      </c>
      <c r="O1992" t="s">
        <v>3</v>
      </c>
      <c r="P1992" t="s">
        <v>3</v>
      </c>
      <c r="Q1992" t="s">
        <v>3</v>
      </c>
      <c r="R1992" t="s">
        <v>3</v>
      </c>
      <c r="S1992" t="s">
        <v>3</v>
      </c>
      <c r="T1992" t="s">
        <v>3</v>
      </c>
      <c r="U1992" t="s">
        <v>3</v>
      </c>
      <c r="V1992" t="s">
        <v>3</v>
      </c>
      <c r="W1992" t="s">
        <v>3</v>
      </c>
      <c r="X1992" t="s">
        <v>3</v>
      </c>
      <c r="Y1992" t="s">
        <v>3</v>
      </c>
      <c r="Z1992" t="s">
        <v>3</v>
      </c>
      <c r="AA1992"/>
      <c r="AB1992" t="s">
        <v>1791</v>
      </c>
      <c r="AC1992" t="s">
        <v>2271</v>
      </c>
      <c r="AD1992" t="s">
        <v>3</v>
      </c>
    </row>
    <row r="1993" spans="1:30" ht="15" x14ac:dyDescent="0.25">
      <c r="A1993">
        <v>798</v>
      </c>
      <c r="B1993" t="s">
        <v>2740</v>
      </c>
      <c r="C1993">
        <v>798</v>
      </c>
      <c r="D1993" t="s">
        <v>1808</v>
      </c>
      <c r="E1993" t="s">
        <v>2388</v>
      </c>
      <c r="F1993" t="s">
        <v>2471</v>
      </c>
      <c r="G1993" t="s">
        <v>2674</v>
      </c>
      <c r="H1993" t="s">
        <v>3</v>
      </c>
      <c r="I1993" t="s">
        <v>3</v>
      </c>
      <c r="J1993" t="s">
        <v>3</v>
      </c>
      <c r="K1993">
        <v>0</v>
      </c>
      <c r="L1993" t="s">
        <v>3</v>
      </c>
      <c r="M1993" t="s">
        <v>3</v>
      </c>
      <c r="N1993" t="s">
        <v>3</v>
      </c>
      <c r="O1993" t="s">
        <v>3</v>
      </c>
      <c r="P1993" t="s">
        <v>3</v>
      </c>
      <c r="Q1993" t="s">
        <v>3</v>
      </c>
      <c r="R1993" t="s">
        <v>3</v>
      </c>
      <c r="S1993" t="s">
        <v>3</v>
      </c>
      <c r="T1993" t="s">
        <v>3</v>
      </c>
      <c r="U1993" t="s">
        <v>3</v>
      </c>
      <c r="V1993" t="s">
        <v>3</v>
      </c>
      <c r="W1993" t="s">
        <v>3</v>
      </c>
      <c r="X1993" t="s">
        <v>3</v>
      </c>
      <c r="Y1993" t="s">
        <v>3</v>
      </c>
      <c r="Z1993" t="s">
        <v>3</v>
      </c>
      <c r="AA1993"/>
      <c r="AB1993" t="s">
        <v>1791</v>
      </c>
      <c r="AC1993" t="s">
        <v>2271</v>
      </c>
      <c r="AD1993" t="s">
        <v>3</v>
      </c>
    </row>
    <row r="1994" spans="1:30" ht="15" x14ac:dyDescent="0.25">
      <c r="A1994">
        <v>799</v>
      </c>
      <c r="B1994" t="s">
        <v>2741</v>
      </c>
      <c r="C1994">
        <v>799</v>
      </c>
      <c r="D1994" t="s">
        <v>1808</v>
      </c>
      <c r="E1994" t="s">
        <v>2388</v>
      </c>
      <c r="F1994" t="s">
        <v>2471</v>
      </c>
      <c r="G1994" t="s">
        <v>2674</v>
      </c>
      <c r="H1994" t="s">
        <v>3</v>
      </c>
      <c r="I1994" t="s">
        <v>3</v>
      </c>
      <c r="J1994" t="s">
        <v>3</v>
      </c>
      <c r="K1994">
        <v>0</v>
      </c>
      <c r="L1994" t="s">
        <v>3</v>
      </c>
      <c r="M1994" t="s">
        <v>3</v>
      </c>
      <c r="N1994" t="s">
        <v>3</v>
      </c>
      <c r="O1994" t="s">
        <v>3</v>
      </c>
      <c r="P1994" t="s">
        <v>1795</v>
      </c>
      <c r="Q1994" t="s">
        <v>3</v>
      </c>
      <c r="R1994" t="s">
        <v>3</v>
      </c>
      <c r="S1994" t="s">
        <v>3</v>
      </c>
      <c r="T1994" t="s">
        <v>3</v>
      </c>
      <c r="U1994" t="s">
        <v>3</v>
      </c>
      <c r="V1994" t="s">
        <v>2</v>
      </c>
      <c r="W1994" t="s">
        <v>3</v>
      </c>
      <c r="X1994" t="s">
        <v>3</v>
      </c>
      <c r="Y1994" t="s">
        <v>3</v>
      </c>
      <c r="Z1994" t="s">
        <v>3</v>
      </c>
      <c r="AA1994"/>
      <c r="AB1994" t="s">
        <v>1791</v>
      </c>
      <c r="AC1994" t="s">
        <v>2271</v>
      </c>
      <c r="AD1994" t="s">
        <v>3</v>
      </c>
    </row>
    <row r="1995" spans="1:30" ht="15" x14ac:dyDescent="0.25">
      <c r="A1995">
        <v>800</v>
      </c>
      <c r="B1995" t="s">
        <v>2742</v>
      </c>
      <c r="C1995">
        <v>800</v>
      </c>
      <c r="D1995" t="s">
        <v>1808</v>
      </c>
      <c r="E1995" t="s">
        <v>2388</v>
      </c>
      <c r="F1995" t="s">
        <v>2471</v>
      </c>
      <c r="G1995" t="s">
        <v>2674</v>
      </c>
      <c r="H1995" t="s">
        <v>3</v>
      </c>
      <c r="I1995" t="s">
        <v>3</v>
      </c>
      <c r="J1995" t="s">
        <v>3</v>
      </c>
      <c r="K1995">
        <v>0</v>
      </c>
      <c r="L1995" t="s">
        <v>3</v>
      </c>
      <c r="M1995" t="s">
        <v>3</v>
      </c>
      <c r="N1995" t="s">
        <v>3</v>
      </c>
      <c r="O1995" t="s">
        <v>3</v>
      </c>
      <c r="P1995" t="s">
        <v>1795</v>
      </c>
      <c r="Q1995" t="s">
        <v>3</v>
      </c>
      <c r="R1995" t="s">
        <v>3</v>
      </c>
      <c r="S1995" t="s">
        <v>3</v>
      </c>
      <c r="T1995" t="s">
        <v>3</v>
      </c>
      <c r="U1995" t="s">
        <v>3</v>
      </c>
      <c r="V1995" t="s">
        <v>2</v>
      </c>
      <c r="W1995" t="s">
        <v>3</v>
      </c>
      <c r="X1995" t="s">
        <v>3</v>
      </c>
      <c r="Y1995" t="s">
        <v>3</v>
      </c>
      <c r="Z1995" t="s">
        <v>3</v>
      </c>
      <c r="AA1995"/>
      <c r="AB1995" t="s">
        <v>1791</v>
      </c>
      <c r="AC1995" t="s">
        <v>2271</v>
      </c>
      <c r="AD1995" t="s">
        <v>3</v>
      </c>
    </row>
    <row r="1996" spans="1:30" ht="15" x14ac:dyDescent="0.25">
      <c r="A1996">
        <v>801</v>
      </c>
      <c r="B1996" t="s">
        <v>2743</v>
      </c>
      <c r="C1996">
        <v>801</v>
      </c>
      <c r="D1996" t="s">
        <v>1808</v>
      </c>
      <c r="E1996" t="s">
        <v>2388</v>
      </c>
      <c r="F1996" t="s">
        <v>2471</v>
      </c>
      <c r="G1996" t="s">
        <v>2674</v>
      </c>
      <c r="H1996" t="s">
        <v>3</v>
      </c>
      <c r="I1996" t="s">
        <v>3</v>
      </c>
      <c r="J1996" t="s">
        <v>3</v>
      </c>
      <c r="K1996">
        <v>0</v>
      </c>
      <c r="L1996" t="s">
        <v>3</v>
      </c>
      <c r="M1996" t="s">
        <v>3</v>
      </c>
      <c r="N1996" t="s">
        <v>3</v>
      </c>
      <c r="O1996" t="s">
        <v>3</v>
      </c>
      <c r="P1996" t="s">
        <v>3</v>
      </c>
      <c r="Q1996" t="s">
        <v>3</v>
      </c>
      <c r="R1996" t="s">
        <v>3</v>
      </c>
      <c r="S1996" t="s">
        <v>3</v>
      </c>
      <c r="T1996" t="s">
        <v>3</v>
      </c>
      <c r="U1996" t="s">
        <v>3</v>
      </c>
      <c r="V1996" t="s">
        <v>3</v>
      </c>
      <c r="W1996" t="s">
        <v>3</v>
      </c>
      <c r="X1996" t="s">
        <v>3</v>
      </c>
      <c r="Y1996" t="s">
        <v>3</v>
      </c>
      <c r="Z1996" t="s">
        <v>3</v>
      </c>
      <c r="AA1996"/>
      <c r="AB1996" t="s">
        <v>1791</v>
      </c>
      <c r="AC1996" t="s">
        <v>2271</v>
      </c>
      <c r="AD1996" t="s">
        <v>3</v>
      </c>
    </row>
    <row r="1997" spans="1:30" ht="15" x14ac:dyDescent="0.25">
      <c r="A1997">
        <v>802</v>
      </c>
      <c r="B1997" t="s">
        <v>2744</v>
      </c>
      <c r="C1997">
        <v>802</v>
      </c>
      <c r="D1997" t="s">
        <v>1808</v>
      </c>
      <c r="E1997" t="s">
        <v>2388</v>
      </c>
      <c r="F1997" t="s">
        <v>2471</v>
      </c>
      <c r="G1997" t="s">
        <v>2674</v>
      </c>
      <c r="H1997" t="s">
        <v>3</v>
      </c>
      <c r="I1997" t="s">
        <v>3</v>
      </c>
      <c r="J1997" t="s">
        <v>3</v>
      </c>
      <c r="K1997">
        <v>0</v>
      </c>
      <c r="L1997" t="s">
        <v>3</v>
      </c>
      <c r="M1997" t="s">
        <v>3</v>
      </c>
      <c r="N1997" t="s">
        <v>3</v>
      </c>
      <c r="O1997" t="s">
        <v>3</v>
      </c>
      <c r="P1997" t="s">
        <v>3</v>
      </c>
      <c r="Q1997" t="s">
        <v>3</v>
      </c>
      <c r="R1997" t="s">
        <v>3</v>
      </c>
      <c r="S1997" t="s">
        <v>3</v>
      </c>
      <c r="T1997" t="s">
        <v>3</v>
      </c>
      <c r="U1997" t="s">
        <v>3</v>
      </c>
      <c r="V1997" t="s">
        <v>3</v>
      </c>
      <c r="W1997" t="s">
        <v>3</v>
      </c>
      <c r="X1997" t="s">
        <v>3</v>
      </c>
      <c r="Y1997" t="s">
        <v>3</v>
      </c>
      <c r="Z1997" t="s">
        <v>3</v>
      </c>
      <c r="AA1997"/>
      <c r="AB1997" t="s">
        <v>1791</v>
      </c>
      <c r="AC1997" t="s">
        <v>2271</v>
      </c>
      <c r="AD1997" t="s">
        <v>3</v>
      </c>
    </row>
    <row r="1998" spans="1:30" ht="15" x14ac:dyDescent="0.25">
      <c r="A1998">
        <v>803</v>
      </c>
      <c r="B1998" t="s">
        <v>2745</v>
      </c>
      <c r="C1998">
        <v>803</v>
      </c>
      <c r="D1998" t="s">
        <v>1808</v>
      </c>
      <c r="E1998" t="s">
        <v>2388</v>
      </c>
      <c r="F1998" t="s">
        <v>2471</v>
      </c>
      <c r="G1998" t="s">
        <v>2674</v>
      </c>
      <c r="H1998" t="s">
        <v>3</v>
      </c>
      <c r="I1998" t="s">
        <v>3</v>
      </c>
      <c r="J1998" t="s">
        <v>3</v>
      </c>
      <c r="K1998">
        <v>0</v>
      </c>
      <c r="L1998" t="s">
        <v>3</v>
      </c>
      <c r="M1998" t="s">
        <v>3</v>
      </c>
      <c r="N1998" t="s">
        <v>3</v>
      </c>
      <c r="O1998" t="s">
        <v>3</v>
      </c>
      <c r="P1998" t="s">
        <v>3</v>
      </c>
      <c r="Q1998" t="s">
        <v>3</v>
      </c>
      <c r="R1998" t="s">
        <v>3</v>
      </c>
      <c r="S1998" t="s">
        <v>3</v>
      </c>
      <c r="T1998" t="s">
        <v>3</v>
      </c>
      <c r="U1998" t="s">
        <v>3</v>
      </c>
      <c r="V1998" t="s">
        <v>3</v>
      </c>
      <c r="W1998" t="s">
        <v>3</v>
      </c>
      <c r="X1998" t="s">
        <v>3</v>
      </c>
      <c r="Y1998" t="s">
        <v>3</v>
      </c>
      <c r="Z1998" t="s">
        <v>3</v>
      </c>
      <c r="AA1998"/>
      <c r="AB1998" t="s">
        <v>1791</v>
      </c>
      <c r="AC1998" t="s">
        <v>2271</v>
      </c>
      <c r="AD1998" t="s">
        <v>3</v>
      </c>
    </row>
    <row r="1999" spans="1:30" ht="15" x14ac:dyDescent="0.25">
      <c r="A1999">
        <v>804</v>
      </c>
      <c r="B1999" t="s">
        <v>2746</v>
      </c>
      <c r="C1999">
        <v>804</v>
      </c>
      <c r="D1999" t="s">
        <v>1808</v>
      </c>
      <c r="E1999" t="s">
        <v>2747</v>
      </c>
      <c r="F1999" t="s">
        <v>2748</v>
      </c>
      <c r="G1999" t="s">
        <v>3</v>
      </c>
      <c r="H1999" t="s">
        <v>3</v>
      </c>
      <c r="I1999" t="s">
        <v>3</v>
      </c>
      <c r="J1999" t="s">
        <v>3</v>
      </c>
      <c r="K1999">
        <v>0</v>
      </c>
      <c r="L1999" t="s">
        <v>3</v>
      </c>
      <c r="M1999" t="s">
        <v>3</v>
      </c>
      <c r="N1999" t="s">
        <v>3</v>
      </c>
      <c r="O1999" t="s">
        <v>2749</v>
      </c>
      <c r="P1999" t="s">
        <v>3</v>
      </c>
      <c r="Q1999" t="s">
        <v>3</v>
      </c>
      <c r="R1999" t="s">
        <v>3</v>
      </c>
      <c r="S1999" t="s">
        <v>3</v>
      </c>
      <c r="T1999" t="s">
        <v>3</v>
      </c>
      <c r="U1999" t="s">
        <v>3</v>
      </c>
      <c r="V1999" t="s">
        <v>3</v>
      </c>
      <c r="W1999" t="s">
        <v>3</v>
      </c>
      <c r="X1999" t="s">
        <v>3</v>
      </c>
      <c r="Y1999" t="s">
        <v>3</v>
      </c>
      <c r="Z1999" t="s">
        <v>3</v>
      </c>
      <c r="AA1999"/>
      <c r="AB1999" t="s">
        <v>1791</v>
      </c>
      <c r="AC1999" t="s">
        <v>2271</v>
      </c>
      <c r="AD1999" t="s">
        <v>3</v>
      </c>
    </row>
    <row r="2000" spans="1:30" ht="15" x14ac:dyDescent="0.25">
      <c r="A2000">
        <v>805</v>
      </c>
      <c r="B2000" t="s">
        <v>2750</v>
      </c>
      <c r="C2000">
        <v>805</v>
      </c>
      <c r="D2000" t="s">
        <v>1808</v>
      </c>
      <c r="E2000" t="s">
        <v>2747</v>
      </c>
      <c r="F2000" t="s">
        <v>2748</v>
      </c>
      <c r="G2000" t="s">
        <v>3</v>
      </c>
      <c r="H2000" t="s">
        <v>3</v>
      </c>
      <c r="I2000" t="s">
        <v>3</v>
      </c>
      <c r="J2000" t="s">
        <v>3</v>
      </c>
      <c r="K2000">
        <v>0</v>
      </c>
      <c r="L2000" t="s">
        <v>3</v>
      </c>
      <c r="M2000" t="s">
        <v>3</v>
      </c>
      <c r="N2000" t="s">
        <v>3</v>
      </c>
      <c r="O2000" t="s">
        <v>2751</v>
      </c>
      <c r="P2000" t="s">
        <v>3</v>
      </c>
      <c r="Q2000" t="s">
        <v>3</v>
      </c>
      <c r="R2000" t="s">
        <v>3</v>
      </c>
      <c r="S2000" t="s">
        <v>3</v>
      </c>
      <c r="T2000" t="s">
        <v>3</v>
      </c>
      <c r="U2000" t="s">
        <v>3</v>
      </c>
      <c r="V2000" t="s">
        <v>3</v>
      </c>
      <c r="W2000" t="s">
        <v>3</v>
      </c>
      <c r="X2000" t="s">
        <v>3</v>
      </c>
      <c r="Y2000" t="s">
        <v>3</v>
      </c>
      <c r="Z2000" t="s">
        <v>3</v>
      </c>
      <c r="AA2000"/>
      <c r="AB2000" t="s">
        <v>1791</v>
      </c>
      <c r="AC2000" t="s">
        <v>2271</v>
      </c>
      <c r="AD2000" t="s">
        <v>3</v>
      </c>
    </row>
    <row r="2001" spans="1:30" ht="15" x14ac:dyDescent="0.25">
      <c r="A2001">
        <v>806</v>
      </c>
      <c r="B2001" t="s">
        <v>2752</v>
      </c>
      <c r="C2001">
        <v>806</v>
      </c>
      <c r="D2001" t="s">
        <v>1808</v>
      </c>
      <c r="E2001" t="s">
        <v>2747</v>
      </c>
      <c r="F2001" t="s">
        <v>2748</v>
      </c>
      <c r="G2001" t="s">
        <v>3</v>
      </c>
      <c r="H2001" t="s">
        <v>3</v>
      </c>
      <c r="I2001" t="s">
        <v>3</v>
      </c>
      <c r="J2001" t="s">
        <v>3</v>
      </c>
      <c r="K2001">
        <v>0</v>
      </c>
      <c r="L2001" t="s">
        <v>3</v>
      </c>
      <c r="M2001" t="s">
        <v>3</v>
      </c>
      <c r="N2001" t="s">
        <v>3</v>
      </c>
      <c r="O2001" t="s">
        <v>3</v>
      </c>
      <c r="P2001" t="s">
        <v>3</v>
      </c>
      <c r="Q2001" t="s">
        <v>3</v>
      </c>
      <c r="R2001" t="s">
        <v>3</v>
      </c>
      <c r="S2001" t="s">
        <v>3</v>
      </c>
      <c r="T2001" t="s">
        <v>3</v>
      </c>
      <c r="U2001" t="s">
        <v>3</v>
      </c>
      <c r="V2001" t="s">
        <v>3</v>
      </c>
      <c r="W2001" t="s">
        <v>3</v>
      </c>
      <c r="X2001" t="s">
        <v>3</v>
      </c>
      <c r="Y2001" t="s">
        <v>3</v>
      </c>
      <c r="Z2001" t="s">
        <v>3</v>
      </c>
      <c r="AA2001"/>
      <c r="AB2001" t="s">
        <v>1791</v>
      </c>
      <c r="AC2001" t="s">
        <v>2271</v>
      </c>
      <c r="AD2001" t="s">
        <v>3</v>
      </c>
    </row>
    <row r="2002" spans="1:30" ht="15" x14ac:dyDescent="0.25">
      <c r="A2002">
        <v>807</v>
      </c>
      <c r="B2002" t="s">
        <v>2753</v>
      </c>
      <c r="C2002">
        <v>807</v>
      </c>
      <c r="D2002" t="s">
        <v>1808</v>
      </c>
      <c r="E2002" t="s">
        <v>2747</v>
      </c>
      <c r="F2002" t="s">
        <v>2748</v>
      </c>
      <c r="G2002" t="s">
        <v>3</v>
      </c>
      <c r="H2002" t="s">
        <v>2754</v>
      </c>
      <c r="I2002" t="s">
        <v>3</v>
      </c>
      <c r="J2002" t="s">
        <v>3</v>
      </c>
      <c r="K2002">
        <v>0</v>
      </c>
      <c r="L2002" t="s">
        <v>3</v>
      </c>
      <c r="M2002" t="s">
        <v>3</v>
      </c>
      <c r="N2002" t="s">
        <v>3</v>
      </c>
      <c r="O2002" t="s">
        <v>3</v>
      </c>
      <c r="P2002" t="s">
        <v>3</v>
      </c>
      <c r="Q2002" t="s">
        <v>3</v>
      </c>
      <c r="R2002" t="s">
        <v>3</v>
      </c>
      <c r="S2002" t="s">
        <v>3</v>
      </c>
      <c r="T2002" t="s">
        <v>3</v>
      </c>
      <c r="U2002" t="s">
        <v>3</v>
      </c>
      <c r="V2002" t="s">
        <v>3</v>
      </c>
      <c r="W2002" t="s">
        <v>3</v>
      </c>
      <c r="X2002" t="s">
        <v>3</v>
      </c>
      <c r="Y2002" t="s">
        <v>3</v>
      </c>
      <c r="Z2002" t="s">
        <v>3</v>
      </c>
      <c r="AA2002"/>
      <c r="AB2002" t="s">
        <v>1791</v>
      </c>
      <c r="AC2002" t="s">
        <v>2271</v>
      </c>
      <c r="AD2002" t="s">
        <v>3</v>
      </c>
    </row>
    <row r="2003" spans="1:30" ht="15" x14ac:dyDescent="0.25">
      <c r="A2003">
        <v>808</v>
      </c>
      <c r="B2003" t="s">
        <v>2755</v>
      </c>
      <c r="C2003">
        <v>808</v>
      </c>
      <c r="D2003" t="s">
        <v>1808</v>
      </c>
      <c r="E2003" t="s">
        <v>2747</v>
      </c>
      <c r="F2003" t="s">
        <v>2748</v>
      </c>
      <c r="G2003" t="s">
        <v>3</v>
      </c>
      <c r="H2003" t="s">
        <v>2754</v>
      </c>
      <c r="I2003" t="s">
        <v>3</v>
      </c>
      <c r="J2003" t="s">
        <v>3</v>
      </c>
      <c r="K2003">
        <v>0</v>
      </c>
      <c r="L2003" t="s">
        <v>3</v>
      </c>
      <c r="M2003" t="s">
        <v>3</v>
      </c>
      <c r="N2003" t="s">
        <v>3</v>
      </c>
      <c r="O2003" t="s">
        <v>3</v>
      </c>
      <c r="P2003" t="s">
        <v>1795</v>
      </c>
      <c r="Q2003" t="s">
        <v>3</v>
      </c>
      <c r="R2003" t="s">
        <v>3</v>
      </c>
      <c r="S2003" t="s">
        <v>3</v>
      </c>
      <c r="T2003" t="s">
        <v>3</v>
      </c>
      <c r="U2003" t="s">
        <v>3</v>
      </c>
      <c r="V2003" t="s">
        <v>2</v>
      </c>
      <c r="W2003" t="s">
        <v>3</v>
      </c>
      <c r="X2003" t="s">
        <v>3</v>
      </c>
      <c r="Y2003" t="s">
        <v>3</v>
      </c>
      <c r="Z2003" t="s">
        <v>3</v>
      </c>
      <c r="AA2003"/>
      <c r="AB2003" t="s">
        <v>1791</v>
      </c>
      <c r="AC2003" t="s">
        <v>2271</v>
      </c>
      <c r="AD2003" t="s">
        <v>3</v>
      </c>
    </row>
    <row r="2004" spans="1:30" ht="15" x14ac:dyDescent="0.25">
      <c r="A2004">
        <v>809</v>
      </c>
      <c r="B2004" t="s">
        <v>2756</v>
      </c>
      <c r="C2004">
        <v>809</v>
      </c>
      <c r="D2004" t="s">
        <v>1808</v>
      </c>
      <c r="E2004" t="s">
        <v>2747</v>
      </c>
      <c r="F2004" t="s">
        <v>2748</v>
      </c>
      <c r="G2004" t="s">
        <v>3</v>
      </c>
      <c r="H2004" t="s">
        <v>2754</v>
      </c>
      <c r="I2004" t="s">
        <v>3</v>
      </c>
      <c r="J2004" t="s">
        <v>3</v>
      </c>
      <c r="K2004">
        <v>0</v>
      </c>
      <c r="L2004" t="s">
        <v>3</v>
      </c>
      <c r="M2004" t="s">
        <v>3</v>
      </c>
      <c r="N2004" t="s">
        <v>3</v>
      </c>
      <c r="O2004" t="s">
        <v>3</v>
      </c>
      <c r="P2004" t="s">
        <v>3</v>
      </c>
      <c r="Q2004" t="s">
        <v>3</v>
      </c>
      <c r="R2004" t="s">
        <v>3</v>
      </c>
      <c r="S2004" t="s">
        <v>3</v>
      </c>
      <c r="T2004" t="s">
        <v>3</v>
      </c>
      <c r="U2004" t="s">
        <v>3</v>
      </c>
      <c r="V2004" t="s">
        <v>3</v>
      </c>
      <c r="W2004" t="s">
        <v>3</v>
      </c>
      <c r="X2004" t="s">
        <v>3</v>
      </c>
      <c r="Y2004" t="s">
        <v>3</v>
      </c>
      <c r="Z2004" t="s">
        <v>3</v>
      </c>
      <c r="AA2004"/>
      <c r="AB2004" t="s">
        <v>1791</v>
      </c>
      <c r="AC2004" t="s">
        <v>2271</v>
      </c>
      <c r="AD2004" t="s">
        <v>3</v>
      </c>
    </row>
    <row r="2005" spans="1:30" ht="15" x14ac:dyDescent="0.25">
      <c r="A2005">
        <v>810</v>
      </c>
      <c r="B2005" t="s">
        <v>2757</v>
      </c>
      <c r="C2005">
        <v>810</v>
      </c>
      <c r="D2005" t="s">
        <v>1808</v>
      </c>
      <c r="E2005" t="s">
        <v>2747</v>
      </c>
      <c r="F2005" t="s">
        <v>2748</v>
      </c>
      <c r="G2005" t="s">
        <v>3</v>
      </c>
      <c r="H2005" t="s">
        <v>2754</v>
      </c>
      <c r="I2005" t="s">
        <v>3</v>
      </c>
      <c r="J2005" t="s">
        <v>3</v>
      </c>
      <c r="K2005">
        <v>0</v>
      </c>
      <c r="L2005" t="s">
        <v>3</v>
      </c>
      <c r="M2005" t="s">
        <v>3</v>
      </c>
      <c r="N2005" t="s">
        <v>3</v>
      </c>
      <c r="O2005" t="s">
        <v>3</v>
      </c>
      <c r="P2005" t="s">
        <v>3</v>
      </c>
      <c r="Q2005" t="s">
        <v>3</v>
      </c>
      <c r="R2005" t="s">
        <v>3</v>
      </c>
      <c r="S2005" t="s">
        <v>3</v>
      </c>
      <c r="T2005" t="s">
        <v>3</v>
      </c>
      <c r="U2005" t="s">
        <v>3</v>
      </c>
      <c r="V2005" t="s">
        <v>3</v>
      </c>
      <c r="W2005" t="s">
        <v>3</v>
      </c>
      <c r="X2005" t="s">
        <v>3</v>
      </c>
      <c r="Y2005" t="s">
        <v>3</v>
      </c>
      <c r="Z2005" t="s">
        <v>3</v>
      </c>
      <c r="AA2005"/>
      <c r="AB2005" t="s">
        <v>1791</v>
      </c>
      <c r="AC2005" t="s">
        <v>2271</v>
      </c>
      <c r="AD2005" t="s">
        <v>3</v>
      </c>
    </row>
    <row r="2006" spans="1:30" ht="15" x14ac:dyDescent="0.25">
      <c r="A2006">
        <v>811</v>
      </c>
      <c r="B2006" t="s">
        <v>2758</v>
      </c>
      <c r="C2006">
        <v>811</v>
      </c>
      <c r="D2006" t="s">
        <v>1808</v>
      </c>
      <c r="E2006" t="s">
        <v>2747</v>
      </c>
      <c r="F2006" t="s">
        <v>2748</v>
      </c>
      <c r="G2006" t="s">
        <v>3</v>
      </c>
      <c r="H2006" t="s">
        <v>3</v>
      </c>
      <c r="I2006" t="s">
        <v>3</v>
      </c>
      <c r="J2006" t="s">
        <v>3</v>
      </c>
      <c r="K2006" t="s">
        <v>3</v>
      </c>
      <c r="L2006" t="s">
        <v>3</v>
      </c>
      <c r="M2006" t="s">
        <v>3</v>
      </c>
      <c r="N2006" t="s">
        <v>3</v>
      </c>
      <c r="O2006" t="s">
        <v>3</v>
      </c>
      <c r="P2006" t="s">
        <v>3</v>
      </c>
      <c r="Q2006" t="s">
        <v>3</v>
      </c>
      <c r="R2006" t="s">
        <v>3</v>
      </c>
      <c r="S2006" t="s">
        <v>3</v>
      </c>
      <c r="T2006" t="s">
        <v>3</v>
      </c>
      <c r="U2006" t="s">
        <v>3</v>
      </c>
      <c r="V2006" t="s">
        <v>3</v>
      </c>
      <c r="W2006" t="s">
        <v>3</v>
      </c>
      <c r="X2006" t="s">
        <v>3</v>
      </c>
      <c r="Y2006" t="s">
        <v>3</v>
      </c>
      <c r="Z2006" t="s">
        <v>3</v>
      </c>
      <c r="AA2006"/>
      <c r="AB2006" t="s">
        <v>1791</v>
      </c>
      <c r="AC2006" t="s">
        <v>2271</v>
      </c>
      <c r="AD2006" t="s">
        <v>3</v>
      </c>
    </row>
    <row r="2007" spans="1:30" ht="15" x14ac:dyDescent="0.25">
      <c r="A2007">
        <v>812</v>
      </c>
      <c r="B2007" t="s">
        <v>2759</v>
      </c>
      <c r="C2007">
        <v>812</v>
      </c>
      <c r="D2007" t="s">
        <v>1808</v>
      </c>
      <c r="E2007" t="s">
        <v>2747</v>
      </c>
      <c r="F2007" t="s">
        <v>2748</v>
      </c>
      <c r="G2007" t="s">
        <v>3</v>
      </c>
      <c r="H2007" t="s">
        <v>3</v>
      </c>
      <c r="I2007" t="s">
        <v>3</v>
      </c>
      <c r="J2007" t="s">
        <v>3</v>
      </c>
      <c r="K2007" t="s">
        <v>3</v>
      </c>
      <c r="L2007" t="s">
        <v>3</v>
      </c>
      <c r="M2007" t="s">
        <v>3</v>
      </c>
      <c r="N2007" t="s">
        <v>3</v>
      </c>
      <c r="O2007" t="s">
        <v>3</v>
      </c>
      <c r="P2007" t="s">
        <v>3</v>
      </c>
      <c r="Q2007" t="s">
        <v>3</v>
      </c>
      <c r="R2007" t="s">
        <v>3</v>
      </c>
      <c r="S2007" t="s">
        <v>3</v>
      </c>
      <c r="T2007" t="s">
        <v>3</v>
      </c>
      <c r="U2007" t="s">
        <v>3</v>
      </c>
      <c r="V2007" t="s">
        <v>3</v>
      </c>
      <c r="W2007" t="s">
        <v>3</v>
      </c>
      <c r="X2007" t="s">
        <v>3</v>
      </c>
      <c r="Y2007" t="s">
        <v>3</v>
      </c>
      <c r="Z2007" t="s">
        <v>3</v>
      </c>
      <c r="AA2007"/>
      <c r="AB2007" t="s">
        <v>1791</v>
      </c>
      <c r="AC2007" t="s">
        <v>2271</v>
      </c>
      <c r="AD2007" t="s">
        <v>3</v>
      </c>
    </row>
    <row r="2008" spans="1:30" ht="15" x14ac:dyDescent="0.25">
      <c r="A2008">
        <v>813</v>
      </c>
      <c r="B2008" t="s">
        <v>2760</v>
      </c>
      <c r="C2008">
        <v>813</v>
      </c>
      <c r="D2008" t="s">
        <v>1808</v>
      </c>
      <c r="E2008" t="s">
        <v>2747</v>
      </c>
      <c r="F2008" t="s">
        <v>2748</v>
      </c>
      <c r="G2008" t="s">
        <v>3</v>
      </c>
      <c r="H2008" t="s">
        <v>2754</v>
      </c>
      <c r="I2008" t="s">
        <v>3</v>
      </c>
      <c r="J2008" t="s">
        <v>3</v>
      </c>
      <c r="K2008">
        <v>0</v>
      </c>
      <c r="L2008" t="s">
        <v>3</v>
      </c>
      <c r="M2008" t="s">
        <v>3</v>
      </c>
      <c r="N2008" t="s">
        <v>3</v>
      </c>
      <c r="O2008" t="s">
        <v>3</v>
      </c>
      <c r="P2008" t="s">
        <v>3</v>
      </c>
      <c r="Q2008" t="s">
        <v>3</v>
      </c>
      <c r="R2008" t="s">
        <v>3</v>
      </c>
      <c r="S2008" t="s">
        <v>3</v>
      </c>
      <c r="T2008" t="s">
        <v>3</v>
      </c>
      <c r="U2008" t="s">
        <v>3</v>
      </c>
      <c r="V2008" t="s">
        <v>3</v>
      </c>
      <c r="W2008" t="s">
        <v>3</v>
      </c>
      <c r="X2008" t="s">
        <v>3</v>
      </c>
      <c r="Y2008" t="s">
        <v>3</v>
      </c>
      <c r="Z2008" t="s">
        <v>3</v>
      </c>
      <c r="AA2008"/>
      <c r="AB2008" t="s">
        <v>1791</v>
      </c>
      <c r="AC2008" t="s">
        <v>2271</v>
      </c>
      <c r="AD2008" t="s">
        <v>3</v>
      </c>
    </row>
    <row r="2009" spans="1:30" ht="15" x14ac:dyDescent="0.25">
      <c r="A2009">
        <v>814</v>
      </c>
      <c r="B2009" t="s">
        <v>2761</v>
      </c>
      <c r="C2009">
        <v>814</v>
      </c>
      <c r="D2009" t="s">
        <v>1808</v>
      </c>
      <c r="E2009" t="s">
        <v>2747</v>
      </c>
      <c r="F2009" t="s">
        <v>2748</v>
      </c>
      <c r="G2009" t="s">
        <v>3</v>
      </c>
      <c r="H2009" t="s">
        <v>3</v>
      </c>
      <c r="I2009" t="s">
        <v>3</v>
      </c>
      <c r="J2009" t="s">
        <v>3</v>
      </c>
      <c r="K2009" t="s">
        <v>3</v>
      </c>
      <c r="L2009" t="s">
        <v>3</v>
      </c>
      <c r="M2009" t="s">
        <v>3</v>
      </c>
      <c r="N2009" t="s">
        <v>3</v>
      </c>
      <c r="O2009" t="s">
        <v>3</v>
      </c>
      <c r="P2009" t="s">
        <v>3</v>
      </c>
      <c r="Q2009" t="s">
        <v>3</v>
      </c>
      <c r="R2009" t="s">
        <v>3</v>
      </c>
      <c r="S2009" t="s">
        <v>3</v>
      </c>
      <c r="T2009" t="s">
        <v>3</v>
      </c>
      <c r="U2009" t="s">
        <v>3</v>
      </c>
      <c r="V2009" t="s">
        <v>3</v>
      </c>
      <c r="W2009" t="s">
        <v>3</v>
      </c>
      <c r="X2009" t="s">
        <v>3</v>
      </c>
      <c r="Y2009" t="s">
        <v>3</v>
      </c>
      <c r="Z2009" t="s">
        <v>3</v>
      </c>
      <c r="AA2009"/>
      <c r="AB2009" t="s">
        <v>1791</v>
      </c>
      <c r="AC2009" t="s">
        <v>2271</v>
      </c>
      <c r="AD2009" t="s">
        <v>3</v>
      </c>
    </row>
    <row r="2010" spans="1:30" ht="15" x14ac:dyDescent="0.25">
      <c r="A2010">
        <v>815</v>
      </c>
      <c r="B2010" t="s">
        <v>2762</v>
      </c>
      <c r="C2010">
        <v>815</v>
      </c>
      <c r="D2010" t="s">
        <v>1808</v>
      </c>
      <c r="E2010" t="s">
        <v>2747</v>
      </c>
      <c r="F2010" t="s">
        <v>2748</v>
      </c>
      <c r="G2010" t="s">
        <v>3</v>
      </c>
      <c r="H2010" t="s">
        <v>2754</v>
      </c>
      <c r="I2010" t="s">
        <v>3</v>
      </c>
      <c r="J2010" t="s">
        <v>3</v>
      </c>
      <c r="K2010">
        <v>0</v>
      </c>
      <c r="L2010" t="s">
        <v>311</v>
      </c>
      <c r="M2010">
        <v>1</v>
      </c>
      <c r="N2010" t="s">
        <v>3</v>
      </c>
      <c r="O2010" t="s">
        <v>3</v>
      </c>
      <c r="P2010" t="s">
        <v>1795</v>
      </c>
      <c r="Q2010" t="s">
        <v>3</v>
      </c>
      <c r="R2010" t="s">
        <v>3</v>
      </c>
      <c r="S2010" t="s">
        <v>3</v>
      </c>
      <c r="T2010" t="s">
        <v>3</v>
      </c>
      <c r="U2010" t="s">
        <v>3</v>
      </c>
      <c r="V2010" t="s">
        <v>2</v>
      </c>
      <c r="W2010" t="s">
        <v>3</v>
      </c>
      <c r="X2010" t="s">
        <v>3</v>
      </c>
      <c r="Y2010" t="s">
        <v>3</v>
      </c>
      <c r="Z2010" t="s">
        <v>3</v>
      </c>
      <c r="AA2010"/>
      <c r="AB2010" t="s">
        <v>1791</v>
      </c>
      <c r="AC2010" t="s">
        <v>2271</v>
      </c>
      <c r="AD2010" t="s">
        <v>3</v>
      </c>
    </row>
    <row r="2011" spans="1:30" ht="15" x14ac:dyDescent="0.25">
      <c r="A2011">
        <v>816</v>
      </c>
      <c r="B2011" t="s">
        <v>2763</v>
      </c>
      <c r="C2011">
        <v>816</v>
      </c>
      <c r="D2011" t="s">
        <v>1808</v>
      </c>
      <c r="E2011" t="s">
        <v>2747</v>
      </c>
      <c r="F2011" t="s">
        <v>2748</v>
      </c>
      <c r="G2011" t="s">
        <v>3</v>
      </c>
      <c r="H2011" t="s">
        <v>2754</v>
      </c>
      <c r="I2011" t="s">
        <v>3</v>
      </c>
      <c r="J2011" t="s">
        <v>3</v>
      </c>
      <c r="K2011">
        <v>0</v>
      </c>
      <c r="L2011" t="s">
        <v>3</v>
      </c>
      <c r="M2011">
        <v>1</v>
      </c>
      <c r="N2011" t="s">
        <v>3</v>
      </c>
      <c r="O2011" t="s">
        <v>3</v>
      </c>
      <c r="P2011" t="s">
        <v>1795</v>
      </c>
      <c r="Q2011" t="s">
        <v>3</v>
      </c>
      <c r="R2011" t="s">
        <v>3</v>
      </c>
      <c r="S2011" t="s">
        <v>3</v>
      </c>
      <c r="T2011" t="s">
        <v>3</v>
      </c>
      <c r="U2011" t="s">
        <v>3</v>
      </c>
      <c r="V2011" t="s">
        <v>2</v>
      </c>
      <c r="W2011" t="s">
        <v>3</v>
      </c>
      <c r="X2011" t="s">
        <v>3</v>
      </c>
      <c r="Y2011" t="s">
        <v>3</v>
      </c>
      <c r="Z2011" t="s">
        <v>3</v>
      </c>
      <c r="AA2011"/>
      <c r="AB2011" t="s">
        <v>1791</v>
      </c>
      <c r="AC2011" t="s">
        <v>2271</v>
      </c>
      <c r="AD2011" t="s">
        <v>3</v>
      </c>
    </row>
    <row r="2012" spans="1:30" ht="15" x14ac:dyDescent="0.25">
      <c r="A2012">
        <v>817</v>
      </c>
      <c r="B2012" t="s">
        <v>2764</v>
      </c>
      <c r="C2012">
        <v>817</v>
      </c>
      <c r="D2012" t="s">
        <v>1808</v>
      </c>
      <c r="E2012" t="s">
        <v>2747</v>
      </c>
      <c r="F2012" t="s">
        <v>2748</v>
      </c>
      <c r="G2012" t="s">
        <v>3</v>
      </c>
      <c r="H2012" t="s">
        <v>2754</v>
      </c>
      <c r="I2012" t="s">
        <v>3</v>
      </c>
      <c r="J2012" t="s">
        <v>3</v>
      </c>
      <c r="K2012">
        <v>0</v>
      </c>
      <c r="L2012" t="s">
        <v>3</v>
      </c>
      <c r="M2012" t="s">
        <v>3</v>
      </c>
      <c r="N2012" t="s">
        <v>3</v>
      </c>
      <c r="O2012" t="s">
        <v>3</v>
      </c>
      <c r="P2012" t="s">
        <v>3</v>
      </c>
      <c r="Q2012" t="s">
        <v>3</v>
      </c>
      <c r="R2012" t="s">
        <v>3</v>
      </c>
      <c r="S2012" t="s">
        <v>3</v>
      </c>
      <c r="T2012" t="s">
        <v>3</v>
      </c>
      <c r="U2012" t="s">
        <v>3</v>
      </c>
      <c r="V2012" t="s">
        <v>3</v>
      </c>
      <c r="W2012" t="s">
        <v>3</v>
      </c>
      <c r="X2012" t="s">
        <v>3</v>
      </c>
      <c r="Y2012" t="s">
        <v>3</v>
      </c>
      <c r="Z2012" t="s">
        <v>3</v>
      </c>
      <c r="AA2012"/>
      <c r="AB2012" t="s">
        <v>1791</v>
      </c>
      <c r="AC2012" t="s">
        <v>2271</v>
      </c>
      <c r="AD2012" t="s">
        <v>3</v>
      </c>
    </row>
    <row r="2013" spans="1:30" ht="15" x14ac:dyDescent="0.25">
      <c r="A2013">
        <v>818</v>
      </c>
      <c r="B2013" t="s">
        <v>2765</v>
      </c>
      <c r="C2013">
        <v>818</v>
      </c>
      <c r="D2013" t="s">
        <v>1808</v>
      </c>
      <c r="E2013" t="s">
        <v>2747</v>
      </c>
      <c r="F2013" t="s">
        <v>2748</v>
      </c>
      <c r="G2013" t="s">
        <v>3</v>
      </c>
      <c r="H2013" t="s">
        <v>2754</v>
      </c>
      <c r="I2013" t="s">
        <v>3</v>
      </c>
      <c r="J2013" t="s">
        <v>3</v>
      </c>
      <c r="K2013">
        <v>0</v>
      </c>
      <c r="L2013" t="s">
        <v>3</v>
      </c>
      <c r="M2013" t="s">
        <v>3</v>
      </c>
      <c r="N2013" t="s">
        <v>3</v>
      </c>
      <c r="O2013" t="s">
        <v>3</v>
      </c>
      <c r="P2013" t="s">
        <v>3</v>
      </c>
      <c r="Q2013" t="s">
        <v>3</v>
      </c>
      <c r="R2013" t="s">
        <v>3</v>
      </c>
      <c r="S2013" t="s">
        <v>3</v>
      </c>
      <c r="T2013" t="s">
        <v>3</v>
      </c>
      <c r="U2013" t="s">
        <v>3</v>
      </c>
      <c r="V2013" t="s">
        <v>3</v>
      </c>
      <c r="W2013" t="s">
        <v>3</v>
      </c>
      <c r="X2013" t="s">
        <v>3</v>
      </c>
      <c r="Y2013" t="s">
        <v>3</v>
      </c>
      <c r="Z2013" t="s">
        <v>3</v>
      </c>
      <c r="AA2013"/>
      <c r="AB2013" t="s">
        <v>1791</v>
      </c>
      <c r="AC2013" t="s">
        <v>2271</v>
      </c>
      <c r="AD2013" t="s">
        <v>3</v>
      </c>
    </row>
    <row r="2014" spans="1:30" ht="15" x14ac:dyDescent="0.25">
      <c r="A2014">
        <v>819</v>
      </c>
      <c r="B2014" t="s">
        <v>2766</v>
      </c>
      <c r="C2014">
        <v>819</v>
      </c>
      <c r="D2014" t="s">
        <v>1808</v>
      </c>
      <c r="E2014" t="s">
        <v>2747</v>
      </c>
      <c r="F2014" t="s">
        <v>2748</v>
      </c>
      <c r="G2014" t="s">
        <v>3</v>
      </c>
      <c r="H2014" t="s">
        <v>2754</v>
      </c>
      <c r="I2014" t="s">
        <v>3</v>
      </c>
      <c r="J2014" t="s">
        <v>3</v>
      </c>
      <c r="K2014">
        <v>0</v>
      </c>
      <c r="L2014" t="s">
        <v>3</v>
      </c>
      <c r="M2014" t="s">
        <v>3</v>
      </c>
      <c r="N2014" t="s">
        <v>3</v>
      </c>
      <c r="O2014" t="s">
        <v>3</v>
      </c>
      <c r="P2014" t="s">
        <v>3</v>
      </c>
      <c r="Q2014" t="s">
        <v>3</v>
      </c>
      <c r="R2014" t="s">
        <v>3</v>
      </c>
      <c r="S2014" t="s">
        <v>3</v>
      </c>
      <c r="T2014" t="s">
        <v>3</v>
      </c>
      <c r="U2014" t="s">
        <v>3</v>
      </c>
      <c r="V2014" t="s">
        <v>3</v>
      </c>
      <c r="W2014" t="s">
        <v>3</v>
      </c>
      <c r="X2014" t="s">
        <v>3</v>
      </c>
      <c r="Y2014" t="s">
        <v>3</v>
      </c>
      <c r="Z2014" t="s">
        <v>3</v>
      </c>
      <c r="AA2014"/>
      <c r="AB2014" t="s">
        <v>1791</v>
      </c>
      <c r="AC2014" t="s">
        <v>2271</v>
      </c>
      <c r="AD2014" t="s">
        <v>3</v>
      </c>
    </row>
    <row r="2015" spans="1:30" ht="15" x14ac:dyDescent="0.25">
      <c r="A2015">
        <v>820</v>
      </c>
      <c r="B2015" t="s">
        <v>2767</v>
      </c>
      <c r="C2015">
        <v>820</v>
      </c>
      <c r="D2015" t="s">
        <v>1808</v>
      </c>
      <c r="E2015" t="s">
        <v>2747</v>
      </c>
      <c r="F2015" t="s">
        <v>2748</v>
      </c>
      <c r="G2015" t="s">
        <v>3</v>
      </c>
      <c r="H2015" t="s">
        <v>2754</v>
      </c>
      <c r="I2015" t="s">
        <v>3</v>
      </c>
      <c r="J2015" t="s">
        <v>3</v>
      </c>
      <c r="K2015">
        <v>0</v>
      </c>
      <c r="L2015" t="s">
        <v>3</v>
      </c>
      <c r="M2015" t="s">
        <v>3</v>
      </c>
      <c r="N2015" t="s">
        <v>3</v>
      </c>
      <c r="O2015" t="s">
        <v>3</v>
      </c>
      <c r="P2015" t="s">
        <v>1795</v>
      </c>
      <c r="Q2015" t="s">
        <v>3</v>
      </c>
      <c r="R2015" t="s">
        <v>3</v>
      </c>
      <c r="S2015" t="s">
        <v>3</v>
      </c>
      <c r="T2015" t="s">
        <v>3</v>
      </c>
      <c r="U2015" t="s">
        <v>3</v>
      </c>
      <c r="V2015" t="s">
        <v>2</v>
      </c>
      <c r="W2015" t="s">
        <v>3</v>
      </c>
      <c r="X2015" t="s">
        <v>3</v>
      </c>
      <c r="Y2015" t="s">
        <v>3</v>
      </c>
      <c r="Z2015" t="s">
        <v>3</v>
      </c>
      <c r="AA2015"/>
      <c r="AB2015" t="s">
        <v>1791</v>
      </c>
      <c r="AC2015" t="s">
        <v>2271</v>
      </c>
      <c r="AD2015" t="s">
        <v>3</v>
      </c>
    </row>
    <row r="2016" spans="1:30" ht="15" x14ac:dyDescent="0.25">
      <c r="A2016">
        <v>821</v>
      </c>
      <c r="B2016" t="s">
        <v>2768</v>
      </c>
      <c r="C2016">
        <v>821</v>
      </c>
      <c r="D2016" t="s">
        <v>1808</v>
      </c>
      <c r="E2016" t="s">
        <v>2747</v>
      </c>
      <c r="F2016" t="s">
        <v>2748</v>
      </c>
      <c r="G2016" t="s">
        <v>3</v>
      </c>
      <c r="H2016" t="s">
        <v>2754</v>
      </c>
      <c r="I2016" t="s">
        <v>3</v>
      </c>
      <c r="J2016" t="s">
        <v>3</v>
      </c>
      <c r="K2016">
        <v>0</v>
      </c>
      <c r="L2016" t="s">
        <v>3</v>
      </c>
      <c r="M2016" t="s">
        <v>3</v>
      </c>
      <c r="N2016" t="s">
        <v>3</v>
      </c>
      <c r="O2016" t="s">
        <v>3</v>
      </c>
      <c r="P2016" t="s">
        <v>3</v>
      </c>
      <c r="Q2016" t="s">
        <v>3</v>
      </c>
      <c r="R2016" t="s">
        <v>3</v>
      </c>
      <c r="S2016" t="s">
        <v>3</v>
      </c>
      <c r="T2016" t="s">
        <v>3</v>
      </c>
      <c r="U2016" t="s">
        <v>3</v>
      </c>
      <c r="V2016" t="s">
        <v>3</v>
      </c>
      <c r="W2016" t="s">
        <v>3</v>
      </c>
      <c r="X2016" t="s">
        <v>3</v>
      </c>
      <c r="Y2016" t="s">
        <v>3</v>
      </c>
      <c r="Z2016" t="s">
        <v>3</v>
      </c>
      <c r="AA2016"/>
      <c r="AB2016" t="s">
        <v>1791</v>
      </c>
      <c r="AC2016" t="s">
        <v>2271</v>
      </c>
      <c r="AD2016" t="s">
        <v>3</v>
      </c>
    </row>
    <row r="2017" spans="1:30" ht="15" x14ac:dyDescent="0.25">
      <c r="A2017">
        <v>822</v>
      </c>
      <c r="B2017" t="s">
        <v>2769</v>
      </c>
      <c r="C2017">
        <v>822</v>
      </c>
      <c r="D2017" t="s">
        <v>1808</v>
      </c>
      <c r="E2017" t="s">
        <v>2747</v>
      </c>
      <c r="F2017" t="s">
        <v>2748</v>
      </c>
      <c r="G2017" t="s">
        <v>3</v>
      </c>
      <c r="H2017" t="s">
        <v>2754</v>
      </c>
      <c r="I2017" t="s">
        <v>3</v>
      </c>
      <c r="J2017" t="s">
        <v>3</v>
      </c>
      <c r="K2017">
        <v>0</v>
      </c>
      <c r="L2017" t="s">
        <v>3</v>
      </c>
      <c r="M2017" t="s">
        <v>3</v>
      </c>
      <c r="N2017" t="s">
        <v>3</v>
      </c>
      <c r="O2017" t="s">
        <v>3</v>
      </c>
      <c r="P2017" t="s">
        <v>3</v>
      </c>
      <c r="Q2017" t="s">
        <v>3</v>
      </c>
      <c r="R2017" t="s">
        <v>3</v>
      </c>
      <c r="S2017" t="s">
        <v>3</v>
      </c>
      <c r="T2017" t="s">
        <v>11</v>
      </c>
      <c r="U2017" t="s">
        <v>3</v>
      </c>
      <c r="V2017" t="s">
        <v>3</v>
      </c>
      <c r="W2017" t="s">
        <v>3</v>
      </c>
      <c r="X2017" t="s">
        <v>3</v>
      </c>
      <c r="Y2017" t="s">
        <v>3</v>
      </c>
      <c r="Z2017" t="s">
        <v>3</v>
      </c>
      <c r="AA2017"/>
      <c r="AB2017" t="s">
        <v>1791</v>
      </c>
      <c r="AC2017" t="s">
        <v>2271</v>
      </c>
      <c r="AD2017" t="s">
        <v>3</v>
      </c>
    </row>
    <row r="2018" spans="1:30" ht="15" x14ac:dyDescent="0.25">
      <c r="A2018">
        <v>823</v>
      </c>
      <c r="B2018" t="s">
        <v>2770</v>
      </c>
      <c r="C2018">
        <v>823</v>
      </c>
      <c r="D2018" t="s">
        <v>1808</v>
      </c>
      <c r="E2018" t="s">
        <v>2747</v>
      </c>
      <c r="F2018" t="s">
        <v>2748</v>
      </c>
      <c r="G2018" t="s">
        <v>3</v>
      </c>
      <c r="H2018" t="s">
        <v>2754</v>
      </c>
      <c r="I2018" t="s">
        <v>3</v>
      </c>
      <c r="J2018" t="s">
        <v>3</v>
      </c>
      <c r="K2018">
        <v>0</v>
      </c>
      <c r="L2018" t="s">
        <v>3</v>
      </c>
      <c r="M2018" t="s">
        <v>3</v>
      </c>
      <c r="N2018" t="s">
        <v>3</v>
      </c>
      <c r="O2018" t="s">
        <v>3</v>
      </c>
      <c r="P2018" t="s">
        <v>3</v>
      </c>
      <c r="Q2018" t="s">
        <v>3</v>
      </c>
      <c r="R2018" t="s">
        <v>3</v>
      </c>
      <c r="S2018" t="s">
        <v>3</v>
      </c>
      <c r="T2018" t="s">
        <v>3</v>
      </c>
      <c r="U2018" t="s">
        <v>3</v>
      </c>
      <c r="V2018" t="s">
        <v>3</v>
      </c>
      <c r="W2018" t="s">
        <v>3</v>
      </c>
      <c r="X2018" t="s">
        <v>3</v>
      </c>
      <c r="Y2018" t="s">
        <v>3</v>
      </c>
      <c r="Z2018" t="s">
        <v>3</v>
      </c>
      <c r="AA2018"/>
      <c r="AB2018" t="s">
        <v>1791</v>
      </c>
      <c r="AC2018" t="s">
        <v>2271</v>
      </c>
      <c r="AD2018" t="s">
        <v>3</v>
      </c>
    </row>
    <row r="2019" spans="1:30" ht="15" x14ac:dyDescent="0.25">
      <c r="A2019">
        <v>824</v>
      </c>
      <c r="B2019" t="s">
        <v>2771</v>
      </c>
      <c r="C2019">
        <v>824</v>
      </c>
      <c r="D2019" t="s">
        <v>1808</v>
      </c>
      <c r="E2019" t="s">
        <v>2747</v>
      </c>
      <c r="F2019" t="s">
        <v>2748</v>
      </c>
      <c r="G2019" t="s">
        <v>3</v>
      </c>
      <c r="H2019" t="s">
        <v>2754</v>
      </c>
      <c r="I2019" t="s">
        <v>3</v>
      </c>
      <c r="J2019" t="s">
        <v>3</v>
      </c>
      <c r="K2019">
        <v>0</v>
      </c>
      <c r="L2019" t="s">
        <v>3</v>
      </c>
      <c r="M2019" t="s">
        <v>3</v>
      </c>
      <c r="N2019" t="s">
        <v>3</v>
      </c>
      <c r="O2019" t="s">
        <v>3</v>
      </c>
      <c r="P2019" t="s">
        <v>3</v>
      </c>
      <c r="Q2019" t="s">
        <v>3</v>
      </c>
      <c r="R2019" t="s">
        <v>3</v>
      </c>
      <c r="S2019" t="s">
        <v>3</v>
      </c>
      <c r="T2019" t="s">
        <v>3</v>
      </c>
      <c r="U2019" t="s">
        <v>3</v>
      </c>
      <c r="V2019" t="s">
        <v>3</v>
      </c>
      <c r="W2019" t="s">
        <v>3</v>
      </c>
      <c r="X2019" t="s">
        <v>3</v>
      </c>
      <c r="Y2019" t="s">
        <v>3</v>
      </c>
      <c r="Z2019" t="s">
        <v>3</v>
      </c>
      <c r="AA2019"/>
      <c r="AB2019" t="s">
        <v>1791</v>
      </c>
      <c r="AC2019" t="s">
        <v>2271</v>
      </c>
      <c r="AD2019" t="s">
        <v>3</v>
      </c>
    </row>
    <row r="2020" spans="1:30" ht="15" x14ac:dyDescent="0.25">
      <c r="A2020">
        <v>825</v>
      </c>
      <c r="B2020" t="s">
        <v>2772</v>
      </c>
      <c r="C2020">
        <v>825</v>
      </c>
      <c r="D2020" t="s">
        <v>1808</v>
      </c>
      <c r="E2020" t="s">
        <v>2747</v>
      </c>
      <c r="F2020" t="s">
        <v>2748</v>
      </c>
      <c r="G2020" t="s">
        <v>3</v>
      </c>
      <c r="H2020" t="s">
        <v>2754</v>
      </c>
      <c r="I2020" t="s">
        <v>3</v>
      </c>
      <c r="J2020" t="s">
        <v>3</v>
      </c>
      <c r="K2020">
        <v>0</v>
      </c>
      <c r="L2020" t="s">
        <v>3</v>
      </c>
      <c r="M2020" t="s">
        <v>3</v>
      </c>
      <c r="N2020" t="s">
        <v>3</v>
      </c>
      <c r="O2020" t="s">
        <v>3</v>
      </c>
      <c r="P2020" t="s">
        <v>1795</v>
      </c>
      <c r="Q2020" t="s">
        <v>3</v>
      </c>
      <c r="R2020" t="s">
        <v>3</v>
      </c>
      <c r="S2020" t="s">
        <v>3</v>
      </c>
      <c r="T2020" t="s">
        <v>3</v>
      </c>
      <c r="U2020" t="s">
        <v>3</v>
      </c>
      <c r="V2020" t="s">
        <v>2</v>
      </c>
      <c r="W2020" t="s">
        <v>3</v>
      </c>
      <c r="X2020" t="s">
        <v>3</v>
      </c>
      <c r="Y2020" t="s">
        <v>3</v>
      </c>
      <c r="Z2020" t="s">
        <v>3</v>
      </c>
      <c r="AA2020"/>
      <c r="AB2020" t="s">
        <v>1791</v>
      </c>
      <c r="AC2020" t="s">
        <v>2271</v>
      </c>
      <c r="AD2020" t="s">
        <v>3</v>
      </c>
    </row>
    <row r="2021" spans="1:30" ht="15" x14ac:dyDescent="0.25">
      <c r="A2021">
        <v>826</v>
      </c>
      <c r="B2021" t="s">
        <v>2773</v>
      </c>
      <c r="C2021">
        <v>826</v>
      </c>
      <c r="D2021" t="s">
        <v>1808</v>
      </c>
      <c r="E2021" t="s">
        <v>2747</v>
      </c>
      <c r="F2021" t="s">
        <v>2748</v>
      </c>
      <c r="G2021" t="s">
        <v>3</v>
      </c>
      <c r="H2021" t="s">
        <v>2754</v>
      </c>
      <c r="I2021" t="s">
        <v>3</v>
      </c>
      <c r="J2021" t="s">
        <v>3</v>
      </c>
      <c r="K2021">
        <v>0</v>
      </c>
      <c r="L2021" t="s">
        <v>3</v>
      </c>
      <c r="M2021" t="s">
        <v>3</v>
      </c>
      <c r="N2021" t="s">
        <v>3</v>
      </c>
      <c r="O2021" t="s">
        <v>3</v>
      </c>
      <c r="P2021" t="s">
        <v>3</v>
      </c>
      <c r="Q2021" t="s">
        <v>3</v>
      </c>
      <c r="R2021" t="s">
        <v>3</v>
      </c>
      <c r="S2021" t="s">
        <v>3</v>
      </c>
      <c r="T2021" t="s">
        <v>3</v>
      </c>
      <c r="U2021" t="s">
        <v>3</v>
      </c>
      <c r="V2021" t="s">
        <v>3</v>
      </c>
      <c r="W2021" t="s">
        <v>3</v>
      </c>
      <c r="X2021" t="s">
        <v>3</v>
      </c>
      <c r="Y2021" t="s">
        <v>3</v>
      </c>
      <c r="Z2021" t="s">
        <v>3</v>
      </c>
      <c r="AA2021"/>
      <c r="AB2021" t="s">
        <v>1791</v>
      </c>
      <c r="AC2021" t="s">
        <v>2271</v>
      </c>
      <c r="AD2021" t="s">
        <v>3</v>
      </c>
    </row>
    <row r="2022" spans="1:30" ht="15" x14ac:dyDescent="0.25">
      <c r="A2022">
        <v>827</v>
      </c>
      <c r="B2022" t="s">
        <v>2774</v>
      </c>
      <c r="C2022">
        <v>827</v>
      </c>
      <c r="D2022" t="s">
        <v>1808</v>
      </c>
      <c r="E2022" t="s">
        <v>2747</v>
      </c>
      <c r="F2022" t="s">
        <v>2748</v>
      </c>
      <c r="G2022" t="s">
        <v>3</v>
      </c>
      <c r="H2022" t="s">
        <v>2754</v>
      </c>
      <c r="I2022" t="s">
        <v>3</v>
      </c>
      <c r="J2022" t="s">
        <v>3</v>
      </c>
      <c r="K2022">
        <v>0</v>
      </c>
      <c r="L2022" t="s">
        <v>3</v>
      </c>
      <c r="M2022" t="s">
        <v>3</v>
      </c>
      <c r="N2022" t="s">
        <v>3</v>
      </c>
      <c r="O2022" t="s">
        <v>3</v>
      </c>
      <c r="P2022" t="s">
        <v>3</v>
      </c>
      <c r="Q2022" t="s">
        <v>3</v>
      </c>
      <c r="R2022" t="s">
        <v>3</v>
      </c>
      <c r="S2022" t="s">
        <v>3</v>
      </c>
      <c r="T2022" t="s">
        <v>3</v>
      </c>
      <c r="U2022" t="s">
        <v>3</v>
      </c>
      <c r="V2022" t="s">
        <v>3</v>
      </c>
      <c r="W2022" t="s">
        <v>3</v>
      </c>
      <c r="X2022" t="s">
        <v>3</v>
      </c>
      <c r="Y2022" t="s">
        <v>3</v>
      </c>
      <c r="Z2022" t="s">
        <v>3</v>
      </c>
      <c r="AA2022"/>
      <c r="AB2022" t="s">
        <v>1791</v>
      </c>
      <c r="AC2022" t="s">
        <v>2271</v>
      </c>
      <c r="AD2022" t="s">
        <v>3</v>
      </c>
    </row>
    <row r="2023" spans="1:30" ht="15" x14ac:dyDescent="0.25">
      <c r="A2023">
        <v>828</v>
      </c>
      <c r="B2023" t="s">
        <v>2775</v>
      </c>
      <c r="C2023">
        <v>828</v>
      </c>
      <c r="D2023" t="s">
        <v>1808</v>
      </c>
      <c r="E2023" t="s">
        <v>2747</v>
      </c>
      <c r="F2023" t="s">
        <v>2748</v>
      </c>
      <c r="G2023" t="s">
        <v>3</v>
      </c>
      <c r="H2023" t="s">
        <v>3</v>
      </c>
      <c r="I2023" t="s">
        <v>3</v>
      </c>
      <c r="J2023" t="s">
        <v>3</v>
      </c>
      <c r="K2023" t="s">
        <v>3</v>
      </c>
      <c r="L2023" t="s">
        <v>3</v>
      </c>
      <c r="M2023" t="s">
        <v>3</v>
      </c>
      <c r="N2023" t="s">
        <v>3</v>
      </c>
      <c r="O2023" t="s">
        <v>3</v>
      </c>
      <c r="P2023" t="s">
        <v>3</v>
      </c>
      <c r="Q2023" t="s">
        <v>3</v>
      </c>
      <c r="R2023" t="s">
        <v>3</v>
      </c>
      <c r="S2023" t="s">
        <v>3</v>
      </c>
      <c r="T2023" t="s">
        <v>3</v>
      </c>
      <c r="U2023" t="s">
        <v>3</v>
      </c>
      <c r="V2023" t="s">
        <v>3</v>
      </c>
      <c r="W2023" t="s">
        <v>3</v>
      </c>
      <c r="X2023" t="s">
        <v>3</v>
      </c>
      <c r="Y2023" t="s">
        <v>3</v>
      </c>
      <c r="Z2023" t="s">
        <v>3</v>
      </c>
      <c r="AA2023"/>
      <c r="AB2023" t="s">
        <v>1791</v>
      </c>
      <c r="AC2023" t="s">
        <v>2271</v>
      </c>
      <c r="AD2023" t="s">
        <v>3</v>
      </c>
    </row>
    <row r="2024" spans="1:30" ht="15" x14ac:dyDescent="0.25">
      <c r="A2024">
        <v>829</v>
      </c>
      <c r="B2024" t="s">
        <v>2776</v>
      </c>
      <c r="C2024">
        <v>829</v>
      </c>
      <c r="D2024" t="s">
        <v>1808</v>
      </c>
      <c r="E2024" t="s">
        <v>2747</v>
      </c>
      <c r="F2024" t="s">
        <v>2748</v>
      </c>
      <c r="G2024" t="s">
        <v>3</v>
      </c>
      <c r="H2024" t="s">
        <v>3</v>
      </c>
      <c r="I2024" t="s">
        <v>3</v>
      </c>
      <c r="J2024" t="s">
        <v>3</v>
      </c>
      <c r="K2024" t="s">
        <v>3</v>
      </c>
      <c r="L2024" t="s">
        <v>3</v>
      </c>
      <c r="M2024" t="s">
        <v>3</v>
      </c>
      <c r="N2024" t="s">
        <v>3</v>
      </c>
      <c r="O2024" t="s">
        <v>3</v>
      </c>
      <c r="P2024" t="s">
        <v>3</v>
      </c>
      <c r="Q2024" t="s">
        <v>3</v>
      </c>
      <c r="R2024" t="s">
        <v>3</v>
      </c>
      <c r="S2024" t="s">
        <v>3</v>
      </c>
      <c r="T2024" t="s">
        <v>3</v>
      </c>
      <c r="U2024" t="s">
        <v>3</v>
      </c>
      <c r="V2024" t="s">
        <v>3</v>
      </c>
      <c r="W2024" t="s">
        <v>3</v>
      </c>
      <c r="X2024" t="s">
        <v>3</v>
      </c>
      <c r="Y2024" t="s">
        <v>3</v>
      </c>
      <c r="Z2024" t="s">
        <v>3</v>
      </c>
      <c r="AA2024"/>
      <c r="AB2024" t="s">
        <v>1791</v>
      </c>
      <c r="AC2024" t="s">
        <v>2271</v>
      </c>
      <c r="AD2024" t="s">
        <v>3</v>
      </c>
    </row>
    <row r="2025" spans="1:30" ht="15" x14ac:dyDescent="0.25">
      <c r="A2025">
        <v>830</v>
      </c>
      <c r="B2025" t="s">
        <v>2777</v>
      </c>
      <c r="C2025">
        <v>830</v>
      </c>
      <c r="D2025" t="s">
        <v>1808</v>
      </c>
      <c r="E2025" t="s">
        <v>2747</v>
      </c>
      <c r="F2025" t="s">
        <v>2748</v>
      </c>
      <c r="G2025" t="s">
        <v>3</v>
      </c>
      <c r="H2025" t="s">
        <v>2754</v>
      </c>
      <c r="I2025" t="s">
        <v>3</v>
      </c>
      <c r="J2025" t="s">
        <v>3</v>
      </c>
      <c r="K2025">
        <v>0</v>
      </c>
      <c r="L2025" t="s">
        <v>3</v>
      </c>
      <c r="M2025" t="s">
        <v>3</v>
      </c>
      <c r="N2025" t="s">
        <v>3</v>
      </c>
      <c r="O2025" t="s">
        <v>3</v>
      </c>
      <c r="P2025" t="s">
        <v>3</v>
      </c>
      <c r="Q2025" t="s">
        <v>3</v>
      </c>
      <c r="R2025" t="s">
        <v>3</v>
      </c>
      <c r="S2025" t="s">
        <v>3</v>
      </c>
      <c r="T2025" t="s">
        <v>3</v>
      </c>
      <c r="U2025" t="s">
        <v>3</v>
      </c>
      <c r="V2025" t="s">
        <v>3</v>
      </c>
      <c r="W2025" t="s">
        <v>3</v>
      </c>
      <c r="X2025" t="s">
        <v>3</v>
      </c>
      <c r="Y2025" t="s">
        <v>3</v>
      </c>
      <c r="Z2025" t="s">
        <v>3</v>
      </c>
      <c r="AA2025"/>
      <c r="AB2025" t="s">
        <v>1791</v>
      </c>
      <c r="AC2025" t="s">
        <v>2271</v>
      </c>
      <c r="AD2025" t="s">
        <v>3</v>
      </c>
    </row>
    <row r="2026" spans="1:30" ht="15" x14ac:dyDescent="0.25">
      <c r="A2026">
        <v>831</v>
      </c>
      <c r="B2026" t="s">
        <v>2778</v>
      </c>
      <c r="C2026">
        <v>831</v>
      </c>
      <c r="D2026" t="s">
        <v>1808</v>
      </c>
      <c r="E2026" t="s">
        <v>2747</v>
      </c>
      <c r="F2026" t="s">
        <v>2748</v>
      </c>
      <c r="G2026" t="s">
        <v>3</v>
      </c>
      <c r="H2026" t="s">
        <v>2754</v>
      </c>
      <c r="I2026" t="s">
        <v>3</v>
      </c>
      <c r="J2026" t="s">
        <v>3</v>
      </c>
      <c r="K2026">
        <v>0</v>
      </c>
      <c r="L2026" t="s">
        <v>3</v>
      </c>
      <c r="M2026" t="s">
        <v>3</v>
      </c>
      <c r="N2026" t="s">
        <v>3</v>
      </c>
      <c r="O2026" t="s">
        <v>3</v>
      </c>
      <c r="P2026" t="s">
        <v>3</v>
      </c>
      <c r="Q2026" t="s">
        <v>3</v>
      </c>
      <c r="R2026" t="s">
        <v>3</v>
      </c>
      <c r="S2026" t="s">
        <v>3</v>
      </c>
      <c r="T2026" t="s">
        <v>3</v>
      </c>
      <c r="U2026" t="s">
        <v>3</v>
      </c>
      <c r="V2026" t="s">
        <v>3</v>
      </c>
      <c r="W2026" t="s">
        <v>3</v>
      </c>
      <c r="X2026" t="s">
        <v>3</v>
      </c>
      <c r="Y2026" t="s">
        <v>3</v>
      </c>
      <c r="Z2026" t="s">
        <v>3</v>
      </c>
      <c r="AA2026"/>
      <c r="AB2026" t="s">
        <v>1791</v>
      </c>
      <c r="AC2026" t="s">
        <v>2271</v>
      </c>
      <c r="AD2026" t="s">
        <v>3</v>
      </c>
    </row>
    <row r="2027" spans="1:30" ht="15" x14ac:dyDescent="0.25">
      <c r="A2027">
        <v>832</v>
      </c>
      <c r="B2027" t="s">
        <v>2779</v>
      </c>
      <c r="C2027">
        <v>832</v>
      </c>
      <c r="D2027" t="s">
        <v>1808</v>
      </c>
      <c r="E2027" t="s">
        <v>2747</v>
      </c>
      <c r="F2027" t="s">
        <v>2748</v>
      </c>
      <c r="G2027" t="s">
        <v>3</v>
      </c>
      <c r="H2027" t="s">
        <v>2754</v>
      </c>
      <c r="I2027" t="s">
        <v>3</v>
      </c>
      <c r="J2027" t="s">
        <v>3</v>
      </c>
      <c r="K2027">
        <v>0</v>
      </c>
      <c r="L2027" t="s">
        <v>3</v>
      </c>
      <c r="M2027" t="s">
        <v>3</v>
      </c>
      <c r="N2027" t="s">
        <v>3</v>
      </c>
      <c r="O2027" t="s">
        <v>3</v>
      </c>
      <c r="P2027" t="s">
        <v>3</v>
      </c>
      <c r="Q2027" t="s">
        <v>3</v>
      </c>
      <c r="R2027" t="s">
        <v>3</v>
      </c>
      <c r="S2027" t="s">
        <v>3</v>
      </c>
      <c r="T2027" t="s">
        <v>3</v>
      </c>
      <c r="U2027" t="s">
        <v>3</v>
      </c>
      <c r="V2027" t="s">
        <v>3</v>
      </c>
      <c r="W2027" t="s">
        <v>3</v>
      </c>
      <c r="X2027" t="s">
        <v>3</v>
      </c>
      <c r="Y2027" t="s">
        <v>3</v>
      </c>
      <c r="Z2027" t="s">
        <v>3</v>
      </c>
      <c r="AA2027"/>
      <c r="AB2027" t="s">
        <v>1791</v>
      </c>
      <c r="AC2027" t="s">
        <v>2271</v>
      </c>
      <c r="AD2027" t="s">
        <v>3</v>
      </c>
    </row>
    <row r="2028" spans="1:30" ht="15" x14ac:dyDescent="0.25">
      <c r="A2028">
        <v>833</v>
      </c>
      <c r="B2028" t="s">
        <v>2780</v>
      </c>
      <c r="C2028">
        <v>833</v>
      </c>
      <c r="D2028" t="s">
        <v>1808</v>
      </c>
      <c r="E2028" t="s">
        <v>2747</v>
      </c>
      <c r="F2028" t="s">
        <v>2748</v>
      </c>
      <c r="G2028" t="s">
        <v>3</v>
      </c>
      <c r="H2028" t="s">
        <v>2754</v>
      </c>
      <c r="I2028" t="s">
        <v>3</v>
      </c>
      <c r="J2028" t="s">
        <v>3</v>
      </c>
      <c r="K2028">
        <v>0</v>
      </c>
      <c r="L2028" t="s">
        <v>3</v>
      </c>
      <c r="M2028" t="s">
        <v>3</v>
      </c>
      <c r="N2028" t="s">
        <v>3</v>
      </c>
      <c r="O2028" t="s">
        <v>3</v>
      </c>
      <c r="P2028" t="s">
        <v>3</v>
      </c>
      <c r="Q2028" t="s">
        <v>3</v>
      </c>
      <c r="R2028" t="s">
        <v>3</v>
      </c>
      <c r="S2028" t="s">
        <v>3</v>
      </c>
      <c r="T2028" t="s">
        <v>3</v>
      </c>
      <c r="U2028" t="s">
        <v>3</v>
      </c>
      <c r="V2028" t="s">
        <v>3</v>
      </c>
      <c r="W2028" t="s">
        <v>3</v>
      </c>
      <c r="X2028" t="s">
        <v>3</v>
      </c>
      <c r="Y2028" t="s">
        <v>3</v>
      </c>
      <c r="Z2028" t="s">
        <v>3</v>
      </c>
      <c r="AA2028"/>
      <c r="AB2028" t="s">
        <v>1791</v>
      </c>
      <c r="AC2028" t="s">
        <v>2271</v>
      </c>
      <c r="AD2028" t="s">
        <v>3</v>
      </c>
    </row>
    <row r="2029" spans="1:30" ht="15" x14ac:dyDescent="0.25">
      <c r="A2029">
        <v>834</v>
      </c>
      <c r="B2029" t="s">
        <v>2781</v>
      </c>
      <c r="C2029">
        <v>834</v>
      </c>
      <c r="D2029" t="s">
        <v>1808</v>
      </c>
      <c r="E2029" t="s">
        <v>2747</v>
      </c>
      <c r="F2029" t="s">
        <v>2748</v>
      </c>
      <c r="G2029" t="s">
        <v>3</v>
      </c>
      <c r="H2029" t="s">
        <v>2754</v>
      </c>
      <c r="I2029" t="s">
        <v>3</v>
      </c>
      <c r="J2029" t="s">
        <v>3</v>
      </c>
      <c r="K2029">
        <v>0</v>
      </c>
      <c r="L2029" t="s">
        <v>3</v>
      </c>
      <c r="M2029" t="s">
        <v>3</v>
      </c>
      <c r="N2029" t="s">
        <v>3</v>
      </c>
      <c r="O2029" t="s">
        <v>3</v>
      </c>
      <c r="P2029" t="s">
        <v>3</v>
      </c>
      <c r="Q2029" t="s">
        <v>3</v>
      </c>
      <c r="R2029" t="s">
        <v>3</v>
      </c>
      <c r="S2029" t="s">
        <v>3</v>
      </c>
      <c r="T2029" t="s">
        <v>3</v>
      </c>
      <c r="U2029" t="s">
        <v>3</v>
      </c>
      <c r="V2029" t="s">
        <v>3</v>
      </c>
      <c r="W2029" t="s">
        <v>3</v>
      </c>
      <c r="X2029" t="s">
        <v>3</v>
      </c>
      <c r="Y2029" t="s">
        <v>3</v>
      </c>
      <c r="Z2029" t="s">
        <v>3</v>
      </c>
      <c r="AA2029"/>
      <c r="AB2029" t="s">
        <v>1791</v>
      </c>
      <c r="AC2029" t="s">
        <v>2271</v>
      </c>
      <c r="AD2029" t="s">
        <v>3</v>
      </c>
    </row>
    <row r="2030" spans="1:30" ht="15" x14ac:dyDescent="0.25">
      <c r="A2030">
        <v>835</v>
      </c>
      <c r="B2030" t="s">
        <v>2782</v>
      </c>
      <c r="C2030">
        <v>835</v>
      </c>
      <c r="D2030" t="s">
        <v>1808</v>
      </c>
      <c r="E2030" t="s">
        <v>2747</v>
      </c>
      <c r="F2030" t="s">
        <v>2748</v>
      </c>
      <c r="G2030" t="s">
        <v>3</v>
      </c>
      <c r="H2030" t="s">
        <v>2754</v>
      </c>
      <c r="I2030" t="s">
        <v>3</v>
      </c>
      <c r="J2030" t="s">
        <v>3</v>
      </c>
      <c r="K2030">
        <v>0</v>
      </c>
      <c r="L2030" t="s">
        <v>3</v>
      </c>
      <c r="M2030" t="s">
        <v>3</v>
      </c>
      <c r="N2030" t="s">
        <v>3</v>
      </c>
      <c r="O2030" t="s">
        <v>3</v>
      </c>
      <c r="P2030" t="s">
        <v>3</v>
      </c>
      <c r="Q2030" t="s">
        <v>3</v>
      </c>
      <c r="R2030" t="s">
        <v>3</v>
      </c>
      <c r="S2030" t="s">
        <v>3</v>
      </c>
      <c r="T2030" t="s">
        <v>3</v>
      </c>
      <c r="U2030" t="s">
        <v>3</v>
      </c>
      <c r="V2030" t="s">
        <v>3</v>
      </c>
      <c r="W2030" t="s">
        <v>3</v>
      </c>
      <c r="X2030" t="s">
        <v>3</v>
      </c>
      <c r="Y2030" t="s">
        <v>3</v>
      </c>
      <c r="Z2030" t="s">
        <v>3</v>
      </c>
      <c r="AA2030"/>
      <c r="AB2030" t="s">
        <v>1791</v>
      </c>
      <c r="AC2030" t="s">
        <v>2271</v>
      </c>
      <c r="AD2030" t="s">
        <v>3</v>
      </c>
    </row>
    <row r="2031" spans="1:30" ht="15" x14ac:dyDescent="0.25">
      <c r="A2031">
        <v>836</v>
      </c>
      <c r="B2031" t="s">
        <v>2783</v>
      </c>
      <c r="C2031">
        <v>836</v>
      </c>
      <c r="D2031" t="s">
        <v>1808</v>
      </c>
      <c r="E2031" t="s">
        <v>2747</v>
      </c>
      <c r="F2031" t="s">
        <v>2748</v>
      </c>
      <c r="G2031" t="s">
        <v>3</v>
      </c>
      <c r="H2031" t="s">
        <v>2754</v>
      </c>
      <c r="I2031" t="s">
        <v>3</v>
      </c>
      <c r="J2031" t="s">
        <v>3</v>
      </c>
      <c r="K2031">
        <v>0</v>
      </c>
      <c r="L2031" t="s">
        <v>3</v>
      </c>
      <c r="M2031" t="s">
        <v>3</v>
      </c>
      <c r="N2031" t="s">
        <v>3</v>
      </c>
      <c r="O2031" t="s">
        <v>3</v>
      </c>
      <c r="P2031" t="s">
        <v>3</v>
      </c>
      <c r="Q2031" t="s">
        <v>3</v>
      </c>
      <c r="R2031" t="s">
        <v>3</v>
      </c>
      <c r="S2031" t="s">
        <v>3</v>
      </c>
      <c r="T2031" t="s">
        <v>3</v>
      </c>
      <c r="U2031" t="s">
        <v>3</v>
      </c>
      <c r="V2031" t="s">
        <v>3</v>
      </c>
      <c r="W2031" t="s">
        <v>3</v>
      </c>
      <c r="X2031" t="s">
        <v>3</v>
      </c>
      <c r="Y2031" t="s">
        <v>3</v>
      </c>
      <c r="Z2031" t="s">
        <v>3</v>
      </c>
      <c r="AA2031"/>
      <c r="AB2031" t="s">
        <v>1791</v>
      </c>
      <c r="AC2031" t="s">
        <v>2271</v>
      </c>
      <c r="AD2031" t="s">
        <v>3</v>
      </c>
    </row>
    <row r="2032" spans="1:30" ht="15" x14ac:dyDescent="0.25">
      <c r="A2032">
        <v>837</v>
      </c>
      <c r="B2032" t="s">
        <v>2784</v>
      </c>
      <c r="C2032">
        <v>837</v>
      </c>
      <c r="D2032" t="s">
        <v>1808</v>
      </c>
      <c r="E2032" t="s">
        <v>2747</v>
      </c>
      <c r="F2032" t="s">
        <v>2748</v>
      </c>
      <c r="G2032" t="s">
        <v>3</v>
      </c>
      <c r="H2032" t="s">
        <v>3</v>
      </c>
      <c r="I2032" t="s">
        <v>3</v>
      </c>
      <c r="J2032" t="s">
        <v>3</v>
      </c>
      <c r="K2032" t="s">
        <v>3</v>
      </c>
      <c r="L2032" t="s">
        <v>3</v>
      </c>
      <c r="M2032" t="s">
        <v>3</v>
      </c>
      <c r="N2032" t="s">
        <v>3</v>
      </c>
      <c r="O2032" t="s">
        <v>3</v>
      </c>
      <c r="P2032" t="s">
        <v>3</v>
      </c>
      <c r="Q2032" t="s">
        <v>3</v>
      </c>
      <c r="R2032" t="s">
        <v>3</v>
      </c>
      <c r="S2032" t="s">
        <v>3</v>
      </c>
      <c r="T2032" t="s">
        <v>3</v>
      </c>
      <c r="U2032" t="s">
        <v>3</v>
      </c>
      <c r="V2032" t="s">
        <v>3</v>
      </c>
      <c r="W2032" t="s">
        <v>3</v>
      </c>
      <c r="X2032" t="s">
        <v>3</v>
      </c>
      <c r="Y2032" t="s">
        <v>3</v>
      </c>
      <c r="Z2032" t="s">
        <v>3</v>
      </c>
      <c r="AA2032"/>
      <c r="AB2032" t="s">
        <v>1791</v>
      </c>
      <c r="AC2032" t="s">
        <v>2271</v>
      </c>
      <c r="AD2032" t="s">
        <v>3</v>
      </c>
    </row>
    <row r="2033" spans="1:30" ht="15" x14ac:dyDescent="0.25">
      <c r="A2033">
        <v>838</v>
      </c>
      <c r="B2033" t="s">
        <v>2785</v>
      </c>
      <c r="C2033">
        <v>838</v>
      </c>
      <c r="D2033" t="s">
        <v>1808</v>
      </c>
      <c r="E2033" t="s">
        <v>2747</v>
      </c>
      <c r="F2033" t="s">
        <v>2748</v>
      </c>
      <c r="G2033" t="s">
        <v>3</v>
      </c>
      <c r="H2033" t="s">
        <v>2754</v>
      </c>
      <c r="I2033" t="s">
        <v>3</v>
      </c>
      <c r="J2033" t="s">
        <v>3</v>
      </c>
      <c r="K2033">
        <v>0</v>
      </c>
      <c r="L2033" t="s">
        <v>3</v>
      </c>
      <c r="M2033" t="s">
        <v>3</v>
      </c>
      <c r="N2033" t="s">
        <v>3</v>
      </c>
      <c r="O2033" t="s">
        <v>3</v>
      </c>
      <c r="P2033" t="s">
        <v>3</v>
      </c>
      <c r="Q2033" t="s">
        <v>3</v>
      </c>
      <c r="R2033" t="s">
        <v>3</v>
      </c>
      <c r="S2033" t="s">
        <v>3</v>
      </c>
      <c r="T2033" t="s">
        <v>3</v>
      </c>
      <c r="U2033" t="s">
        <v>3</v>
      </c>
      <c r="V2033" t="s">
        <v>3</v>
      </c>
      <c r="W2033" t="s">
        <v>3</v>
      </c>
      <c r="X2033" t="s">
        <v>3</v>
      </c>
      <c r="Y2033" t="s">
        <v>3</v>
      </c>
      <c r="Z2033" t="s">
        <v>3</v>
      </c>
      <c r="AA2033"/>
      <c r="AB2033" t="s">
        <v>1791</v>
      </c>
      <c r="AC2033" t="s">
        <v>2271</v>
      </c>
      <c r="AD2033" t="s">
        <v>3</v>
      </c>
    </row>
    <row r="2034" spans="1:30" ht="15" x14ac:dyDescent="0.25">
      <c r="A2034">
        <v>839</v>
      </c>
      <c r="B2034" t="s">
        <v>2786</v>
      </c>
      <c r="C2034">
        <v>839</v>
      </c>
      <c r="D2034" t="s">
        <v>1808</v>
      </c>
      <c r="E2034" t="s">
        <v>2747</v>
      </c>
      <c r="F2034" t="s">
        <v>2748</v>
      </c>
      <c r="G2034" t="s">
        <v>3</v>
      </c>
      <c r="H2034" t="s">
        <v>2754</v>
      </c>
      <c r="I2034" t="s">
        <v>3</v>
      </c>
      <c r="J2034" t="s">
        <v>3</v>
      </c>
      <c r="K2034">
        <v>0</v>
      </c>
      <c r="L2034" t="s">
        <v>3</v>
      </c>
      <c r="M2034" t="s">
        <v>3</v>
      </c>
      <c r="N2034" t="s">
        <v>3</v>
      </c>
      <c r="O2034" t="s">
        <v>3</v>
      </c>
      <c r="P2034" t="s">
        <v>3</v>
      </c>
      <c r="Q2034" t="s">
        <v>3</v>
      </c>
      <c r="R2034" t="s">
        <v>3</v>
      </c>
      <c r="S2034" t="s">
        <v>3</v>
      </c>
      <c r="T2034" t="s">
        <v>3</v>
      </c>
      <c r="U2034" t="s">
        <v>3</v>
      </c>
      <c r="V2034" t="s">
        <v>3</v>
      </c>
      <c r="W2034" t="s">
        <v>3</v>
      </c>
      <c r="X2034" t="s">
        <v>3</v>
      </c>
      <c r="Y2034" t="s">
        <v>3</v>
      </c>
      <c r="Z2034" t="s">
        <v>3</v>
      </c>
      <c r="AA2034"/>
      <c r="AB2034" t="s">
        <v>1791</v>
      </c>
      <c r="AC2034" t="s">
        <v>2271</v>
      </c>
      <c r="AD2034" t="s">
        <v>3</v>
      </c>
    </row>
    <row r="2035" spans="1:30" ht="15" x14ac:dyDescent="0.25">
      <c r="A2035">
        <v>840</v>
      </c>
      <c r="B2035" t="s">
        <v>2787</v>
      </c>
      <c r="C2035">
        <v>840</v>
      </c>
      <c r="D2035" t="s">
        <v>1808</v>
      </c>
      <c r="E2035" t="s">
        <v>2747</v>
      </c>
      <c r="F2035" t="s">
        <v>2748</v>
      </c>
      <c r="G2035" t="s">
        <v>3</v>
      </c>
      <c r="H2035" t="s">
        <v>3</v>
      </c>
      <c r="I2035" t="s">
        <v>3</v>
      </c>
      <c r="J2035" t="s">
        <v>3</v>
      </c>
      <c r="K2035" t="s">
        <v>3</v>
      </c>
      <c r="L2035" t="s">
        <v>3</v>
      </c>
      <c r="M2035" t="s">
        <v>3</v>
      </c>
      <c r="N2035" t="s">
        <v>3</v>
      </c>
      <c r="O2035" t="s">
        <v>3</v>
      </c>
      <c r="P2035" t="s">
        <v>3</v>
      </c>
      <c r="Q2035" t="s">
        <v>3</v>
      </c>
      <c r="R2035" t="s">
        <v>3</v>
      </c>
      <c r="S2035" t="s">
        <v>3</v>
      </c>
      <c r="T2035" t="s">
        <v>3</v>
      </c>
      <c r="U2035" t="s">
        <v>3</v>
      </c>
      <c r="V2035" t="s">
        <v>3</v>
      </c>
      <c r="W2035" t="s">
        <v>3</v>
      </c>
      <c r="X2035" t="s">
        <v>3</v>
      </c>
      <c r="Y2035" t="s">
        <v>3</v>
      </c>
      <c r="Z2035" t="s">
        <v>3</v>
      </c>
      <c r="AA2035"/>
      <c r="AB2035" t="s">
        <v>1791</v>
      </c>
      <c r="AC2035" t="s">
        <v>2271</v>
      </c>
      <c r="AD2035" t="s">
        <v>3</v>
      </c>
    </row>
    <row r="2036" spans="1:30" ht="15" x14ac:dyDescent="0.25">
      <c r="A2036">
        <v>841</v>
      </c>
      <c r="B2036" t="s">
        <v>2788</v>
      </c>
      <c r="C2036">
        <v>841</v>
      </c>
      <c r="D2036" t="s">
        <v>1808</v>
      </c>
      <c r="E2036" t="s">
        <v>2747</v>
      </c>
      <c r="F2036" t="s">
        <v>2748</v>
      </c>
      <c r="G2036" t="s">
        <v>3</v>
      </c>
      <c r="H2036" t="s">
        <v>2754</v>
      </c>
      <c r="I2036" t="s">
        <v>3</v>
      </c>
      <c r="J2036" t="s">
        <v>3</v>
      </c>
      <c r="K2036">
        <v>0</v>
      </c>
      <c r="L2036" t="s">
        <v>3</v>
      </c>
      <c r="M2036" t="s">
        <v>3</v>
      </c>
      <c r="N2036" t="s">
        <v>3</v>
      </c>
      <c r="O2036" t="s">
        <v>3</v>
      </c>
      <c r="P2036" t="s">
        <v>3</v>
      </c>
      <c r="Q2036" t="s">
        <v>3</v>
      </c>
      <c r="R2036" t="s">
        <v>3</v>
      </c>
      <c r="S2036" t="s">
        <v>3</v>
      </c>
      <c r="T2036" t="s">
        <v>3</v>
      </c>
      <c r="U2036" t="s">
        <v>3</v>
      </c>
      <c r="V2036" t="s">
        <v>3</v>
      </c>
      <c r="W2036" t="s">
        <v>3</v>
      </c>
      <c r="X2036" t="s">
        <v>3</v>
      </c>
      <c r="Y2036" t="s">
        <v>3</v>
      </c>
      <c r="Z2036" t="s">
        <v>3</v>
      </c>
      <c r="AA2036"/>
      <c r="AB2036" t="s">
        <v>1791</v>
      </c>
      <c r="AC2036" t="s">
        <v>2271</v>
      </c>
      <c r="AD2036" t="s">
        <v>3</v>
      </c>
    </row>
    <row r="2037" spans="1:30" ht="15" x14ac:dyDescent="0.25">
      <c r="A2037">
        <v>842</v>
      </c>
      <c r="B2037" t="s">
        <v>2789</v>
      </c>
      <c r="C2037">
        <v>842</v>
      </c>
      <c r="D2037" t="s">
        <v>1808</v>
      </c>
      <c r="E2037" t="s">
        <v>2790</v>
      </c>
      <c r="F2037" t="s">
        <v>2791</v>
      </c>
      <c r="G2037" t="s">
        <v>3</v>
      </c>
      <c r="H2037" t="s">
        <v>2792</v>
      </c>
      <c r="I2037" t="s">
        <v>3</v>
      </c>
      <c r="J2037" t="s">
        <v>3</v>
      </c>
      <c r="K2037">
        <v>0</v>
      </c>
      <c r="L2037" t="s">
        <v>3</v>
      </c>
      <c r="M2037" t="s">
        <v>3</v>
      </c>
      <c r="N2037" t="s">
        <v>3</v>
      </c>
      <c r="O2037" t="s">
        <v>3</v>
      </c>
      <c r="P2037" t="s">
        <v>3</v>
      </c>
      <c r="Q2037" t="s">
        <v>3</v>
      </c>
      <c r="R2037" t="s">
        <v>3</v>
      </c>
      <c r="S2037" t="s">
        <v>3</v>
      </c>
      <c r="T2037" t="s">
        <v>3</v>
      </c>
      <c r="U2037" t="s">
        <v>3</v>
      </c>
      <c r="V2037" t="s">
        <v>3</v>
      </c>
      <c r="W2037" t="s">
        <v>3</v>
      </c>
      <c r="X2037" t="s">
        <v>3</v>
      </c>
      <c r="Y2037" t="s">
        <v>3</v>
      </c>
      <c r="Z2037" t="s">
        <v>3</v>
      </c>
      <c r="AA2037"/>
      <c r="AB2037" t="s">
        <v>1791</v>
      </c>
      <c r="AC2037" t="s">
        <v>2271</v>
      </c>
      <c r="AD2037" t="s">
        <v>3</v>
      </c>
    </row>
    <row r="2038" spans="1:30" ht="15" x14ac:dyDescent="0.25">
      <c r="A2038">
        <v>843</v>
      </c>
      <c r="B2038" t="s">
        <v>2793</v>
      </c>
      <c r="C2038">
        <v>843</v>
      </c>
      <c r="D2038" t="s">
        <v>1808</v>
      </c>
      <c r="E2038" t="s">
        <v>2790</v>
      </c>
      <c r="F2038" t="s">
        <v>2791</v>
      </c>
      <c r="G2038" t="s">
        <v>3</v>
      </c>
      <c r="H2038" t="s">
        <v>3</v>
      </c>
      <c r="I2038" t="s">
        <v>3</v>
      </c>
      <c r="J2038" t="s">
        <v>3</v>
      </c>
      <c r="K2038">
        <v>0</v>
      </c>
      <c r="L2038" t="s">
        <v>3</v>
      </c>
      <c r="M2038" t="s">
        <v>3</v>
      </c>
      <c r="N2038" t="s">
        <v>3</v>
      </c>
      <c r="O2038" t="s">
        <v>3</v>
      </c>
      <c r="P2038" t="s">
        <v>3</v>
      </c>
      <c r="Q2038" t="s">
        <v>3</v>
      </c>
      <c r="R2038" t="s">
        <v>3</v>
      </c>
      <c r="S2038" t="s">
        <v>3</v>
      </c>
      <c r="T2038" t="s">
        <v>3</v>
      </c>
      <c r="U2038" t="s">
        <v>3</v>
      </c>
      <c r="V2038" t="s">
        <v>3</v>
      </c>
      <c r="W2038" t="s">
        <v>3</v>
      </c>
      <c r="X2038" t="s">
        <v>3</v>
      </c>
      <c r="Y2038" t="s">
        <v>3</v>
      </c>
      <c r="Z2038" t="s">
        <v>3</v>
      </c>
      <c r="AA2038"/>
      <c r="AB2038" t="s">
        <v>1791</v>
      </c>
      <c r="AC2038" t="s">
        <v>2271</v>
      </c>
      <c r="AD2038" t="s">
        <v>3</v>
      </c>
    </row>
    <row r="2039" spans="1:30" ht="15" x14ac:dyDescent="0.25">
      <c r="A2039">
        <v>844</v>
      </c>
      <c r="B2039" t="s">
        <v>2794</v>
      </c>
      <c r="C2039">
        <v>844</v>
      </c>
      <c r="D2039" t="s">
        <v>1808</v>
      </c>
      <c r="E2039" t="s">
        <v>2790</v>
      </c>
      <c r="F2039" t="s">
        <v>2791</v>
      </c>
      <c r="G2039" t="s">
        <v>3</v>
      </c>
      <c r="H2039" t="s">
        <v>2795</v>
      </c>
      <c r="I2039" t="s">
        <v>3</v>
      </c>
      <c r="J2039" t="s">
        <v>3</v>
      </c>
      <c r="K2039">
        <v>0</v>
      </c>
      <c r="L2039" t="s">
        <v>3</v>
      </c>
      <c r="M2039">
        <v>1</v>
      </c>
      <c r="N2039" t="s">
        <v>3</v>
      </c>
      <c r="O2039" t="s">
        <v>3</v>
      </c>
      <c r="P2039" t="s">
        <v>3</v>
      </c>
      <c r="Q2039" t="s">
        <v>3</v>
      </c>
      <c r="R2039" t="s">
        <v>3</v>
      </c>
      <c r="S2039" t="s">
        <v>3</v>
      </c>
      <c r="T2039" t="s">
        <v>359</v>
      </c>
      <c r="U2039" t="s">
        <v>3</v>
      </c>
      <c r="V2039" t="s">
        <v>3</v>
      </c>
      <c r="W2039" t="s">
        <v>9</v>
      </c>
      <c r="X2039" t="s">
        <v>3</v>
      </c>
      <c r="Y2039" t="s">
        <v>3</v>
      </c>
      <c r="Z2039" t="s">
        <v>3</v>
      </c>
      <c r="AA2039"/>
      <c r="AB2039" t="s">
        <v>1791</v>
      </c>
      <c r="AC2039" t="s">
        <v>2271</v>
      </c>
      <c r="AD2039" t="s">
        <v>3</v>
      </c>
    </row>
    <row r="2040" spans="1:30" ht="15" x14ac:dyDescent="0.25">
      <c r="A2040">
        <v>845</v>
      </c>
      <c r="B2040" t="s">
        <v>2796</v>
      </c>
      <c r="C2040">
        <v>845</v>
      </c>
      <c r="D2040" t="s">
        <v>1808</v>
      </c>
      <c r="E2040" t="s">
        <v>2790</v>
      </c>
      <c r="F2040" t="s">
        <v>2791</v>
      </c>
      <c r="G2040" t="s">
        <v>3</v>
      </c>
      <c r="H2040" t="s">
        <v>2797</v>
      </c>
      <c r="I2040" t="s">
        <v>3</v>
      </c>
      <c r="J2040" t="s">
        <v>3</v>
      </c>
      <c r="K2040">
        <v>0</v>
      </c>
      <c r="L2040" t="s">
        <v>3</v>
      </c>
      <c r="M2040" t="s">
        <v>3</v>
      </c>
      <c r="N2040" t="s">
        <v>3</v>
      </c>
      <c r="O2040" t="s">
        <v>3</v>
      </c>
      <c r="P2040" t="s">
        <v>1795</v>
      </c>
      <c r="Q2040" t="s">
        <v>3</v>
      </c>
      <c r="R2040" t="s">
        <v>3</v>
      </c>
      <c r="S2040" t="s">
        <v>3</v>
      </c>
      <c r="T2040" t="s">
        <v>3</v>
      </c>
      <c r="U2040" t="s">
        <v>3</v>
      </c>
      <c r="V2040" t="s">
        <v>2</v>
      </c>
      <c r="W2040" t="s">
        <v>3</v>
      </c>
      <c r="X2040" t="s">
        <v>3</v>
      </c>
      <c r="Y2040" t="s">
        <v>3</v>
      </c>
      <c r="Z2040" t="s">
        <v>3</v>
      </c>
      <c r="AA2040"/>
      <c r="AB2040" t="s">
        <v>1791</v>
      </c>
      <c r="AC2040" t="s">
        <v>2271</v>
      </c>
      <c r="AD2040" t="s">
        <v>3</v>
      </c>
    </row>
    <row r="2041" spans="1:30" ht="15" x14ac:dyDescent="0.25">
      <c r="A2041">
        <v>846</v>
      </c>
      <c r="B2041" t="s">
        <v>2798</v>
      </c>
      <c r="C2041">
        <v>846</v>
      </c>
      <c r="D2041" t="s">
        <v>1808</v>
      </c>
      <c r="E2041" t="s">
        <v>2790</v>
      </c>
      <c r="F2041" t="s">
        <v>2791</v>
      </c>
      <c r="G2041" t="s">
        <v>3</v>
      </c>
      <c r="H2041" t="s">
        <v>2799</v>
      </c>
      <c r="I2041" t="s">
        <v>3</v>
      </c>
      <c r="J2041" t="s">
        <v>3</v>
      </c>
      <c r="K2041">
        <v>0</v>
      </c>
      <c r="L2041" t="s">
        <v>3</v>
      </c>
      <c r="M2041" t="s">
        <v>3</v>
      </c>
      <c r="N2041" t="s">
        <v>3</v>
      </c>
      <c r="O2041" t="s">
        <v>3</v>
      </c>
      <c r="P2041" t="s">
        <v>3</v>
      </c>
      <c r="Q2041" t="s">
        <v>3</v>
      </c>
      <c r="R2041" t="s">
        <v>3</v>
      </c>
      <c r="S2041" t="s">
        <v>3</v>
      </c>
      <c r="T2041" t="s">
        <v>3</v>
      </c>
      <c r="U2041" t="s">
        <v>3</v>
      </c>
      <c r="V2041" t="s">
        <v>3</v>
      </c>
      <c r="W2041" t="s">
        <v>3</v>
      </c>
      <c r="X2041" t="s">
        <v>3</v>
      </c>
      <c r="Y2041" t="s">
        <v>3</v>
      </c>
      <c r="Z2041" t="s">
        <v>3</v>
      </c>
      <c r="AA2041"/>
      <c r="AB2041" t="s">
        <v>1791</v>
      </c>
      <c r="AC2041" t="s">
        <v>2271</v>
      </c>
      <c r="AD2041" t="s">
        <v>3</v>
      </c>
    </row>
    <row r="2042" spans="1:30" ht="15" x14ac:dyDescent="0.25">
      <c r="A2042">
        <v>847</v>
      </c>
      <c r="B2042" t="s">
        <v>2800</v>
      </c>
      <c r="C2042">
        <v>847</v>
      </c>
      <c r="D2042" t="s">
        <v>1808</v>
      </c>
      <c r="E2042" t="s">
        <v>2790</v>
      </c>
      <c r="F2042" t="s">
        <v>2791</v>
      </c>
      <c r="G2042" t="s">
        <v>3</v>
      </c>
      <c r="H2042" t="s">
        <v>2801</v>
      </c>
      <c r="I2042" t="s">
        <v>3</v>
      </c>
      <c r="J2042" t="s">
        <v>3</v>
      </c>
      <c r="K2042">
        <v>0</v>
      </c>
      <c r="L2042" t="s">
        <v>3</v>
      </c>
      <c r="M2042" t="s">
        <v>3</v>
      </c>
      <c r="N2042" t="s">
        <v>3</v>
      </c>
      <c r="O2042" t="s">
        <v>3</v>
      </c>
      <c r="P2042" t="s">
        <v>3</v>
      </c>
      <c r="Q2042" t="s">
        <v>3</v>
      </c>
      <c r="R2042" t="s">
        <v>3</v>
      </c>
      <c r="S2042" t="s">
        <v>3</v>
      </c>
      <c r="T2042" t="s">
        <v>11</v>
      </c>
      <c r="U2042" t="s">
        <v>3</v>
      </c>
      <c r="V2042" t="s">
        <v>3</v>
      </c>
      <c r="W2042" t="s">
        <v>3</v>
      </c>
      <c r="X2042" t="s">
        <v>3</v>
      </c>
      <c r="Y2042" t="s">
        <v>3</v>
      </c>
      <c r="Z2042" t="s">
        <v>3</v>
      </c>
      <c r="AA2042"/>
      <c r="AB2042" t="s">
        <v>1791</v>
      </c>
      <c r="AC2042" t="s">
        <v>2271</v>
      </c>
      <c r="AD2042" t="s">
        <v>3</v>
      </c>
    </row>
    <row r="2043" spans="1:30" ht="15" x14ac:dyDescent="0.25">
      <c r="A2043">
        <v>848</v>
      </c>
      <c r="B2043" t="s">
        <v>2802</v>
      </c>
      <c r="C2043">
        <v>848</v>
      </c>
      <c r="D2043" t="s">
        <v>1808</v>
      </c>
      <c r="E2043" t="s">
        <v>2790</v>
      </c>
      <c r="F2043" t="s">
        <v>2791</v>
      </c>
      <c r="G2043" t="s">
        <v>3</v>
      </c>
      <c r="H2043" t="s">
        <v>3</v>
      </c>
      <c r="I2043" t="s">
        <v>3</v>
      </c>
      <c r="J2043" t="s">
        <v>3</v>
      </c>
      <c r="K2043">
        <v>0</v>
      </c>
      <c r="L2043" t="s">
        <v>3</v>
      </c>
      <c r="M2043" t="s">
        <v>3</v>
      </c>
      <c r="N2043" t="s">
        <v>3</v>
      </c>
      <c r="O2043" t="s">
        <v>3</v>
      </c>
      <c r="P2043" t="s">
        <v>3</v>
      </c>
      <c r="Q2043" t="s">
        <v>3</v>
      </c>
      <c r="R2043" t="s">
        <v>3</v>
      </c>
      <c r="S2043" t="s">
        <v>3</v>
      </c>
      <c r="T2043" t="s">
        <v>3</v>
      </c>
      <c r="U2043" t="s">
        <v>3</v>
      </c>
      <c r="V2043" t="s">
        <v>3</v>
      </c>
      <c r="W2043" t="s">
        <v>3</v>
      </c>
      <c r="X2043" t="s">
        <v>3</v>
      </c>
      <c r="Y2043" t="s">
        <v>3</v>
      </c>
      <c r="Z2043" t="s">
        <v>3</v>
      </c>
      <c r="AA2043"/>
      <c r="AB2043" t="s">
        <v>1791</v>
      </c>
      <c r="AC2043" t="s">
        <v>2271</v>
      </c>
      <c r="AD2043" t="s">
        <v>3</v>
      </c>
    </row>
    <row r="2044" spans="1:30" ht="15" x14ac:dyDescent="0.25">
      <c r="A2044">
        <v>849</v>
      </c>
      <c r="B2044" t="s">
        <v>2803</v>
      </c>
      <c r="C2044">
        <v>849</v>
      </c>
      <c r="D2044" t="s">
        <v>1808</v>
      </c>
      <c r="E2044" t="s">
        <v>2790</v>
      </c>
      <c r="F2044" t="s">
        <v>2791</v>
      </c>
      <c r="G2044" t="s">
        <v>3</v>
      </c>
      <c r="H2044" t="s">
        <v>3</v>
      </c>
      <c r="I2044" t="s">
        <v>3</v>
      </c>
      <c r="J2044" t="s">
        <v>3</v>
      </c>
      <c r="K2044">
        <v>0</v>
      </c>
      <c r="L2044" t="s">
        <v>3</v>
      </c>
      <c r="M2044" t="s">
        <v>3</v>
      </c>
      <c r="N2044" t="s">
        <v>3</v>
      </c>
      <c r="O2044" t="s">
        <v>3</v>
      </c>
      <c r="P2044" t="s">
        <v>3</v>
      </c>
      <c r="Q2044" t="s">
        <v>3</v>
      </c>
      <c r="R2044" t="s">
        <v>3</v>
      </c>
      <c r="S2044" t="s">
        <v>3</v>
      </c>
      <c r="T2044" t="s">
        <v>3</v>
      </c>
      <c r="U2044" t="s">
        <v>3</v>
      </c>
      <c r="V2044" t="s">
        <v>3</v>
      </c>
      <c r="W2044" t="s">
        <v>3</v>
      </c>
      <c r="X2044" t="s">
        <v>3</v>
      </c>
      <c r="Y2044" t="s">
        <v>3</v>
      </c>
      <c r="Z2044" t="s">
        <v>3</v>
      </c>
      <c r="AA2044"/>
      <c r="AB2044" t="s">
        <v>1791</v>
      </c>
      <c r="AC2044" t="s">
        <v>2271</v>
      </c>
      <c r="AD2044" t="s">
        <v>3</v>
      </c>
    </row>
    <row r="2045" spans="1:30" ht="15" x14ac:dyDescent="0.25">
      <c r="A2045">
        <v>850</v>
      </c>
      <c r="B2045" t="s">
        <v>2804</v>
      </c>
      <c r="C2045">
        <v>850</v>
      </c>
      <c r="D2045" t="s">
        <v>1808</v>
      </c>
      <c r="E2045" t="s">
        <v>2790</v>
      </c>
      <c r="F2045" t="s">
        <v>2791</v>
      </c>
      <c r="G2045" t="s">
        <v>3</v>
      </c>
      <c r="H2045" t="s">
        <v>3</v>
      </c>
      <c r="I2045" t="s">
        <v>3</v>
      </c>
      <c r="J2045" t="s">
        <v>3</v>
      </c>
      <c r="K2045">
        <v>0</v>
      </c>
      <c r="L2045" t="s">
        <v>3</v>
      </c>
      <c r="M2045" t="s">
        <v>3</v>
      </c>
      <c r="N2045" t="s">
        <v>3</v>
      </c>
      <c r="O2045" t="s">
        <v>3</v>
      </c>
      <c r="P2045" t="s">
        <v>3</v>
      </c>
      <c r="Q2045" t="s">
        <v>3</v>
      </c>
      <c r="R2045" t="s">
        <v>3</v>
      </c>
      <c r="S2045" t="s">
        <v>3</v>
      </c>
      <c r="T2045" t="s">
        <v>3</v>
      </c>
      <c r="U2045" t="s">
        <v>3</v>
      </c>
      <c r="V2045" t="s">
        <v>3</v>
      </c>
      <c r="W2045" t="s">
        <v>3</v>
      </c>
      <c r="X2045" t="s">
        <v>3</v>
      </c>
      <c r="Y2045" t="s">
        <v>3</v>
      </c>
      <c r="Z2045" t="s">
        <v>3</v>
      </c>
      <c r="AA2045"/>
      <c r="AB2045" t="s">
        <v>1791</v>
      </c>
      <c r="AC2045" t="s">
        <v>2271</v>
      </c>
      <c r="AD2045" t="s">
        <v>3</v>
      </c>
    </row>
    <row r="2046" spans="1:30" ht="15" x14ac:dyDescent="0.25">
      <c r="A2046">
        <v>851</v>
      </c>
      <c r="B2046" t="s">
        <v>2805</v>
      </c>
      <c r="C2046">
        <v>851</v>
      </c>
      <c r="D2046" t="s">
        <v>1808</v>
      </c>
      <c r="E2046" t="s">
        <v>2790</v>
      </c>
      <c r="F2046" t="s">
        <v>2791</v>
      </c>
      <c r="G2046" t="s">
        <v>3</v>
      </c>
      <c r="H2046" t="s">
        <v>2806</v>
      </c>
      <c r="I2046" t="s">
        <v>3</v>
      </c>
      <c r="J2046" t="s">
        <v>3</v>
      </c>
      <c r="K2046">
        <v>0</v>
      </c>
      <c r="L2046" t="s">
        <v>3</v>
      </c>
      <c r="M2046">
        <v>1</v>
      </c>
      <c r="N2046" t="s">
        <v>3</v>
      </c>
      <c r="O2046" t="s">
        <v>3</v>
      </c>
      <c r="P2046" t="s">
        <v>1795</v>
      </c>
      <c r="Q2046" t="s">
        <v>3</v>
      </c>
      <c r="R2046" t="s">
        <v>3</v>
      </c>
      <c r="S2046" t="s">
        <v>3</v>
      </c>
      <c r="T2046" t="s">
        <v>11</v>
      </c>
      <c r="U2046" t="s">
        <v>3</v>
      </c>
      <c r="V2046" t="s">
        <v>2</v>
      </c>
      <c r="W2046" t="s">
        <v>3</v>
      </c>
      <c r="X2046" t="s">
        <v>21</v>
      </c>
      <c r="Y2046" t="s">
        <v>3</v>
      </c>
      <c r="Z2046" t="s">
        <v>3</v>
      </c>
      <c r="AA2046"/>
      <c r="AB2046" t="s">
        <v>1791</v>
      </c>
      <c r="AC2046" t="s">
        <v>2271</v>
      </c>
      <c r="AD2046" t="s">
        <v>3</v>
      </c>
    </row>
    <row r="2047" spans="1:30" ht="15" x14ac:dyDescent="0.25">
      <c r="A2047">
        <v>852</v>
      </c>
      <c r="B2047" t="s">
        <v>2807</v>
      </c>
      <c r="C2047">
        <v>852</v>
      </c>
      <c r="D2047" t="s">
        <v>1808</v>
      </c>
      <c r="E2047" t="s">
        <v>2790</v>
      </c>
      <c r="F2047" t="s">
        <v>2791</v>
      </c>
      <c r="G2047" t="s">
        <v>3</v>
      </c>
      <c r="H2047" t="s">
        <v>2808</v>
      </c>
      <c r="I2047" t="s">
        <v>3</v>
      </c>
      <c r="J2047" t="s">
        <v>3</v>
      </c>
      <c r="K2047">
        <v>0</v>
      </c>
      <c r="L2047" t="s">
        <v>3</v>
      </c>
      <c r="M2047" t="s">
        <v>3</v>
      </c>
      <c r="N2047" t="s">
        <v>3</v>
      </c>
      <c r="O2047" t="s">
        <v>3</v>
      </c>
      <c r="P2047" t="s">
        <v>1795</v>
      </c>
      <c r="Q2047" t="s">
        <v>3</v>
      </c>
      <c r="R2047" t="s">
        <v>3</v>
      </c>
      <c r="S2047" t="s">
        <v>3</v>
      </c>
      <c r="T2047" t="s">
        <v>11</v>
      </c>
      <c r="U2047" t="s">
        <v>3</v>
      </c>
      <c r="V2047" t="s">
        <v>2</v>
      </c>
      <c r="W2047" t="s">
        <v>3</v>
      </c>
      <c r="X2047" t="s">
        <v>3</v>
      </c>
      <c r="Y2047" t="s">
        <v>3</v>
      </c>
      <c r="Z2047" t="s">
        <v>3</v>
      </c>
      <c r="AA2047"/>
      <c r="AB2047" t="s">
        <v>1791</v>
      </c>
      <c r="AC2047" t="s">
        <v>2271</v>
      </c>
      <c r="AD2047" t="s">
        <v>3</v>
      </c>
    </row>
    <row r="2048" spans="1:30" ht="15" x14ac:dyDescent="0.25">
      <c r="A2048">
        <v>853</v>
      </c>
      <c r="B2048" t="s">
        <v>2809</v>
      </c>
      <c r="C2048">
        <v>853</v>
      </c>
      <c r="D2048" t="s">
        <v>1808</v>
      </c>
      <c r="E2048" t="s">
        <v>2790</v>
      </c>
      <c r="F2048" t="s">
        <v>2791</v>
      </c>
      <c r="G2048" t="s">
        <v>3</v>
      </c>
      <c r="H2048" t="s">
        <v>3</v>
      </c>
      <c r="I2048" t="s">
        <v>3</v>
      </c>
      <c r="J2048" t="s">
        <v>3</v>
      </c>
      <c r="K2048">
        <v>0</v>
      </c>
      <c r="L2048" t="s">
        <v>3</v>
      </c>
      <c r="M2048" t="s">
        <v>3</v>
      </c>
      <c r="N2048" t="s">
        <v>3</v>
      </c>
      <c r="O2048" t="s">
        <v>3</v>
      </c>
      <c r="P2048" t="s">
        <v>3</v>
      </c>
      <c r="Q2048" t="s">
        <v>3</v>
      </c>
      <c r="R2048" t="s">
        <v>3</v>
      </c>
      <c r="S2048" t="s">
        <v>3</v>
      </c>
      <c r="T2048" t="s">
        <v>3</v>
      </c>
      <c r="U2048" t="s">
        <v>3</v>
      </c>
      <c r="V2048" t="s">
        <v>3</v>
      </c>
      <c r="W2048" t="s">
        <v>3</v>
      </c>
      <c r="X2048" t="s">
        <v>3</v>
      </c>
      <c r="Y2048" t="s">
        <v>3</v>
      </c>
      <c r="Z2048" t="s">
        <v>3</v>
      </c>
      <c r="AA2048"/>
      <c r="AB2048" t="s">
        <v>1791</v>
      </c>
      <c r="AC2048" t="s">
        <v>2271</v>
      </c>
      <c r="AD2048" t="s">
        <v>3</v>
      </c>
    </row>
    <row r="2049" spans="1:30" ht="15" x14ac:dyDescent="0.25">
      <c r="A2049">
        <v>854</v>
      </c>
      <c r="B2049" t="s">
        <v>2810</v>
      </c>
      <c r="C2049">
        <v>854</v>
      </c>
      <c r="D2049" t="s">
        <v>1808</v>
      </c>
      <c r="E2049" t="s">
        <v>2790</v>
      </c>
      <c r="F2049" t="s">
        <v>2791</v>
      </c>
      <c r="G2049" t="s">
        <v>3</v>
      </c>
      <c r="H2049" t="s">
        <v>3</v>
      </c>
      <c r="I2049" t="s">
        <v>3</v>
      </c>
      <c r="J2049" t="s">
        <v>3</v>
      </c>
      <c r="K2049">
        <v>0</v>
      </c>
      <c r="L2049" t="s">
        <v>3</v>
      </c>
      <c r="M2049" t="s">
        <v>3</v>
      </c>
      <c r="N2049" t="s">
        <v>3</v>
      </c>
      <c r="O2049" t="s">
        <v>3</v>
      </c>
      <c r="P2049" t="s">
        <v>3</v>
      </c>
      <c r="Q2049" t="s">
        <v>3</v>
      </c>
      <c r="R2049" t="s">
        <v>3</v>
      </c>
      <c r="S2049" t="s">
        <v>3</v>
      </c>
      <c r="T2049" t="s">
        <v>3</v>
      </c>
      <c r="U2049" t="s">
        <v>3</v>
      </c>
      <c r="V2049" t="s">
        <v>3</v>
      </c>
      <c r="W2049" t="s">
        <v>3</v>
      </c>
      <c r="X2049" t="s">
        <v>3</v>
      </c>
      <c r="Y2049" t="s">
        <v>3</v>
      </c>
      <c r="Z2049" t="s">
        <v>3</v>
      </c>
      <c r="AA2049"/>
      <c r="AB2049" t="s">
        <v>1791</v>
      </c>
      <c r="AC2049" t="s">
        <v>2271</v>
      </c>
      <c r="AD2049" t="s">
        <v>3</v>
      </c>
    </row>
    <row r="2050" spans="1:30" ht="15" x14ac:dyDescent="0.25">
      <c r="A2050">
        <v>855</v>
      </c>
      <c r="B2050" t="s">
        <v>2811</v>
      </c>
      <c r="C2050">
        <v>855</v>
      </c>
      <c r="D2050" t="s">
        <v>1808</v>
      </c>
      <c r="E2050" t="s">
        <v>2790</v>
      </c>
      <c r="F2050" t="s">
        <v>2791</v>
      </c>
      <c r="G2050" t="s">
        <v>3</v>
      </c>
      <c r="H2050" t="s">
        <v>3</v>
      </c>
      <c r="I2050" t="s">
        <v>3</v>
      </c>
      <c r="J2050" t="s">
        <v>3</v>
      </c>
      <c r="K2050" t="s">
        <v>3</v>
      </c>
      <c r="L2050" t="s">
        <v>3</v>
      </c>
      <c r="M2050" t="s">
        <v>3</v>
      </c>
      <c r="N2050" t="s">
        <v>3</v>
      </c>
      <c r="O2050" t="s">
        <v>3</v>
      </c>
      <c r="P2050" t="s">
        <v>3</v>
      </c>
      <c r="Q2050" t="s">
        <v>3</v>
      </c>
      <c r="R2050" t="s">
        <v>3</v>
      </c>
      <c r="S2050" t="s">
        <v>3</v>
      </c>
      <c r="T2050" t="s">
        <v>3</v>
      </c>
      <c r="U2050" t="s">
        <v>3</v>
      </c>
      <c r="V2050" t="s">
        <v>3</v>
      </c>
      <c r="W2050" t="s">
        <v>3</v>
      </c>
      <c r="X2050" t="s">
        <v>3</v>
      </c>
      <c r="Y2050" t="s">
        <v>3</v>
      </c>
      <c r="Z2050" t="s">
        <v>3</v>
      </c>
      <c r="AA2050"/>
      <c r="AB2050" t="s">
        <v>1791</v>
      </c>
      <c r="AC2050" t="s">
        <v>2271</v>
      </c>
      <c r="AD2050" t="s">
        <v>3</v>
      </c>
    </row>
    <row r="2051" spans="1:30" ht="15" x14ac:dyDescent="0.25">
      <c r="A2051">
        <v>856</v>
      </c>
      <c r="B2051" t="s">
        <v>2812</v>
      </c>
      <c r="C2051">
        <v>856</v>
      </c>
      <c r="D2051" t="s">
        <v>1808</v>
      </c>
      <c r="E2051" t="s">
        <v>2790</v>
      </c>
      <c r="F2051" t="s">
        <v>2791</v>
      </c>
      <c r="G2051" t="s">
        <v>3</v>
      </c>
      <c r="H2051" t="s">
        <v>2813</v>
      </c>
      <c r="I2051" t="s">
        <v>3</v>
      </c>
      <c r="J2051" t="s">
        <v>3</v>
      </c>
      <c r="K2051">
        <v>0</v>
      </c>
      <c r="L2051" t="s">
        <v>3</v>
      </c>
      <c r="M2051">
        <v>1</v>
      </c>
      <c r="N2051" t="s">
        <v>3</v>
      </c>
      <c r="O2051" t="s">
        <v>3</v>
      </c>
      <c r="P2051" t="s">
        <v>3</v>
      </c>
      <c r="Q2051" t="s">
        <v>3</v>
      </c>
      <c r="R2051" t="s">
        <v>3</v>
      </c>
      <c r="S2051" t="s">
        <v>3</v>
      </c>
      <c r="T2051" t="s">
        <v>359</v>
      </c>
      <c r="U2051" t="s">
        <v>3</v>
      </c>
      <c r="V2051" t="s">
        <v>3</v>
      </c>
      <c r="W2051" t="s">
        <v>9</v>
      </c>
      <c r="X2051" t="s">
        <v>3</v>
      </c>
      <c r="Y2051" t="s">
        <v>3</v>
      </c>
      <c r="Z2051" t="s">
        <v>3</v>
      </c>
      <c r="AA2051"/>
      <c r="AB2051" t="s">
        <v>1791</v>
      </c>
      <c r="AC2051" t="s">
        <v>2271</v>
      </c>
      <c r="AD2051" t="s">
        <v>3</v>
      </c>
    </row>
    <row r="2052" spans="1:30" ht="15" x14ac:dyDescent="0.25">
      <c r="A2052">
        <v>857</v>
      </c>
      <c r="B2052" t="s">
        <v>2814</v>
      </c>
      <c r="C2052">
        <v>857</v>
      </c>
      <c r="D2052" t="s">
        <v>1808</v>
      </c>
      <c r="E2052" t="s">
        <v>2790</v>
      </c>
      <c r="F2052" t="s">
        <v>2791</v>
      </c>
      <c r="G2052" t="s">
        <v>3</v>
      </c>
      <c r="H2052" t="s">
        <v>2815</v>
      </c>
      <c r="I2052" t="s">
        <v>3</v>
      </c>
      <c r="J2052" t="s">
        <v>3</v>
      </c>
      <c r="K2052">
        <v>0</v>
      </c>
      <c r="L2052" t="s">
        <v>3</v>
      </c>
      <c r="M2052" t="s">
        <v>3</v>
      </c>
      <c r="N2052" t="s">
        <v>3</v>
      </c>
      <c r="O2052" t="s">
        <v>3</v>
      </c>
      <c r="P2052" t="s">
        <v>1795</v>
      </c>
      <c r="Q2052" t="s">
        <v>3</v>
      </c>
      <c r="R2052" t="s">
        <v>3</v>
      </c>
      <c r="S2052" t="s">
        <v>3</v>
      </c>
      <c r="T2052" t="s">
        <v>11</v>
      </c>
      <c r="U2052" t="s">
        <v>3</v>
      </c>
      <c r="V2052" t="s">
        <v>10</v>
      </c>
      <c r="W2052" t="s">
        <v>3</v>
      </c>
      <c r="X2052" t="s">
        <v>3</v>
      </c>
      <c r="Y2052" t="s">
        <v>3</v>
      </c>
      <c r="Z2052" t="s">
        <v>3</v>
      </c>
      <c r="AA2052"/>
      <c r="AB2052" t="s">
        <v>1791</v>
      </c>
      <c r="AC2052" t="s">
        <v>2271</v>
      </c>
      <c r="AD2052" t="s">
        <v>3</v>
      </c>
    </row>
    <row r="2053" spans="1:30" ht="15" x14ac:dyDescent="0.25">
      <c r="A2053">
        <v>858</v>
      </c>
      <c r="B2053" t="s">
        <v>2816</v>
      </c>
      <c r="C2053">
        <v>858</v>
      </c>
      <c r="D2053" t="s">
        <v>1808</v>
      </c>
      <c r="E2053" t="s">
        <v>2790</v>
      </c>
      <c r="F2053" t="s">
        <v>2791</v>
      </c>
      <c r="G2053" t="s">
        <v>3</v>
      </c>
      <c r="H2053" t="s">
        <v>3</v>
      </c>
      <c r="I2053" t="s">
        <v>3</v>
      </c>
      <c r="J2053" t="s">
        <v>3</v>
      </c>
      <c r="K2053" t="s">
        <v>3</v>
      </c>
      <c r="L2053" t="s">
        <v>3</v>
      </c>
      <c r="M2053" t="s">
        <v>3</v>
      </c>
      <c r="N2053" t="s">
        <v>3</v>
      </c>
      <c r="O2053" t="s">
        <v>3</v>
      </c>
      <c r="P2053" t="s">
        <v>3</v>
      </c>
      <c r="Q2053" t="s">
        <v>3</v>
      </c>
      <c r="R2053" t="s">
        <v>3</v>
      </c>
      <c r="S2053" t="s">
        <v>3</v>
      </c>
      <c r="T2053" t="s">
        <v>3</v>
      </c>
      <c r="U2053" t="s">
        <v>3</v>
      </c>
      <c r="V2053" t="s">
        <v>3</v>
      </c>
      <c r="W2053" t="s">
        <v>3</v>
      </c>
      <c r="X2053" t="s">
        <v>3</v>
      </c>
      <c r="Y2053" t="s">
        <v>3</v>
      </c>
      <c r="Z2053" t="s">
        <v>3</v>
      </c>
      <c r="AA2053"/>
      <c r="AB2053" t="s">
        <v>1791</v>
      </c>
      <c r="AC2053" t="s">
        <v>2271</v>
      </c>
      <c r="AD2053" t="s">
        <v>3</v>
      </c>
    </row>
    <row r="2054" spans="1:30" ht="15" x14ac:dyDescent="0.25">
      <c r="A2054">
        <v>859</v>
      </c>
      <c r="B2054" t="s">
        <v>2817</v>
      </c>
      <c r="C2054">
        <v>859</v>
      </c>
      <c r="D2054" t="s">
        <v>1808</v>
      </c>
      <c r="E2054" t="s">
        <v>2790</v>
      </c>
      <c r="F2054" t="s">
        <v>2791</v>
      </c>
      <c r="G2054" t="s">
        <v>3</v>
      </c>
      <c r="H2054" t="s">
        <v>2818</v>
      </c>
      <c r="I2054" t="s">
        <v>3</v>
      </c>
      <c r="J2054" t="s">
        <v>3</v>
      </c>
      <c r="K2054">
        <v>0</v>
      </c>
      <c r="L2054" t="s">
        <v>311</v>
      </c>
      <c r="M2054" t="s">
        <v>3</v>
      </c>
      <c r="N2054" t="s">
        <v>3</v>
      </c>
      <c r="O2054" t="s">
        <v>3</v>
      </c>
      <c r="P2054" t="s">
        <v>1795</v>
      </c>
      <c r="Q2054" t="s">
        <v>3</v>
      </c>
      <c r="R2054" t="s">
        <v>3</v>
      </c>
      <c r="S2054" t="s">
        <v>3</v>
      </c>
      <c r="T2054" t="s">
        <v>3</v>
      </c>
      <c r="U2054" t="s">
        <v>3</v>
      </c>
      <c r="V2054" t="s">
        <v>2</v>
      </c>
      <c r="W2054" t="s">
        <v>3</v>
      </c>
      <c r="X2054" t="s">
        <v>3</v>
      </c>
      <c r="Y2054" t="s">
        <v>3</v>
      </c>
      <c r="Z2054" t="s">
        <v>3</v>
      </c>
      <c r="AA2054"/>
      <c r="AB2054" t="s">
        <v>1791</v>
      </c>
      <c r="AC2054" t="s">
        <v>2271</v>
      </c>
      <c r="AD2054" t="s">
        <v>3</v>
      </c>
    </row>
    <row r="2055" spans="1:30" ht="15" x14ac:dyDescent="0.25">
      <c r="A2055">
        <v>860</v>
      </c>
      <c r="B2055" t="s">
        <v>2819</v>
      </c>
      <c r="C2055">
        <v>860</v>
      </c>
      <c r="D2055" t="s">
        <v>1808</v>
      </c>
      <c r="E2055" t="s">
        <v>2790</v>
      </c>
      <c r="F2055" t="s">
        <v>2791</v>
      </c>
      <c r="G2055" t="s">
        <v>3</v>
      </c>
      <c r="H2055" t="s">
        <v>2820</v>
      </c>
      <c r="I2055" t="s">
        <v>3</v>
      </c>
      <c r="J2055" t="s">
        <v>3</v>
      </c>
      <c r="K2055">
        <v>0</v>
      </c>
      <c r="L2055" t="s">
        <v>311</v>
      </c>
      <c r="M2055">
        <v>1</v>
      </c>
      <c r="N2055" t="s">
        <v>3</v>
      </c>
      <c r="O2055" t="s">
        <v>3</v>
      </c>
      <c r="P2055" t="s">
        <v>1795</v>
      </c>
      <c r="Q2055" t="s">
        <v>3</v>
      </c>
      <c r="R2055" t="s">
        <v>3</v>
      </c>
      <c r="S2055" t="s">
        <v>3</v>
      </c>
      <c r="T2055" t="s">
        <v>11</v>
      </c>
      <c r="U2055" t="s">
        <v>3</v>
      </c>
      <c r="V2055" t="s">
        <v>2</v>
      </c>
      <c r="W2055" t="s">
        <v>3</v>
      </c>
      <c r="X2055" t="s">
        <v>3</v>
      </c>
      <c r="Y2055" t="s">
        <v>3</v>
      </c>
      <c r="Z2055" t="s">
        <v>3</v>
      </c>
      <c r="AA2055"/>
      <c r="AB2055" t="s">
        <v>1791</v>
      </c>
      <c r="AC2055" t="s">
        <v>2271</v>
      </c>
      <c r="AD2055" t="s">
        <v>3</v>
      </c>
    </row>
    <row r="2056" spans="1:30" ht="15" x14ac:dyDescent="0.25">
      <c r="A2056">
        <v>861</v>
      </c>
      <c r="B2056" t="s">
        <v>2821</v>
      </c>
      <c r="C2056">
        <v>861</v>
      </c>
      <c r="D2056" t="s">
        <v>1808</v>
      </c>
      <c r="E2056" t="s">
        <v>2790</v>
      </c>
      <c r="F2056" t="s">
        <v>2791</v>
      </c>
      <c r="G2056" t="s">
        <v>3</v>
      </c>
      <c r="H2056" t="s">
        <v>3</v>
      </c>
      <c r="I2056" t="s">
        <v>3</v>
      </c>
      <c r="J2056" t="s">
        <v>3</v>
      </c>
      <c r="K2056">
        <v>0</v>
      </c>
      <c r="L2056" t="s">
        <v>3</v>
      </c>
      <c r="M2056">
        <v>1</v>
      </c>
      <c r="N2056" t="s">
        <v>3</v>
      </c>
      <c r="O2056" t="s">
        <v>3</v>
      </c>
      <c r="P2056" t="s">
        <v>3</v>
      </c>
      <c r="Q2056" t="s">
        <v>3</v>
      </c>
      <c r="R2056" t="s">
        <v>3</v>
      </c>
      <c r="S2056" t="s">
        <v>3</v>
      </c>
      <c r="T2056" t="s">
        <v>3</v>
      </c>
      <c r="U2056" t="s">
        <v>3</v>
      </c>
      <c r="V2056" t="s">
        <v>3</v>
      </c>
      <c r="W2056" t="s">
        <v>3</v>
      </c>
      <c r="X2056" t="s">
        <v>3</v>
      </c>
      <c r="Y2056" t="s">
        <v>3</v>
      </c>
      <c r="Z2056" t="s">
        <v>3</v>
      </c>
      <c r="AA2056"/>
      <c r="AB2056" t="s">
        <v>1791</v>
      </c>
      <c r="AC2056" t="s">
        <v>2271</v>
      </c>
      <c r="AD2056" t="s">
        <v>3</v>
      </c>
    </row>
    <row r="2057" spans="1:30" ht="15" x14ac:dyDescent="0.25">
      <c r="A2057">
        <v>862</v>
      </c>
      <c r="B2057" t="s">
        <v>2822</v>
      </c>
      <c r="C2057">
        <v>862</v>
      </c>
      <c r="D2057" t="s">
        <v>1808</v>
      </c>
      <c r="E2057" t="s">
        <v>2790</v>
      </c>
      <c r="F2057" t="s">
        <v>2791</v>
      </c>
      <c r="G2057" t="s">
        <v>3</v>
      </c>
      <c r="H2057" t="s">
        <v>3</v>
      </c>
      <c r="I2057" t="s">
        <v>3</v>
      </c>
      <c r="J2057" t="s">
        <v>3</v>
      </c>
      <c r="K2057">
        <v>0</v>
      </c>
      <c r="L2057" t="s">
        <v>3</v>
      </c>
      <c r="M2057" t="s">
        <v>3</v>
      </c>
      <c r="N2057" t="s">
        <v>3</v>
      </c>
      <c r="O2057" t="s">
        <v>3</v>
      </c>
      <c r="P2057" t="s">
        <v>3</v>
      </c>
      <c r="Q2057" t="s">
        <v>3</v>
      </c>
      <c r="R2057" t="s">
        <v>3</v>
      </c>
      <c r="S2057" t="s">
        <v>3</v>
      </c>
      <c r="T2057" t="s">
        <v>3</v>
      </c>
      <c r="U2057" t="s">
        <v>3</v>
      </c>
      <c r="V2057" t="s">
        <v>3</v>
      </c>
      <c r="W2057" t="s">
        <v>3</v>
      </c>
      <c r="X2057" t="s">
        <v>3</v>
      </c>
      <c r="Y2057" t="s">
        <v>3</v>
      </c>
      <c r="Z2057" t="s">
        <v>3</v>
      </c>
      <c r="AA2057"/>
      <c r="AB2057" t="s">
        <v>1791</v>
      </c>
      <c r="AC2057" t="s">
        <v>2271</v>
      </c>
      <c r="AD2057" t="s">
        <v>3</v>
      </c>
    </row>
    <row r="2058" spans="1:30" ht="15" x14ac:dyDescent="0.25">
      <c r="A2058">
        <v>863</v>
      </c>
      <c r="B2058" t="s">
        <v>2823</v>
      </c>
      <c r="C2058">
        <v>863</v>
      </c>
      <c r="D2058" t="s">
        <v>1808</v>
      </c>
      <c r="E2058" t="s">
        <v>2790</v>
      </c>
      <c r="F2058" t="s">
        <v>2791</v>
      </c>
      <c r="G2058" t="s">
        <v>3</v>
      </c>
      <c r="H2058" t="s">
        <v>3</v>
      </c>
      <c r="I2058" t="s">
        <v>3</v>
      </c>
      <c r="J2058" t="s">
        <v>3</v>
      </c>
      <c r="K2058">
        <v>0</v>
      </c>
      <c r="L2058" t="s">
        <v>3</v>
      </c>
      <c r="M2058" t="s">
        <v>3</v>
      </c>
      <c r="N2058" t="s">
        <v>3</v>
      </c>
      <c r="O2058" t="s">
        <v>3</v>
      </c>
      <c r="P2058" t="s">
        <v>3</v>
      </c>
      <c r="Q2058" t="s">
        <v>3</v>
      </c>
      <c r="R2058" t="s">
        <v>3</v>
      </c>
      <c r="S2058" t="s">
        <v>3</v>
      </c>
      <c r="T2058" t="s">
        <v>3</v>
      </c>
      <c r="U2058" t="s">
        <v>3</v>
      </c>
      <c r="V2058" t="s">
        <v>3</v>
      </c>
      <c r="W2058" t="s">
        <v>3</v>
      </c>
      <c r="X2058" t="s">
        <v>3</v>
      </c>
      <c r="Y2058" t="s">
        <v>3</v>
      </c>
      <c r="Z2058" t="s">
        <v>3</v>
      </c>
      <c r="AA2058"/>
      <c r="AB2058" t="s">
        <v>1791</v>
      </c>
      <c r="AC2058" t="s">
        <v>2271</v>
      </c>
      <c r="AD2058" t="s">
        <v>3</v>
      </c>
    </row>
    <row r="2059" spans="1:30" ht="15" x14ac:dyDescent="0.25">
      <c r="A2059">
        <v>864</v>
      </c>
      <c r="B2059" t="s">
        <v>2824</v>
      </c>
      <c r="C2059">
        <v>864</v>
      </c>
      <c r="D2059" t="s">
        <v>1808</v>
      </c>
      <c r="E2059" t="s">
        <v>2790</v>
      </c>
      <c r="F2059" t="s">
        <v>2791</v>
      </c>
      <c r="G2059" t="s">
        <v>3</v>
      </c>
      <c r="H2059" t="s">
        <v>3</v>
      </c>
      <c r="I2059" t="s">
        <v>3</v>
      </c>
      <c r="J2059" t="s">
        <v>3</v>
      </c>
      <c r="K2059">
        <v>0</v>
      </c>
      <c r="L2059" t="s">
        <v>3</v>
      </c>
      <c r="M2059" t="s">
        <v>3</v>
      </c>
      <c r="N2059" t="s">
        <v>3</v>
      </c>
      <c r="O2059" t="s">
        <v>3</v>
      </c>
      <c r="P2059" t="s">
        <v>3</v>
      </c>
      <c r="Q2059" t="s">
        <v>3</v>
      </c>
      <c r="R2059" t="s">
        <v>3</v>
      </c>
      <c r="S2059" t="s">
        <v>3</v>
      </c>
      <c r="T2059" t="s">
        <v>3</v>
      </c>
      <c r="U2059" t="s">
        <v>3</v>
      </c>
      <c r="V2059" t="s">
        <v>3</v>
      </c>
      <c r="W2059" t="s">
        <v>3</v>
      </c>
      <c r="X2059" t="s">
        <v>3</v>
      </c>
      <c r="Y2059" t="s">
        <v>3</v>
      </c>
      <c r="Z2059" t="s">
        <v>3</v>
      </c>
      <c r="AA2059"/>
      <c r="AB2059" t="s">
        <v>1791</v>
      </c>
      <c r="AC2059" t="s">
        <v>2271</v>
      </c>
      <c r="AD2059" t="s">
        <v>3</v>
      </c>
    </row>
    <row r="2060" spans="1:30" ht="15" x14ac:dyDescent="0.25">
      <c r="A2060">
        <v>865</v>
      </c>
      <c r="B2060" t="s">
        <v>2825</v>
      </c>
      <c r="C2060">
        <v>865</v>
      </c>
      <c r="D2060" t="s">
        <v>1808</v>
      </c>
      <c r="E2060" t="s">
        <v>2790</v>
      </c>
      <c r="F2060" t="s">
        <v>2791</v>
      </c>
      <c r="G2060" t="s">
        <v>3</v>
      </c>
      <c r="H2060" t="s">
        <v>2826</v>
      </c>
      <c r="I2060" t="s">
        <v>3</v>
      </c>
      <c r="J2060" t="s">
        <v>3</v>
      </c>
      <c r="K2060">
        <v>0</v>
      </c>
      <c r="L2060" t="s">
        <v>3</v>
      </c>
      <c r="M2060" t="s">
        <v>3</v>
      </c>
      <c r="N2060" t="s">
        <v>3</v>
      </c>
      <c r="O2060" t="s">
        <v>3</v>
      </c>
      <c r="P2060" t="s">
        <v>1795</v>
      </c>
      <c r="Q2060" t="s">
        <v>3</v>
      </c>
      <c r="R2060" t="s">
        <v>3</v>
      </c>
      <c r="S2060" t="s">
        <v>3</v>
      </c>
      <c r="T2060" t="s">
        <v>3</v>
      </c>
      <c r="U2060" t="s">
        <v>3</v>
      </c>
      <c r="V2060" t="s">
        <v>2</v>
      </c>
      <c r="W2060" t="s">
        <v>3</v>
      </c>
      <c r="X2060" t="s">
        <v>3</v>
      </c>
      <c r="Y2060" t="s">
        <v>3</v>
      </c>
      <c r="Z2060" t="s">
        <v>3</v>
      </c>
      <c r="AA2060"/>
      <c r="AB2060" t="s">
        <v>1791</v>
      </c>
      <c r="AC2060" t="s">
        <v>2271</v>
      </c>
      <c r="AD2060" t="s">
        <v>3</v>
      </c>
    </row>
    <row r="2061" spans="1:30" ht="15" x14ac:dyDescent="0.25">
      <c r="A2061">
        <v>866</v>
      </c>
      <c r="B2061" t="s">
        <v>2827</v>
      </c>
      <c r="C2061">
        <v>866</v>
      </c>
      <c r="D2061" t="s">
        <v>1808</v>
      </c>
      <c r="E2061" t="s">
        <v>2790</v>
      </c>
      <c r="F2061" t="s">
        <v>2791</v>
      </c>
      <c r="G2061" t="s">
        <v>3</v>
      </c>
      <c r="H2061" t="s">
        <v>2828</v>
      </c>
      <c r="I2061" t="s">
        <v>3</v>
      </c>
      <c r="J2061" t="s">
        <v>3</v>
      </c>
      <c r="K2061">
        <v>0</v>
      </c>
      <c r="L2061" t="s">
        <v>311</v>
      </c>
      <c r="M2061" t="s">
        <v>3</v>
      </c>
      <c r="N2061" t="s">
        <v>3</v>
      </c>
      <c r="O2061" t="s">
        <v>3</v>
      </c>
      <c r="P2061" t="s">
        <v>1795</v>
      </c>
      <c r="Q2061" t="s">
        <v>3</v>
      </c>
      <c r="R2061" t="s">
        <v>3</v>
      </c>
      <c r="S2061" t="s">
        <v>3</v>
      </c>
      <c r="T2061" t="s">
        <v>3</v>
      </c>
      <c r="U2061" t="s">
        <v>3</v>
      </c>
      <c r="V2061" t="s">
        <v>2</v>
      </c>
      <c r="W2061" t="s">
        <v>3</v>
      </c>
      <c r="X2061" t="s">
        <v>3</v>
      </c>
      <c r="Y2061" t="s">
        <v>3</v>
      </c>
      <c r="Z2061" t="s">
        <v>3</v>
      </c>
      <c r="AA2061"/>
      <c r="AB2061" t="s">
        <v>1791</v>
      </c>
      <c r="AC2061" t="s">
        <v>2271</v>
      </c>
      <c r="AD2061" t="s">
        <v>3</v>
      </c>
    </row>
    <row r="2062" spans="1:30" ht="15" x14ac:dyDescent="0.25">
      <c r="A2062">
        <v>867</v>
      </c>
      <c r="B2062" t="s">
        <v>2829</v>
      </c>
      <c r="C2062">
        <v>867</v>
      </c>
      <c r="D2062" t="s">
        <v>1808</v>
      </c>
      <c r="E2062" t="s">
        <v>2790</v>
      </c>
      <c r="F2062" t="s">
        <v>2791</v>
      </c>
      <c r="G2062" t="s">
        <v>3</v>
      </c>
      <c r="H2062" t="s">
        <v>3</v>
      </c>
      <c r="I2062" t="s">
        <v>3</v>
      </c>
      <c r="J2062" t="s">
        <v>3</v>
      </c>
      <c r="K2062">
        <v>0</v>
      </c>
      <c r="L2062" t="s">
        <v>3</v>
      </c>
      <c r="M2062">
        <v>1</v>
      </c>
      <c r="N2062" t="s">
        <v>3</v>
      </c>
      <c r="O2062" t="s">
        <v>3</v>
      </c>
      <c r="P2062" t="s">
        <v>3</v>
      </c>
      <c r="Q2062" t="s">
        <v>3</v>
      </c>
      <c r="R2062" t="s">
        <v>3</v>
      </c>
      <c r="S2062" t="s">
        <v>3</v>
      </c>
      <c r="T2062" t="s">
        <v>3</v>
      </c>
      <c r="U2062" t="s">
        <v>3</v>
      </c>
      <c r="V2062" t="s">
        <v>3</v>
      </c>
      <c r="W2062" t="s">
        <v>13</v>
      </c>
      <c r="X2062" t="s">
        <v>3</v>
      </c>
      <c r="Y2062" t="s">
        <v>3</v>
      </c>
      <c r="Z2062" t="s">
        <v>3</v>
      </c>
      <c r="AA2062"/>
      <c r="AB2062" t="s">
        <v>1791</v>
      </c>
      <c r="AC2062" t="s">
        <v>2271</v>
      </c>
      <c r="AD2062" t="s">
        <v>3</v>
      </c>
    </row>
    <row r="2063" spans="1:30" ht="15" x14ac:dyDescent="0.25">
      <c r="A2063">
        <v>868</v>
      </c>
      <c r="B2063" t="s">
        <v>2830</v>
      </c>
      <c r="C2063">
        <v>868</v>
      </c>
      <c r="D2063" t="s">
        <v>1808</v>
      </c>
      <c r="E2063" t="s">
        <v>2790</v>
      </c>
      <c r="F2063" t="s">
        <v>2791</v>
      </c>
      <c r="G2063" t="s">
        <v>3</v>
      </c>
      <c r="H2063" t="s">
        <v>2826</v>
      </c>
      <c r="I2063" t="s">
        <v>3</v>
      </c>
      <c r="J2063" t="s">
        <v>3</v>
      </c>
      <c r="K2063">
        <v>0</v>
      </c>
      <c r="L2063" t="s">
        <v>311</v>
      </c>
      <c r="M2063" t="s">
        <v>3</v>
      </c>
      <c r="N2063" t="s">
        <v>3</v>
      </c>
      <c r="O2063" t="s">
        <v>3</v>
      </c>
      <c r="P2063" t="s">
        <v>1795</v>
      </c>
      <c r="Q2063" t="s">
        <v>3</v>
      </c>
      <c r="R2063" t="s">
        <v>3</v>
      </c>
      <c r="S2063" t="s">
        <v>3</v>
      </c>
      <c r="T2063" t="s">
        <v>3</v>
      </c>
      <c r="U2063" t="s">
        <v>3</v>
      </c>
      <c r="V2063" t="s">
        <v>2</v>
      </c>
      <c r="W2063" t="s">
        <v>3</v>
      </c>
      <c r="X2063" t="s">
        <v>3</v>
      </c>
      <c r="Y2063" t="s">
        <v>3</v>
      </c>
      <c r="Z2063" t="s">
        <v>3</v>
      </c>
      <c r="AA2063"/>
      <c r="AB2063" t="s">
        <v>1791</v>
      </c>
      <c r="AC2063" t="s">
        <v>2271</v>
      </c>
      <c r="AD2063" t="s">
        <v>3</v>
      </c>
    </row>
    <row r="2064" spans="1:30" ht="15" x14ac:dyDescent="0.25">
      <c r="A2064">
        <v>869</v>
      </c>
      <c r="B2064" t="s">
        <v>2831</v>
      </c>
      <c r="C2064">
        <v>869</v>
      </c>
      <c r="D2064" t="s">
        <v>1808</v>
      </c>
      <c r="E2064" t="s">
        <v>2790</v>
      </c>
      <c r="F2064" t="s">
        <v>2791</v>
      </c>
      <c r="G2064" t="s">
        <v>3</v>
      </c>
      <c r="H2064" t="s">
        <v>3</v>
      </c>
      <c r="I2064" t="s">
        <v>3</v>
      </c>
      <c r="J2064" t="s">
        <v>3</v>
      </c>
      <c r="K2064" t="s">
        <v>3</v>
      </c>
      <c r="L2064" t="s">
        <v>3</v>
      </c>
      <c r="M2064" t="s">
        <v>3</v>
      </c>
      <c r="N2064" t="s">
        <v>3</v>
      </c>
      <c r="O2064" t="s">
        <v>3</v>
      </c>
      <c r="P2064" t="s">
        <v>3</v>
      </c>
      <c r="Q2064" t="s">
        <v>3</v>
      </c>
      <c r="R2064" t="s">
        <v>3</v>
      </c>
      <c r="S2064" t="s">
        <v>3</v>
      </c>
      <c r="T2064" t="s">
        <v>3</v>
      </c>
      <c r="U2064" t="s">
        <v>3</v>
      </c>
      <c r="V2064" t="s">
        <v>3</v>
      </c>
      <c r="W2064" t="s">
        <v>3</v>
      </c>
      <c r="X2064" t="s">
        <v>3</v>
      </c>
      <c r="Y2064" t="s">
        <v>3</v>
      </c>
      <c r="Z2064" t="s">
        <v>3</v>
      </c>
      <c r="AA2064"/>
      <c r="AB2064" t="s">
        <v>1791</v>
      </c>
      <c r="AC2064" t="s">
        <v>2271</v>
      </c>
      <c r="AD2064" t="s">
        <v>3</v>
      </c>
    </row>
    <row r="2065" spans="1:30" ht="15" x14ac:dyDescent="0.25">
      <c r="A2065">
        <v>870</v>
      </c>
      <c r="B2065" t="s">
        <v>2832</v>
      </c>
      <c r="C2065">
        <v>870</v>
      </c>
      <c r="D2065" t="s">
        <v>1808</v>
      </c>
      <c r="E2065" t="s">
        <v>2790</v>
      </c>
      <c r="F2065" t="s">
        <v>2791</v>
      </c>
      <c r="G2065" t="s">
        <v>3</v>
      </c>
      <c r="H2065" t="s">
        <v>2833</v>
      </c>
      <c r="I2065" t="s">
        <v>3</v>
      </c>
      <c r="J2065" t="s">
        <v>3</v>
      </c>
      <c r="K2065">
        <v>0</v>
      </c>
      <c r="L2065" t="s">
        <v>3</v>
      </c>
      <c r="M2065">
        <v>1</v>
      </c>
      <c r="N2065" t="s">
        <v>3</v>
      </c>
      <c r="O2065" t="s">
        <v>3</v>
      </c>
      <c r="P2065" t="s">
        <v>3</v>
      </c>
      <c r="Q2065" t="s">
        <v>3</v>
      </c>
      <c r="R2065" t="s">
        <v>3</v>
      </c>
      <c r="S2065" t="s">
        <v>3</v>
      </c>
      <c r="T2065" t="s">
        <v>359</v>
      </c>
      <c r="U2065" t="s">
        <v>3</v>
      </c>
      <c r="V2065" t="s">
        <v>3</v>
      </c>
      <c r="W2065" t="s">
        <v>9</v>
      </c>
      <c r="X2065" t="s">
        <v>3</v>
      </c>
      <c r="Y2065" t="s">
        <v>3</v>
      </c>
      <c r="Z2065" t="s">
        <v>3</v>
      </c>
      <c r="AA2065"/>
      <c r="AB2065" t="s">
        <v>1791</v>
      </c>
      <c r="AC2065" t="s">
        <v>2271</v>
      </c>
      <c r="AD2065" t="s">
        <v>3</v>
      </c>
    </row>
    <row r="2066" spans="1:30" ht="15" x14ac:dyDescent="0.25">
      <c r="A2066">
        <v>871</v>
      </c>
      <c r="B2066" t="s">
        <v>2834</v>
      </c>
      <c r="C2066">
        <v>871</v>
      </c>
      <c r="D2066" t="s">
        <v>1808</v>
      </c>
      <c r="E2066" t="s">
        <v>2790</v>
      </c>
      <c r="F2066" t="s">
        <v>2791</v>
      </c>
      <c r="G2066" t="s">
        <v>3</v>
      </c>
      <c r="H2066" t="s">
        <v>3</v>
      </c>
      <c r="I2066" t="s">
        <v>3</v>
      </c>
      <c r="J2066" t="s">
        <v>3</v>
      </c>
      <c r="K2066">
        <v>0</v>
      </c>
      <c r="L2066" t="s">
        <v>3</v>
      </c>
      <c r="M2066" t="s">
        <v>3</v>
      </c>
      <c r="N2066" t="s">
        <v>3</v>
      </c>
      <c r="O2066" t="s">
        <v>3</v>
      </c>
      <c r="P2066" t="s">
        <v>1795</v>
      </c>
      <c r="Q2066" t="s">
        <v>3</v>
      </c>
      <c r="R2066" t="s">
        <v>3</v>
      </c>
      <c r="S2066" t="s">
        <v>3</v>
      </c>
      <c r="T2066" t="s">
        <v>3</v>
      </c>
      <c r="U2066" t="s">
        <v>3</v>
      </c>
      <c r="V2066" t="s">
        <v>2</v>
      </c>
      <c r="W2066" t="s">
        <v>3</v>
      </c>
      <c r="X2066" t="s">
        <v>3</v>
      </c>
      <c r="Y2066" t="s">
        <v>3</v>
      </c>
      <c r="Z2066" t="s">
        <v>3</v>
      </c>
      <c r="AA2066"/>
      <c r="AB2066" t="s">
        <v>1791</v>
      </c>
      <c r="AC2066" t="s">
        <v>2271</v>
      </c>
      <c r="AD2066" t="s">
        <v>3</v>
      </c>
    </row>
    <row r="2067" spans="1:30" ht="15" x14ac:dyDescent="0.25">
      <c r="A2067">
        <v>872</v>
      </c>
      <c r="B2067" t="s">
        <v>2835</v>
      </c>
      <c r="C2067">
        <v>872</v>
      </c>
      <c r="D2067" t="s">
        <v>1808</v>
      </c>
      <c r="E2067" t="s">
        <v>2790</v>
      </c>
      <c r="F2067" t="s">
        <v>2791</v>
      </c>
      <c r="G2067" t="s">
        <v>3</v>
      </c>
      <c r="H2067" t="s">
        <v>3</v>
      </c>
      <c r="I2067" t="s">
        <v>3</v>
      </c>
      <c r="J2067" t="s">
        <v>3</v>
      </c>
      <c r="K2067">
        <v>0</v>
      </c>
      <c r="L2067" t="s">
        <v>3</v>
      </c>
      <c r="M2067">
        <v>1</v>
      </c>
      <c r="N2067" t="s">
        <v>3</v>
      </c>
      <c r="O2067" t="s">
        <v>3</v>
      </c>
      <c r="P2067" t="s">
        <v>3</v>
      </c>
      <c r="Q2067" t="s">
        <v>3</v>
      </c>
      <c r="R2067" t="s">
        <v>3</v>
      </c>
      <c r="S2067" t="s">
        <v>3</v>
      </c>
      <c r="T2067" t="s">
        <v>3</v>
      </c>
      <c r="U2067" t="s">
        <v>3</v>
      </c>
      <c r="V2067" t="s">
        <v>3</v>
      </c>
      <c r="W2067" t="s">
        <v>13</v>
      </c>
      <c r="X2067" t="s">
        <v>3</v>
      </c>
      <c r="Y2067" t="s">
        <v>3</v>
      </c>
      <c r="Z2067" t="s">
        <v>3</v>
      </c>
      <c r="AA2067"/>
      <c r="AB2067" t="s">
        <v>1791</v>
      </c>
      <c r="AC2067" t="s">
        <v>2271</v>
      </c>
      <c r="AD2067" t="s">
        <v>3</v>
      </c>
    </row>
    <row r="2068" spans="1:30" ht="15" x14ac:dyDescent="0.25">
      <c r="A2068">
        <v>873</v>
      </c>
      <c r="B2068" t="s">
        <v>2836</v>
      </c>
      <c r="C2068">
        <v>873</v>
      </c>
      <c r="D2068" t="s">
        <v>1808</v>
      </c>
      <c r="E2068" t="s">
        <v>2790</v>
      </c>
      <c r="F2068" t="s">
        <v>2791</v>
      </c>
      <c r="G2068" t="s">
        <v>3</v>
      </c>
      <c r="H2068" t="s">
        <v>3</v>
      </c>
      <c r="I2068" t="s">
        <v>3</v>
      </c>
      <c r="J2068" t="s">
        <v>3</v>
      </c>
      <c r="K2068">
        <v>0</v>
      </c>
      <c r="L2068" t="s">
        <v>3</v>
      </c>
      <c r="M2068" t="s">
        <v>3</v>
      </c>
      <c r="N2068" t="s">
        <v>3</v>
      </c>
      <c r="O2068" t="s">
        <v>3</v>
      </c>
      <c r="P2068" t="s">
        <v>3</v>
      </c>
      <c r="Q2068" t="s">
        <v>3</v>
      </c>
      <c r="R2068" t="s">
        <v>3</v>
      </c>
      <c r="S2068" t="s">
        <v>3</v>
      </c>
      <c r="T2068" t="s">
        <v>3</v>
      </c>
      <c r="U2068" t="s">
        <v>3</v>
      </c>
      <c r="V2068" t="s">
        <v>3</v>
      </c>
      <c r="W2068" t="s">
        <v>3</v>
      </c>
      <c r="X2068" t="s">
        <v>3</v>
      </c>
      <c r="Y2068" t="s">
        <v>3</v>
      </c>
      <c r="Z2068" t="s">
        <v>3</v>
      </c>
      <c r="AA2068"/>
      <c r="AB2068" t="s">
        <v>1791</v>
      </c>
      <c r="AC2068" t="s">
        <v>2271</v>
      </c>
      <c r="AD2068" t="s">
        <v>3</v>
      </c>
    </row>
    <row r="2069" spans="1:30" ht="15" x14ac:dyDescent="0.25">
      <c r="A2069">
        <v>874</v>
      </c>
      <c r="B2069" t="s">
        <v>2837</v>
      </c>
      <c r="C2069">
        <v>874</v>
      </c>
      <c r="D2069" t="s">
        <v>1808</v>
      </c>
      <c r="E2069" t="s">
        <v>2790</v>
      </c>
      <c r="F2069" t="s">
        <v>2791</v>
      </c>
      <c r="G2069" t="s">
        <v>3</v>
      </c>
      <c r="H2069" t="s">
        <v>3</v>
      </c>
      <c r="I2069" t="s">
        <v>3</v>
      </c>
      <c r="J2069" t="s">
        <v>3</v>
      </c>
      <c r="K2069">
        <v>0</v>
      </c>
      <c r="L2069" t="s">
        <v>3</v>
      </c>
      <c r="M2069" t="s">
        <v>3</v>
      </c>
      <c r="N2069" t="s">
        <v>3</v>
      </c>
      <c r="O2069" t="s">
        <v>3</v>
      </c>
      <c r="P2069" t="s">
        <v>3</v>
      </c>
      <c r="Q2069" t="s">
        <v>3</v>
      </c>
      <c r="R2069" t="s">
        <v>3</v>
      </c>
      <c r="S2069" t="s">
        <v>3</v>
      </c>
      <c r="T2069" t="s">
        <v>3</v>
      </c>
      <c r="U2069" t="s">
        <v>3</v>
      </c>
      <c r="V2069" t="s">
        <v>3</v>
      </c>
      <c r="W2069" t="s">
        <v>3</v>
      </c>
      <c r="X2069" t="s">
        <v>3</v>
      </c>
      <c r="Y2069" t="s">
        <v>3</v>
      </c>
      <c r="Z2069" t="s">
        <v>3</v>
      </c>
      <c r="AA2069"/>
      <c r="AB2069" t="s">
        <v>1791</v>
      </c>
      <c r="AC2069" t="s">
        <v>2271</v>
      </c>
      <c r="AD2069" t="s">
        <v>3</v>
      </c>
    </row>
    <row r="2070" spans="1:30" ht="15" x14ac:dyDescent="0.25">
      <c r="A2070">
        <v>875</v>
      </c>
      <c r="B2070" t="s">
        <v>2838</v>
      </c>
      <c r="C2070">
        <v>875</v>
      </c>
      <c r="D2070" t="s">
        <v>1808</v>
      </c>
      <c r="E2070" t="s">
        <v>2790</v>
      </c>
      <c r="F2070" t="s">
        <v>2791</v>
      </c>
      <c r="G2070" t="s">
        <v>3</v>
      </c>
      <c r="H2070" t="s">
        <v>3</v>
      </c>
      <c r="I2070" t="s">
        <v>3</v>
      </c>
      <c r="J2070" t="s">
        <v>3</v>
      </c>
      <c r="K2070">
        <v>0</v>
      </c>
      <c r="L2070" t="s">
        <v>3</v>
      </c>
      <c r="M2070" t="s">
        <v>3</v>
      </c>
      <c r="N2070" t="s">
        <v>3</v>
      </c>
      <c r="O2070" t="s">
        <v>3</v>
      </c>
      <c r="P2070" t="s">
        <v>3</v>
      </c>
      <c r="Q2070" t="s">
        <v>3</v>
      </c>
      <c r="R2070" t="s">
        <v>3</v>
      </c>
      <c r="S2070" t="s">
        <v>3</v>
      </c>
      <c r="T2070" t="s">
        <v>3</v>
      </c>
      <c r="U2070" t="s">
        <v>3</v>
      </c>
      <c r="V2070" t="s">
        <v>3</v>
      </c>
      <c r="W2070" t="s">
        <v>3</v>
      </c>
      <c r="X2070" t="s">
        <v>3</v>
      </c>
      <c r="Y2070" t="s">
        <v>3</v>
      </c>
      <c r="Z2070" t="s">
        <v>3</v>
      </c>
      <c r="AA2070"/>
      <c r="AB2070" t="s">
        <v>1791</v>
      </c>
      <c r="AC2070" t="s">
        <v>2271</v>
      </c>
      <c r="AD2070" t="s">
        <v>3</v>
      </c>
    </row>
    <row r="2071" spans="1:30" ht="15" x14ac:dyDescent="0.25">
      <c r="A2071">
        <v>876</v>
      </c>
      <c r="B2071" t="s">
        <v>2839</v>
      </c>
      <c r="C2071">
        <v>876</v>
      </c>
      <c r="D2071" t="s">
        <v>1808</v>
      </c>
      <c r="E2071" t="s">
        <v>2790</v>
      </c>
      <c r="F2071" t="s">
        <v>2791</v>
      </c>
      <c r="G2071" t="s">
        <v>3</v>
      </c>
      <c r="H2071" t="s">
        <v>2840</v>
      </c>
      <c r="I2071" t="s">
        <v>3</v>
      </c>
      <c r="J2071" t="s">
        <v>3</v>
      </c>
      <c r="K2071">
        <v>0</v>
      </c>
      <c r="L2071" t="s">
        <v>311</v>
      </c>
      <c r="M2071" t="s">
        <v>3</v>
      </c>
      <c r="N2071" t="s">
        <v>3</v>
      </c>
      <c r="O2071" t="s">
        <v>3</v>
      </c>
      <c r="P2071" t="s">
        <v>1795</v>
      </c>
      <c r="Q2071" t="s">
        <v>3</v>
      </c>
      <c r="R2071" t="s">
        <v>3</v>
      </c>
      <c r="S2071" t="s">
        <v>3</v>
      </c>
      <c r="T2071" t="s">
        <v>3</v>
      </c>
      <c r="U2071" t="s">
        <v>3</v>
      </c>
      <c r="V2071" t="s">
        <v>2</v>
      </c>
      <c r="W2071" t="s">
        <v>3</v>
      </c>
      <c r="X2071" t="s">
        <v>3</v>
      </c>
      <c r="Y2071" t="s">
        <v>3</v>
      </c>
      <c r="Z2071" t="s">
        <v>3</v>
      </c>
      <c r="AA2071"/>
      <c r="AB2071" t="s">
        <v>1791</v>
      </c>
      <c r="AC2071" t="s">
        <v>2271</v>
      </c>
      <c r="AD2071" t="s">
        <v>3</v>
      </c>
    </row>
    <row r="2072" spans="1:30" ht="15" x14ac:dyDescent="0.25">
      <c r="A2072">
        <v>877</v>
      </c>
      <c r="B2072" t="s">
        <v>2841</v>
      </c>
      <c r="C2072">
        <v>877</v>
      </c>
      <c r="D2072" t="s">
        <v>1808</v>
      </c>
      <c r="E2072" t="s">
        <v>2790</v>
      </c>
      <c r="F2072" t="s">
        <v>2791</v>
      </c>
      <c r="G2072" t="s">
        <v>3</v>
      </c>
      <c r="H2072" t="s">
        <v>2840</v>
      </c>
      <c r="I2072" t="s">
        <v>3</v>
      </c>
      <c r="J2072" t="s">
        <v>3</v>
      </c>
      <c r="K2072">
        <v>0</v>
      </c>
      <c r="L2072" t="s">
        <v>3</v>
      </c>
      <c r="M2072" t="s">
        <v>3</v>
      </c>
      <c r="N2072" t="s">
        <v>3</v>
      </c>
      <c r="O2072" t="s">
        <v>3</v>
      </c>
      <c r="P2072" t="s">
        <v>3</v>
      </c>
      <c r="Q2072" t="s">
        <v>3</v>
      </c>
      <c r="R2072" t="s">
        <v>3</v>
      </c>
      <c r="S2072" t="s">
        <v>3</v>
      </c>
      <c r="T2072" t="s">
        <v>3</v>
      </c>
      <c r="U2072" t="s">
        <v>3</v>
      </c>
      <c r="V2072" t="s">
        <v>3</v>
      </c>
      <c r="W2072" t="s">
        <v>3</v>
      </c>
      <c r="X2072" t="s">
        <v>3</v>
      </c>
      <c r="Y2072" t="s">
        <v>3</v>
      </c>
      <c r="Z2072" t="s">
        <v>3</v>
      </c>
      <c r="AA2072"/>
      <c r="AB2072" t="s">
        <v>1791</v>
      </c>
      <c r="AC2072" t="s">
        <v>2271</v>
      </c>
      <c r="AD2072" t="s">
        <v>3</v>
      </c>
    </row>
    <row r="2073" spans="1:30" ht="15" x14ac:dyDescent="0.25">
      <c r="A2073">
        <v>878</v>
      </c>
      <c r="B2073" t="s">
        <v>2842</v>
      </c>
      <c r="C2073">
        <v>878</v>
      </c>
      <c r="D2073" t="s">
        <v>1808</v>
      </c>
      <c r="E2073" t="s">
        <v>2790</v>
      </c>
      <c r="F2073" t="s">
        <v>2791</v>
      </c>
      <c r="G2073" t="s">
        <v>3</v>
      </c>
      <c r="H2073" t="s">
        <v>2840</v>
      </c>
      <c r="I2073" t="s">
        <v>3</v>
      </c>
      <c r="J2073" t="s">
        <v>3</v>
      </c>
      <c r="K2073">
        <v>0</v>
      </c>
      <c r="L2073" t="s">
        <v>3</v>
      </c>
      <c r="M2073" t="s">
        <v>3</v>
      </c>
      <c r="N2073" t="s">
        <v>3</v>
      </c>
      <c r="O2073" t="s">
        <v>3</v>
      </c>
      <c r="P2073" t="s">
        <v>3</v>
      </c>
      <c r="Q2073" t="s">
        <v>3</v>
      </c>
      <c r="R2073" t="s">
        <v>3</v>
      </c>
      <c r="S2073" t="s">
        <v>3</v>
      </c>
      <c r="T2073" t="s">
        <v>3</v>
      </c>
      <c r="U2073" t="s">
        <v>22</v>
      </c>
      <c r="V2073" t="s">
        <v>3</v>
      </c>
      <c r="W2073" t="s">
        <v>3</v>
      </c>
      <c r="X2073" t="s">
        <v>3</v>
      </c>
      <c r="Y2073" t="s">
        <v>3</v>
      </c>
      <c r="Z2073" t="s">
        <v>3</v>
      </c>
      <c r="AA2073"/>
      <c r="AB2073" t="s">
        <v>1791</v>
      </c>
      <c r="AC2073" t="s">
        <v>2271</v>
      </c>
      <c r="AD2073" t="s">
        <v>3</v>
      </c>
    </row>
    <row r="2074" spans="1:30" ht="15" x14ac:dyDescent="0.25">
      <c r="A2074">
        <v>879</v>
      </c>
      <c r="B2074" t="s">
        <v>2843</v>
      </c>
      <c r="C2074">
        <v>879</v>
      </c>
      <c r="D2074" t="s">
        <v>1808</v>
      </c>
      <c r="E2074" t="s">
        <v>2790</v>
      </c>
      <c r="F2074" t="s">
        <v>2791</v>
      </c>
      <c r="G2074" t="s">
        <v>3</v>
      </c>
      <c r="H2074" t="s">
        <v>2840</v>
      </c>
      <c r="I2074" t="s">
        <v>3</v>
      </c>
      <c r="J2074" t="s">
        <v>3</v>
      </c>
      <c r="K2074">
        <v>0</v>
      </c>
      <c r="L2074" t="s">
        <v>3</v>
      </c>
      <c r="M2074" t="s">
        <v>3</v>
      </c>
      <c r="N2074" t="s">
        <v>3</v>
      </c>
      <c r="O2074" t="s">
        <v>3</v>
      </c>
      <c r="P2074" t="s">
        <v>3</v>
      </c>
      <c r="Q2074" t="s">
        <v>3</v>
      </c>
      <c r="R2074" t="s">
        <v>3</v>
      </c>
      <c r="S2074" t="s">
        <v>3</v>
      </c>
      <c r="T2074" t="s">
        <v>3</v>
      </c>
      <c r="U2074" t="s">
        <v>22</v>
      </c>
      <c r="V2074" t="s">
        <v>3</v>
      </c>
      <c r="W2074" t="s">
        <v>3</v>
      </c>
      <c r="X2074" t="s">
        <v>3</v>
      </c>
      <c r="Y2074" t="s">
        <v>3</v>
      </c>
      <c r="Z2074" t="s">
        <v>3</v>
      </c>
      <c r="AA2074"/>
      <c r="AB2074" t="s">
        <v>1791</v>
      </c>
      <c r="AC2074" t="s">
        <v>2271</v>
      </c>
      <c r="AD2074" t="s">
        <v>3</v>
      </c>
    </row>
    <row r="2075" spans="1:30" ht="15" x14ac:dyDescent="0.25">
      <c r="A2075">
        <v>880</v>
      </c>
      <c r="B2075" t="s">
        <v>2844</v>
      </c>
      <c r="C2075">
        <v>880</v>
      </c>
      <c r="D2075" t="s">
        <v>1808</v>
      </c>
      <c r="E2075" t="s">
        <v>2790</v>
      </c>
      <c r="F2075" t="s">
        <v>2791</v>
      </c>
      <c r="G2075" t="s">
        <v>3</v>
      </c>
      <c r="H2075" t="s">
        <v>2840</v>
      </c>
      <c r="I2075" t="s">
        <v>3</v>
      </c>
      <c r="J2075" t="s">
        <v>3</v>
      </c>
      <c r="K2075">
        <v>0</v>
      </c>
      <c r="L2075" t="s">
        <v>3</v>
      </c>
      <c r="M2075" t="s">
        <v>3</v>
      </c>
      <c r="N2075" t="s">
        <v>3</v>
      </c>
      <c r="O2075" t="s">
        <v>3</v>
      </c>
      <c r="P2075" t="s">
        <v>3</v>
      </c>
      <c r="Q2075" t="s">
        <v>3</v>
      </c>
      <c r="R2075" t="s">
        <v>3</v>
      </c>
      <c r="S2075" t="s">
        <v>3</v>
      </c>
      <c r="T2075" t="s">
        <v>3</v>
      </c>
      <c r="U2075" t="s">
        <v>22</v>
      </c>
      <c r="V2075" t="s">
        <v>3</v>
      </c>
      <c r="W2075" t="s">
        <v>3</v>
      </c>
      <c r="X2075" t="s">
        <v>3</v>
      </c>
      <c r="Y2075" t="s">
        <v>3</v>
      </c>
      <c r="Z2075" t="s">
        <v>3</v>
      </c>
      <c r="AA2075"/>
      <c r="AB2075" t="s">
        <v>1791</v>
      </c>
      <c r="AC2075" t="s">
        <v>2271</v>
      </c>
      <c r="AD2075" t="s">
        <v>3</v>
      </c>
    </row>
    <row r="2076" spans="1:30" ht="15" x14ac:dyDescent="0.25">
      <c r="A2076">
        <v>881</v>
      </c>
      <c r="B2076" t="s">
        <v>2845</v>
      </c>
      <c r="C2076">
        <v>881</v>
      </c>
      <c r="D2076" t="s">
        <v>1808</v>
      </c>
      <c r="E2076" t="s">
        <v>2790</v>
      </c>
      <c r="F2076" t="s">
        <v>2791</v>
      </c>
      <c r="G2076" t="s">
        <v>3</v>
      </c>
      <c r="H2076" t="s">
        <v>2550</v>
      </c>
      <c r="I2076" t="s">
        <v>3</v>
      </c>
      <c r="J2076" t="s">
        <v>3</v>
      </c>
      <c r="K2076">
        <v>0</v>
      </c>
      <c r="L2076" t="s">
        <v>3</v>
      </c>
      <c r="M2076" t="s">
        <v>3</v>
      </c>
      <c r="N2076" t="s">
        <v>3</v>
      </c>
      <c r="O2076" t="s">
        <v>3</v>
      </c>
      <c r="P2076" t="s">
        <v>3</v>
      </c>
      <c r="Q2076" t="s">
        <v>3</v>
      </c>
      <c r="R2076" t="s">
        <v>3</v>
      </c>
      <c r="S2076" t="s">
        <v>3</v>
      </c>
      <c r="T2076" t="s">
        <v>11</v>
      </c>
      <c r="U2076" t="s">
        <v>3</v>
      </c>
      <c r="V2076" t="s">
        <v>3</v>
      </c>
      <c r="W2076" t="s">
        <v>3</v>
      </c>
      <c r="X2076" t="s">
        <v>3</v>
      </c>
      <c r="Y2076" t="s">
        <v>3</v>
      </c>
      <c r="Z2076" t="s">
        <v>3</v>
      </c>
      <c r="AA2076"/>
      <c r="AB2076" t="s">
        <v>1791</v>
      </c>
      <c r="AC2076" t="s">
        <v>2271</v>
      </c>
      <c r="AD2076" t="s">
        <v>3</v>
      </c>
    </row>
    <row r="2077" spans="1:30" ht="15" x14ac:dyDescent="0.25">
      <c r="A2077">
        <v>882</v>
      </c>
      <c r="B2077" t="s">
        <v>2846</v>
      </c>
      <c r="C2077">
        <v>882</v>
      </c>
      <c r="D2077" t="s">
        <v>2847</v>
      </c>
      <c r="E2077" t="s">
        <v>2848</v>
      </c>
      <c r="F2077" t="s">
        <v>2849</v>
      </c>
      <c r="G2077" t="s">
        <v>3</v>
      </c>
      <c r="H2077" t="s">
        <v>2850</v>
      </c>
      <c r="I2077" t="s">
        <v>2851</v>
      </c>
      <c r="J2077" t="s">
        <v>19</v>
      </c>
      <c r="K2077">
        <v>0</v>
      </c>
      <c r="L2077" t="s">
        <v>311</v>
      </c>
      <c r="M2077" t="s">
        <v>3</v>
      </c>
      <c r="N2077" t="s">
        <v>3</v>
      </c>
      <c r="O2077" t="s">
        <v>2852</v>
      </c>
      <c r="P2077" t="s">
        <v>1795</v>
      </c>
      <c r="Q2077" t="s">
        <v>3</v>
      </c>
      <c r="R2077" t="s">
        <v>3</v>
      </c>
      <c r="S2077" t="s">
        <v>3</v>
      </c>
      <c r="T2077" t="s">
        <v>3</v>
      </c>
      <c r="U2077" t="s">
        <v>12</v>
      </c>
      <c r="V2077" t="s">
        <v>10</v>
      </c>
      <c r="W2077" t="s">
        <v>10</v>
      </c>
      <c r="X2077" t="s">
        <v>21</v>
      </c>
      <c r="Y2077" t="s">
        <v>13</v>
      </c>
      <c r="Z2077" t="s">
        <v>3</v>
      </c>
      <c r="AA2077"/>
      <c r="AB2077" t="s">
        <v>1791</v>
      </c>
      <c r="AC2077" t="s">
        <v>2853</v>
      </c>
      <c r="AD2077" t="s">
        <v>3</v>
      </c>
    </row>
    <row r="2078" spans="1:30" ht="15" x14ac:dyDescent="0.25">
      <c r="A2078">
        <v>883</v>
      </c>
      <c r="B2078" t="s">
        <v>2854</v>
      </c>
      <c r="C2078">
        <v>883</v>
      </c>
      <c r="D2078" t="s">
        <v>2847</v>
      </c>
      <c r="E2078" t="s">
        <v>2848</v>
      </c>
      <c r="F2078" t="s">
        <v>2849</v>
      </c>
      <c r="G2078" t="s">
        <v>3</v>
      </c>
      <c r="H2078" t="s">
        <v>2855</v>
      </c>
      <c r="I2078" t="s">
        <v>2851</v>
      </c>
      <c r="J2078" t="s">
        <v>19</v>
      </c>
      <c r="K2078">
        <v>0</v>
      </c>
      <c r="L2078" t="s">
        <v>311</v>
      </c>
      <c r="M2078" t="s">
        <v>3</v>
      </c>
      <c r="N2078" t="s">
        <v>3</v>
      </c>
      <c r="O2078" t="s">
        <v>2852</v>
      </c>
      <c r="P2078" t="s">
        <v>1795</v>
      </c>
      <c r="Q2078" t="s">
        <v>3</v>
      </c>
      <c r="R2078" t="s">
        <v>3</v>
      </c>
      <c r="S2078" t="s">
        <v>3</v>
      </c>
      <c r="T2078" t="s">
        <v>3</v>
      </c>
      <c r="U2078" t="s">
        <v>12</v>
      </c>
      <c r="V2078" t="s">
        <v>9</v>
      </c>
      <c r="W2078" t="s">
        <v>13</v>
      </c>
      <c r="X2078" t="s">
        <v>21</v>
      </c>
      <c r="Y2078" t="s">
        <v>9</v>
      </c>
      <c r="Z2078" t="s">
        <v>3</v>
      </c>
      <c r="AA2078"/>
      <c r="AB2078" t="s">
        <v>1791</v>
      </c>
      <c r="AC2078" t="s">
        <v>2853</v>
      </c>
      <c r="AD2078" t="s">
        <v>3</v>
      </c>
    </row>
    <row r="2079" spans="1:30" ht="15" x14ac:dyDescent="0.25">
      <c r="A2079">
        <v>884</v>
      </c>
      <c r="B2079" t="s">
        <v>2856</v>
      </c>
      <c r="C2079">
        <v>884</v>
      </c>
      <c r="D2079" t="s">
        <v>2847</v>
      </c>
      <c r="E2079" t="s">
        <v>2848</v>
      </c>
      <c r="F2079" t="s">
        <v>2849</v>
      </c>
      <c r="G2079" t="s">
        <v>3</v>
      </c>
      <c r="H2079" t="s">
        <v>2857</v>
      </c>
      <c r="I2079" t="s">
        <v>2851</v>
      </c>
      <c r="J2079" t="s">
        <v>19</v>
      </c>
      <c r="K2079">
        <v>0</v>
      </c>
      <c r="L2079" t="s">
        <v>311</v>
      </c>
      <c r="M2079" t="s">
        <v>3</v>
      </c>
      <c r="N2079" t="s">
        <v>3</v>
      </c>
      <c r="O2079" t="s">
        <v>2852</v>
      </c>
      <c r="P2079" t="s">
        <v>1795</v>
      </c>
      <c r="Q2079" t="s">
        <v>3</v>
      </c>
      <c r="R2079" t="s">
        <v>3</v>
      </c>
      <c r="S2079" t="s">
        <v>3</v>
      </c>
      <c r="T2079" t="s">
        <v>3</v>
      </c>
      <c r="U2079" t="s">
        <v>12</v>
      </c>
      <c r="V2079" t="s">
        <v>10</v>
      </c>
      <c r="W2079" t="s">
        <v>10</v>
      </c>
      <c r="X2079" t="s">
        <v>21</v>
      </c>
      <c r="Y2079" t="s">
        <v>13</v>
      </c>
      <c r="Z2079" t="s">
        <v>3</v>
      </c>
      <c r="AA2079"/>
      <c r="AB2079" t="s">
        <v>1791</v>
      </c>
      <c r="AC2079" t="s">
        <v>2853</v>
      </c>
      <c r="AD2079" t="s">
        <v>3</v>
      </c>
    </row>
    <row r="2080" spans="1:30" ht="15" x14ac:dyDescent="0.25">
      <c r="A2080">
        <v>885</v>
      </c>
      <c r="B2080" t="s">
        <v>2858</v>
      </c>
      <c r="C2080">
        <v>885</v>
      </c>
      <c r="D2080" t="s">
        <v>2847</v>
      </c>
      <c r="E2080" t="s">
        <v>2848</v>
      </c>
      <c r="F2080" t="s">
        <v>2859</v>
      </c>
      <c r="G2080" t="s">
        <v>3</v>
      </c>
      <c r="H2080" t="s">
        <v>2860</v>
      </c>
      <c r="I2080" t="s">
        <v>2861</v>
      </c>
      <c r="J2080" t="s">
        <v>19</v>
      </c>
      <c r="K2080">
        <v>0</v>
      </c>
      <c r="L2080" t="s">
        <v>311</v>
      </c>
      <c r="M2080" t="s">
        <v>3</v>
      </c>
      <c r="N2080" t="s">
        <v>3</v>
      </c>
      <c r="O2080" t="s">
        <v>2852</v>
      </c>
      <c r="P2080" t="s">
        <v>3</v>
      </c>
      <c r="Q2080" t="s">
        <v>3</v>
      </c>
      <c r="R2080" t="s">
        <v>3</v>
      </c>
      <c r="S2080" t="s">
        <v>3</v>
      </c>
      <c r="T2080" t="s">
        <v>3</v>
      </c>
      <c r="U2080" t="s">
        <v>12</v>
      </c>
      <c r="V2080" t="s">
        <v>13</v>
      </c>
      <c r="W2080" t="s">
        <v>3</v>
      </c>
      <c r="X2080" t="s">
        <v>21</v>
      </c>
      <c r="Y2080" t="s">
        <v>10</v>
      </c>
      <c r="Z2080" t="s">
        <v>3</v>
      </c>
      <c r="AA2080"/>
      <c r="AB2080" t="s">
        <v>1791</v>
      </c>
      <c r="AC2080" t="s">
        <v>2853</v>
      </c>
      <c r="AD2080" t="s">
        <v>3</v>
      </c>
    </row>
    <row r="2081" spans="1:30" ht="15" x14ac:dyDescent="0.25">
      <c r="A2081">
        <v>886</v>
      </c>
      <c r="B2081" t="s">
        <v>2862</v>
      </c>
      <c r="C2081">
        <v>886</v>
      </c>
      <c r="D2081" t="s">
        <v>2847</v>
      </c>
      <c r="E2081" t="s">
        <v>2863</v>
      </c>
      <c r="F2081" t="s">
        <v>2859</v>
      </c>
      <c r="G2081" t="s">
        <v>3</v>
      </c>
      <c r="H2081" t="s">
        <v>2864</v>
      </c>
      <c r="I2081" t="s">
        <v>2865</v>
      </c>
      <c r="J2081" t="s">
        <v>19</v>
      </c>
      <c r="K2081">
        <v>0</v>
      </c>
      <c r="L2081" t="s">
        <v>311</v>
      </c>
      <c r="M2081" t="s">
        <v>3</v>
      </c>
      <c r="N2081" t="s">
        <v>3</v>
      </c>
      <c r="O2081" t="s">
        <v>2852</v>
      </c>
      <c r="P2081" t="s">
        <v>1795</v>
      </c>
      <c r="Q2081" t="s">
        <v>3</v>
      </c>
      <c r="R2081" t="s">
        <v>3</v>
      </c>
      <c r="S2081" t="s">
        <v>3</v>
      </c>
      <c r="T2081" t="s">
        <v>3</v>
      </c>
      <c r="U2081" t="s">
        <v>12</v>
      </c>
      <c r="V2081" t="s">
        <v>10</v>
      </c>
      <c r="W2081" t="s">
        <v>9</v>
      </c>
      <c r="X2081" t="s">
        <v>21</v>
      </c>
      <c r="Y2081" t="s">
        <v>9</v>
      </c>
      <c r="Z2081" t="s">
        <v>3</v>
      </c>
      <c r="AA2081"/>
      <c r="AB2081" t="s">
        <v>1791</v>
      </c>
      <c r="AC2081" t="s">
        <v>2853</v>
      </c>
      <c r="AD2081" t="s">
        <v>3</v>
      </c>
    </row>
    <row r="2082" spans="1:30" ht="15" x14ac:dyDescent="0.25">
      <c r="A2082">
        <v>887</v>
      </c>
      <c r="B2082" t="s">
        <v>2862</v>
      </c>
      <c r="C2082">
        <v>887</v>
      </c>
      <c r="D2082" t="s">
        <v>2847</v>
      </c>
      <c r="E2082" t="s">
        <v>2863</v>
      </c>
      <c r="F2082" t="s">
        <v>2859</v>
      </c>
      <c r="G2082" t="s">
        <v>3</v>
      </c>
      <c r="H2082" t="s">
        <v>2864</v>
      </c>
      <c r="I2082" t="s">
        <v>2865</v>
      </c>
      <c r="J2082" t="s">
        <v>19</v>
      </c>
      <c r="K2082">
        <v>0</v>
      </c>
      <c r="L2082" t="s">
        <v>311</v>
      </c>
      <c r="M2082" t="s">
        <v>3</v>
      </c>
      <c r="N2082" t="s">
        <v>3</v>
      </c>
      <c r="O2082" t="s">
        <v>2852</v>
      </c>
      <c r="P2082" t="s">
        <v>1795</v>
      </c>
      <c r="Q2082" t="s">
        <v>3</v>
      </c>
      <c r="R2082" t="s">
        <v>3</v>
      </c>
      <c r="S2082" t="s">
        <v>3</v>
      </c>
      <c r="T2082" t="s">
        <v>3</v>
      </c>
      <c r="U2082" t="s">
        <v>12</v>
      </c>
      <c r="V2082" t="s">
        <v>10</v>
      </c>
      <c r="W2082" t="s">
        <v>9</v>
      </c>
      <c r="X2082" t="s">
        <v>21</v>
      </c>
      <c r="Y2082" t="s">
        <v>9</v>
      </c>
      <c r="Z2082" t="s">
        <v>3</v>
      </c>
      <c r="AA2082"/>
      <c r="AB2082" t="s">
        <v>1791</v>
      </c>
      <c r="AC2082" t="s">
        <v>2853</v>
      </c>
      <c r="AD2082" t="s">
        <v>3</v>
      </c>
    </row>
    <row r="2083" spans="1:30" ht="15" x14ac:dyDescent="0.25">
      <c r="A2083">
        <v>888</v>
      </c>
      <c r="B2083" t="s">
        <v>2866</v>
      </c>
      <c r="C2083">
        <v>888</v>
      </c>
      <c r="D2083" t="s">
        <v>2847</v>
      </c>
      <c r="E2083" t="s">
        <v>2867</v>
      </c>
      <c r="F2083" t="s">
        <v>2868</v>
      </c>
      <c r="G2083" t="s">
        <v>3</v>
      </c>
      <c r="H2083" t="s">
        <v>2869</v>
      </c>
      <c r="I2083" t="s">
        <v>3</v>
      </c>
      <c r="J2083" t="s">
        <v>3</v>
      </c>
      <c r="K2083">
        <v>0</v>
      </c>
      <c r="L2083" t="s">
        <v>3</v>
      </c>
      <c r="M2083" t="s">
        <v>3</v>
      </c>
      <c r="N2083" t="s">
        <v>3</v>
      </c>
      <c r="O2083" t="s">
        <v>3</v>
      </c>
      <c r="P2083" t="s">
        <v>3</v>
      </c>
      <c r="Q2083" t="s">
        <v>3</v>
      </c>
      <c r="R2083" t="s">
        <v>3</v>
      </c>
      <c r="S2083" t="s">
        <v>3</v>
      </c>
      <c r="T2083" t="s">
        <v>3</v>
      </c>
      <c r="U2083" t="s">
        <v>3</v>
      </c>
      <c r="V2083" t="s">
        <v>3</v>
      </c>
      <c r="W2083" t="s">
        <v>3</v>
      </c>
      <c r="X2083" t="s">
        <v>3</v>
      </c>
      <c r="Y2083" t="s">
        <v>3</v>
      </c>
      <c r="Z2083" t="s">
        <v>3</v>
      </c>
      <c r="AA2083"/>
      <c r="AB2083" t="s">
        <v>1791</v>
      </c>
      <c r="AC2083" t="s">
        <v>2853</v>
      </c>
      <c r="AD2083" t="s">
        <v>3</v>
      </c>
    </row>
    <row r="2084" spans="1:30" ht="15" x14ac:dyDescent="0.25">
      <c r="A2084">
        <v>889</v>
      </c>
      <c r="B2084" t="s">
        <v>2870</v>
      </c>
      <c r="C2084">
        <v>889</v>
      </c>
      <c r="D2084" t="s">
        <v>2847</v>
      </c>
      <c r="E2084" t="s">
        <v>2871</v>
      </c>
      <c r="F2084" t="s">
        <v>2872</v>
      </c>
      <c r="G2084" t="s">
        <v>3</v>
      </c>
      <c r="H2084" t="s">
        <v>2873</v>
      </c>
      <c r="I2084" t="s">
        <v>3</v>
      </c>
      <c r="J2084" t="s">
        <v>1727</v>
      </c>
      <c r="K2084">
        <v>0</v>
      </c>
      <c r="L2084" t="s">
        <v>16</v>
      </c>
      <c r="M2084" t="s">
        <v>3</v>
      </c>
      <c r="N2084" t="s">
        <v>3</v>
      </c>
      <c r="O2084" t="s">
        <v>3</v>
      </c>
      <c r="P2084" t="s">
        <v>3</v>
      </c>
      <c r="Q2084" t="s">
        <v>3</v>
      </c>
      <c r="R2084" t="s">
        <v>3</v>
      </c>
      <c r="S2084" t="s">
        <v>3</v>
      </c>
      <c r="T2084" t="s">
        <v>3</v>
      </c>
      <c r="U2084" t="s">
        <v>3</v>
      </c>
      <c r="V2084" t="s">
        <v>13</v>
      </c>
      <c r="W2084" t="s">
        <v>3</v>
      </c>
      <c r="X2084" t="s">
        <v>3</v>
      </c>
      <c r="Y2084" t="s">
        <v>3</v>
      </c>
      <c r="Z2084" t="s">
        <v>3</v>
      </c>
      <c r="AA2084"/>
      <c r="AB2084" t="s">
        <v>1791</v>
      </c>
      <c r="AC2084" t="s">
        <v>2853</v>
      </c>
      <c r="AD2084" t="s">
        <v>3</v>
      </c>
    </row>
    <row r="2085" spans="1:30" ht="15" x14ac:dyDescent="0.25">
      <c r="A2085">
        <v>890</v>
      </c>
      <c r="B2085" t="s">
        <v>2874</v>
      </c>
      <c r="C2085">
        <v>890</v>
      </c>
      <c r="D2085" t="s">
        <v>2847</v>
      </c>
      <c r="E2085" t="s">
        <v>2871</v>
      </c>
      <c r="F2085" t="s">
        <v>2872</v>
      </c>
      <c r="G2085" t="s">
        <v>3</v>
      </c>
      <c r="H2085" t="s">
        <v>2875</v>
      </c>
      <c r="I2085" t="s">
        <v>3</v>
      </c>
      <c r="J2085" t="s">
        <v>3</v>
      </c>
      <c r="K2085">
        <v>0</v>
      </c>
      <c r="L2085" t="s">
        <v>3</v>
      </c>
      <c r="M2085" t="s">
        <v>3</v>
      </c>
      <c r="N2085" t="s">
        <v>3</v>
      </c>
      <c r="O2085" t="s">
        <v>313</v>
      </c>
      <c r="P2085" t="s">
        <v>3</v>
      </c>
      <c r="Q2085" t="s">
        <v>3</v>
      </c>
      <c r="R2085" t="s">
        <v>3</v>
      </c>
      <c r="S2085" t="s">
        <v>3</v>
      </c>
      <c r="T2085" t="s">
        <v>3</v>
      </c>
      <c r="U2085" t="s">
        <v>3</v>
      </c>
      <c r="V2085" t="s">
        <v>3</v>
      </c>
      <c r="W2085" t="s">
        <v>3</v>
      </c>
      <c r="X2085" t="s">
        <v>3</v>
      </c>
      <c r="Y2085" t="s">
        <v>3</v>
      </c>
      <c r="Z2085" t="s">
        <v>3</v>
      </c>
      <c r="AA2085"/>
      <c r="AB2085" t="s">
        <v>1791</v>
      </c>
      <c r="AC2085" t="s">
        <v>2853</v>
      </c>
      <c r="AD2085" t="s">
        <v>3</v>
      </c>
    </row>
    <row r="2086" spans="1:30" ht="15" x14ac:dyDescent="0.25">
      <c r="A2086">
        <v>891</v>
      </c>
      <c r="B2086" t="s">
        <v>2876</v>
      </c>
      <c r="C2086">
        <v>891</v>
      </c>
      <c r="D2086" t="s">
        <v>2847</v>
      </c>
      <c r="E2086" t="s">
        <v>2877</v>
      </c>
      <c r="F2086" t="s">
        <v>2878</v>
      </c>
      <c r="G2086" t="s">
        <v>3</v>
      </c>
      <c r="H2086">
        <v>0</v>
      </c>
      <c r="I2086">
        <v>0</v>
      </c>
      <c r="J2086">
        <v>0</v>
      </c>
      <c r="K2086">
        <v>0</v>
      </c>
      <c r="L2086">
        <v>0</v>
      </c>
      <c r="M2086" t="s">
        <v>3</v>
      </c>
      <c r="N2086" t="s">
        <v>3</v>
      </c>
      <c r="O2086">
        <v>0</v>
      </c>
      <c r="P2086" t="s">
        <v>3</v>
      </c>
      <c r="Q2086" t="s">
        <v>3</v>
      </c>
      <c r="R2086" t="s">
        <v>3</v>
      </c>
      <c r="S2086" t="s">
        <v>3</v>
      </c>
      <c r="T2086">
        <v>0</v>
      </c>
      <c r="U2086">
        <v>0</v>
      </c>
      <c r="V2086" t="s">
        <v>3</v>
      </c>
      <c r="W2086" t="s">
        <v>3</v>
      </c>
      <c r="X2086" t="s">
        <v>3</v>
      </c>
      <c r="Y2086">
        <v>0</v>
      </c>
      <c r="Z2086" t="s">
        <v>3</v>
      </c>
      <c r="AA2086"/>
      <c r="AB2086" t="s">
        <v>1791</v>
      </c>
      <c r="AC2086" t="s">
        <v>2853</v>
      </c>
      <c r="AD2086" t="s">
        <v>3</v>
      </c>
    </row>
    <row r="2087" spans="1:30" ht="15" x14ac:dyDescent="0.25">
      <c r="A2087">
        <v>892</v>
      </c>
      <c r="B2087" t="s">
        <v>2879</v>
      </c>
      <c r="C2087">
        <v>892</v>
      </c>
      <c r="D2087" t="s">
        <v>2847</v>
      </c>
      <c r="E2087" t="s">
        <v>2880</v>
      </c>
      <c r="F2087" t="s">
        <v>2881</v>
      </c>
      <c r="G2087" t="s">
        <v>3</v>
      </c>
      <c r="H2087" t="s">
        <v>2882</v>
      </c>
      <c r="I2087" t="s">
        <v>3</v>
      </c>
      <c r="J2087" t="s">
        <v>3</v>
      </c>
      <c r="K2087">
        <v>0</v>
      </c>
      <c r="L2087" t="s">
        <v>3</v>
      </c>
      <c r="M2087" t="s">
        <v>3</v>
      </c>
      <c r="N2087" t="s">
        <v>3</v>
      </c>
      <c r="O2087" t="s">
        <v>3</v>
      </c>
      <c r="P2087" t="s">
        <v>3</v>
      </c>
      <c r="Q2087" t="s">
        <v>3</v>
      </c>
      <c r="R2087" t="s">
        <v>3</v>
      </c>
      <c r="S2087" t="s">
        <v>3</v>
      </c>
      <c r="T2087" t="s">
        <v>3</v>
      </c>
      <c r="U2087" t="s">
        <v>7</v>
      </c>
      <c r="V2087" t="s">
        <v>3</v>
      </c>
      <c r="W2087" t="s">
        <v>3</v>
      </c>
      <c r="X2087" t="s">
        <v>3</v>
      </c>
      <c r="Y2087" t="s">
        <v>3</v>
      </c>
      <c r="Z2087" t="s">
        <v>3</v>
      </c>
      <c r="AA2087"/>
      <c r="AB2087" t="s">
        <v>1791</v>
      </c>
      <c r="AC2087" t="s">
        <v>2853</v>
      </c>
      <c r="AD2087" t="s">
        <v>3</v>
      </c>
    </row>
    <row r="2088" spans="1:30" ht="15" x14ac:dyDescent="0.25">
      <c r="A2088">
        <v>893</v>
      </c>
      <c r="B2088" t="s">
        <v>2883</v>
      </c>
      <c r="C2088">
        <v>893</v>
      </c>
      <c r="D2088" t="s">
        <v>2847</v>
      </c>
      <c r="E2088" t="s">
        <v>2880</v>
      </c>
      <c r="F2088" t="s">
        <v>2881</v>
      </c>
      <c r="G2088" t="s">
        <v>3</v>
      </c>
      <c r="H2088" t="s">
        <v>2884</v>
      </c>
      <c r="I2088" t="s">
        <v>3</v>
      </c>
      <c r="J2088" t="s">
        <v>3</v>
      </c>
      <c r="K2088">
        <v>0</v>
      </c>
      <c r="L2088" t="s">
        <v>311</v>
      </c>
      <c r="M2088" t="s">
        <v>3</v>
      </c>
      <c r="N2088" t="s">
        <v>3</v>
      </c>
      <c r="O2088" t="s">
        <v>3</v>
      </c>
      <c r="P2088" t="s">
        <v>3</v>
      </c>
      <c r="Q2088" t="s">
        <v>3</v>
      </c>
      <c r="R2088" t="s">
        <v>3</v>
      </c>
      <c r="S2088" t="s">
        <v>3</v>
      </c>
      <c r="T2088" t="s">
        <v>3</v>
      </c>
      <c r="U2088" t="s">
        <v>7</v>
      </c>
      <c r="V2088" t="s">
        <v>3</v>
      </c>
      <c r="W2088" t="s">
        <v>3</v>
      </c>
      <c r="X2088" t="s">
        <v>3</v>
      </c>
      <c r="Y2088" t="s">
        <v>3</v>
      </c>
      <c r="Z2088" t="s">
        <v>3</v>
      </c>
      <c r="AA2088"/>
      <c r="AB2088" t="s">
        <v>1791</v>
      </c>
      <c r="AC2088" t="s">
        <v>2853</v>
      </c>
      <c r="AD2088" t="s">
        <v>3</v>
      </c>
    </row>
    <row r="2089" spans="1:30" ht="15" x14ac:dyDescent="0.25">
      <c r="A2089">
        <v>894</v>
      </c>
      <c r="B2089" t="s">
        <v>2885</v>
      </c>
      <c r="C2089">
        <v>894</v>
      </c>
      <c r="D2089" t="s">
        <v>2847</v>
      </c>
      <c r="E2089" t="s">
        <v>2886</v>
      </c>
      <c r="F2089" t="s">
        <v>2887</v>
      </c>
      <c r="G2089" t="s">
        <v>3</v>
      </c>
      <c r="H2089" t="s">
        <v>2888</v>
      </c>
      <c r="I2089" t="s">
        <v>3</v>
      </c>
      <c r="J2089" t="s">
        <v>330</v>
      </c>
      <c r="K2089">
        <v>0</v>
      </c>
      <c r="L2089" t="s">
        <v>311</v>
      </c>
      <c r="M2089" t="s">
        <v>3</v>
      </c>
      <c r="N2089" t="s">
        <v>3</v>
      </c>
      <c r="O2089" t="s">
        <v>1799</v>
      </c>
      <c r="P2089" t="s">
        <v>3</v>
      </c>
      <c r="Q2089" t="s">
        <v>3</v>
      </c>
      <c r="R2089" t="s">
        <v>3</v>
      </c>
      <c r="S2089" t="s">
        <v>3</v>
      </c>
      <c r="T2089" t="s">
        <v>3</v>
      </c>
      <c r="U2089" t="s">
        <v>3</v>
      </c>
      <c r="V2089" t="s">
        <v>8</v>
      </c>
      <c r="W2089" t="s">
        <v>3</v>
      </c>
      <c r="X2089" t="s">
        <v>3</v>
      </c>
      <c r="Y2089" t="s">
        <v>3</v>
      </c>
      <c r="Z2089" t="s">
        <v>3</v>
      </c>
      <c r="AA2089"/>
      <c r="AB2089" t="s">
        <v>1791</v>
      </c>
      <c r="AC2089" t="s">
        <v>2853</v>
      </c>
      <c r="AD2089" t="s">
        <v>3</v>
      </c>
    </row>
    <row r="2090" spans="1:30" ht="15" x14ac:dyDescent="0.25">
      <c r="A2090">
        <v>895</v>
      </c>
      <c r="B2090" t="s">
        <v>2889</v>
      </c>
      <c r="C2090">
        <v>895</v>
      </c>
      <c r="D2090" t="s">
        <v>2847</v>
      </c>
      <c r="E2090" t="s">
        <v>2886</v>
      </c>
      <c r="F2090" t="s">
        <v>2887</v>
      </c>
      <c r="G2090" t="s">
        <v>3</v>
      </c>
      <c r="H2090" t="s">
        <v>2890</v>
      </c>
      <c r="I2090" t="s">
        <v>3</v>
      </c>
      <c r="J2090" t="s">
        <v>1727</v>
      </c>
      <c r="K2090">
        <v>0</v>
      </c>
      <c r="L2090" t="s">
        <v>16</v>
      </c>
      <c r="M2090">
        <v>1</v>
      </c>
      <c r="N2090" t="s">
        <v>3</v>
      </c>
      <c r="O2090" t="s">
        <v>3</v>
      </c>
      <c r="P2090" t="s">
        <v>3</v>
      </c>
      <c r="Q2090" t="s">
        <v>3</v>
      </c>
      <c r="R2090" t="s">
        <v>3</v>
      </c>
      <c r="S2090" t="s">
        <v>3</v>
      </c>
      <c r="T2090" t="s">
        <v>3</v>
      </c>
      <c r="U2090" t="s">
        <v>3</v>
      </c>
      <c r="V2090" t="s">
        <v>2891</v>
      </c>
      <c r="W2090" t="s">
        <v>3</v>
      </c>
      <c r="X2090" t="s">
        <v>3</v>
      </c>
      <c r="Y2090" t="s">
        <v>3</v>
      </c>
      <c r="Z2090" t="s">
        <v>3</v>
      </c>
      <c r="AA2090"/>
      <c r="AB2090" t="s">
        <v>1791</v>
      </c>
      <c r="AC2090" t="s">
        <v>2853</v>
      </c>
      <c r="AD2090" t="s">
        <v>3</v>
      </c>
    </row>
    <row r="2091" spans="1:30" ht="15" x14ac:dyDescent="0.25">
      <c r="A2091">
        <v>896</v>
      </c>
      <c r="B2091" t="s">
        <v>2892</v>
      </c>
      <c r="C2091">
        <v>896</v>
      </c>
      <c r="D2091" t="s">
        <v>2847</v>
      </c>
      <c r="E2091" t="s">
        <v>2886</v>
      </c>
      <c r="F2091" t="s">
        <v>2887</v>
      </c>
      <c r="G2091" t="s">
        <v>3</v>
      </c>
      <c r="H2091" t="s">
        <v>2893</v>
      </c>
      <c r="I2091" t="s">
        <v>28</v>
      </c>
      <c r="J2091" t="s">
        <v>1727</v>
      </c>
      <c r="K2091">
        <v>0</v>
      </c>
      <c r="L2091" t="s">
        <v>311</v>
      </c>
      <c r="M2091" t="s">
        <v>3</v>
      </c>
      <c r="N2091" t="s">
        <v>3</v>
      </c>
      <c r="O2091" t="s">
        <v>314</v>
      </c>
      <c r="P2091" t="s">
        <v>3</v>
      </c>
      <c r="Q2091" t="s">
        <v>3</v>
      </c>
      <c r="R2091" t="s">
        <v>3</v>
      </c>
      <c r="S2091" t="s">
        <v>3</v>
      </c>
      <c r="T2091" t="s">
        <v>3</v>
      </c>
      <c r="U2091" t="s">
        <v>3</v>
      </c>
      <c r="V2091" t="s">
        <v>2891</v>
      </c>
      <c r="W2091" t="s">
        <v>3</v>
      </c>
      <c r="X2091" t="s">
        <v>3</v>
      </c>
      <c r="Y2091" t="s">
        <v>3</v>
      </c>
      <c r="Z2091" t="s">
        <v>3</v>
      </c>
      <c r="AA2091"/>
      <c r="AB2091" t="s">
        <v>1791</v>
      </c>
      <c r="AC2091" t="s">
        <v>2853</v>
      </c>
      <c r="AD2091" t="s">
        <v>3</v>
      </c>
    </row>
    <row r="2092" spans="1:30" ht="15" x14ac:dyDescent="0.25">
      <c r="A2092">
        <v>897</v>
      </c>
      <c r="B2092" t="s">
        <v>2894</v>
      </c>
      <c r="C2092">
        <v>897</v>
      </c>
      <c r="D2092" t="s">
        <v>2847</v>
      </c>
      <c r="E2092" t="s">
        <v>2886</v>
      </c>
      <c r="F2092" t="s">
        <v>2887</v>
      </c>
      <c r="G2092" t="s">
        <v>3</v>
      </c>
      <c r="H2092" t="s">
        <v>2895</v>
      </c>
      <c r="I2092" t="s">
        <v>2865</v>
      </c>
      <c r="J2092" t="s">
        <v>3</v>
      </c>
      <c r="K2092">
        <v>0</v>
      </c>
      <c r="L2092" t="s">
        <v>311</v>
      </c>
      <c r="M2092" t="s">
        <v>3</v>
      </c>
      <c r="N2092" t="s">
        <v>3</v>
      </c>
      <c r="O2092" t="s">
        <v>3</v>
      </c>
      <c r="P2092" t="s">
        <v>3</v>
      </c>
      <c r="Q2092" t="s">
        <v>3</v>
      </c>
      <c r="R2092" t="s">
        <v>3</v>
      </c>
      <c r="S2092" t="s">
        <v>3</v>
      </c>
      <c r="T2092" t="s">
        <v>3</v>
      </c>
      <c r="U2092" t="s">
        <v>3</v>
      </c>
      <c r="V2092" t="s">
        <v>3</v>
      </c>
      <c r="W2092" t="s">
        <v>3</v>
      </c>
      <c r="X2092" t="s">
        <v>3</v>
      </c>
      <c r="Y2092" t="s">
        <v>3</v>
      </c>
      <c r="Z2092" t="s">
        <v>3</v>
      </c>
      <c r="AA2092"/>
      <c r="AB2092" t="s">
        <v>1791</v>
      </c>
      <c r="AC2092" t="s">
        <v>2853</v>
      </c>
      <c r="AD2092" t="s">
        <v>3</v>
      </c>
    </row>
    <row r="2093" spans="1:30" ht="15" x14ac:dyDescent="0.25">
      <c r="A2093">
        <v>898</v>
      </c>
      <c r="B2093" t="s">
        <v>2896</v>
      </c>
      <c r="C2093">
        <v>898</v>
      </c>
      <c r="D2093" t="s">
        <v>2847</v>
      </c>
      <c r="E2093" t="s">
        <v>2886</v>
      </c>
      <c r="F2093" t="s">
        <v>2887</v>
      </c>
      <c r="G2093" t="s">
        <v>3</v>
      </c>
      <c r="H2093" t="s">
        <v>3</v>
      </c>
      <c r="I2093" t="s">
        <v>3</v>
      </c>
      <c r="J2093" t="s">
        <v>3</v>
      </c>
      <c r="K2093" t="s">
        <v>3</v>
      </c>
      <c r="L2093" t="s">
        <v>3</v>
      </c>
      <c r="M2093" t="s">
        <v>3</v>
      </c>
      <c r="N2093" t="s">
        <v>3</v>
      </c>
      <c r="O2093" t="s">
        <v>3</v>
      </c>
      <c r="P2093" t="s">
        <v>3</v>
      </c>
      <c r="Q2093" t="s">
        <v>3</v>
      </c>
      <c r="R2093" t="s">
        <v>3</v>
      </c>
      <c r="S2093" t="s">
        <v>3</v>
      </c>
      <c r="T2093" t="s">
        <v>3</v>
      </c>
      <c r="U2093" t="s">
        <v>3</v>
      </c>
      <c r="V2093" t="s">
        <v>3</v>
      </c>
      <c r="W2093" t="s">
        <v>3</v>
      </c>
      <c r="X2093" t="s">
        <v>3</v>
      </c>
      <c r="Y2093" t="s">
        <v>3</v>
      </c>
      <c r="Z2093" t="s">
        <v>3</v>
      </c>
      <c r="AA2093"/>
      <c r="AB2093" t="s">
        <v>1791</v>
      </c>
      <c r="AC2093" t="s">
        <v>2853</v>
      </c>
      <c r="AD2093" t="s">
        <v>3</v>
      </c>
    </row>
    <row r="2094" spans="1:30" ht="15" x14ac:dyDescent="0.25">
      <c r="A2094">
        <v>899</v>
      </c>
      <c r="B2094" t="s">
        <v>2897</v>
      </c>
      <c r="C2094">
        <v>899</v>
      </c>
      <c r="D2094" t="s">
        <v>2847</v>
      </c>
      <c r="E2094" t="s">
        <v>2886</v>
      </c>
      <c r="F2094" t="s">
        <v>2887</v>
      </c>
      <c r="G2094" t="s">
        <v>3</v>
      </c>
      <c r="H2094" t="s">
        <v>2898</v>
      </c>
      <c r="I2094" t="s">
        <v>3</v>
      </c>
      <c r="J2094" t="s">
        <v>3</v>
      </c>
      <c r="K2094">
        <v>0</v>
      </c>
      <c r="L2094" t="s">
        <v>311</v>
      </c>
      <c r="M2094" t="s">
        <v>3</v>
      </c>
      <c r="N2094" t="s">
        <v>3</v>
      </c>
      <c r="O2094" t="s">
        <v>3</v>
      </c>
      <c r="P2094" t="s">
        <v>3</v>
      </c>
      <c r="Q2094" t="s">
        <v>3</v>
      </c>
      <c r="R2094" t="s">
        <v>3</v>
      </c>
      <c r="S2094" t="s">
        <v>3</v>
      </c>
      <c r="T2094" t="s">
        <v>3</v>
      </c>
      <c r="U2094" t="s">
        <v>3</v>
      </c>
      <c r="V2094" t="s">
        <v>3</v>
      </c>
      <c r="W2094" t="s">
        <v>3</v>
      </c>
      <c r="X2094" t="s">
        <v>3</v>
      </c>
      <c r="Y2094" t="s">
        <v>3</v>
      </c>
      <c r="Z2094" t="s">
        <v>3</v>
      </c>
      <c r="AA2094"/>
      <c r="AB2094" t="s">
        <v>1791</v>
      </c>
      <c r="AC2094" t="s">
        <v>2853</v>
      </c>
      <c r="AD2094" t="s">
        <v>3</v>
      </c>
    </row>
    <row r="2095" spans="1:30" ht="15" x14ac:dyDescent="0.25">
      <c r="A2095">
        <v>900</v>
      </c>
      <c r="B2095" t="s">
        <v>2899</v>
      </c>
      <c r="C2095">
        <v>900</v>
      </c>
      <c r="D2095" t="s">
        <v>2847</v>
      </c>
      <c r="E2095" t="s">
        <v>2886</v>
      </c>
      <c r="F2095" t="s">
        <v>2887</v>
      </c>
      <c r="G2095" t="s">
        <v>3</v>
      </c>
      <c r="H2095" t="s">
        <v>3</v>
      </c>
      <c r="I2095" t="s">
        <v>3</v>
      </c>
      <c r="J2095" t="s">
        <v>3</v>
      </c>
      <c r="K2095" t="s">
        <v>3</v>
      </c>
      <c r="L2095" t="s">
        <v>3</v>
      </c>
      <c r="M2095" t="s">
        <v>3</v>
      </c>
      <c r="N2095" t="s">
        <v>3</v>
      </c>
      <c r="O2095" t="s">
        <v>3</v>
      </c>
      <c r="P2095" t="s">
        <v>3</v>
      </c>
      <c r="Q2095" t="s">
        <v>3</v>
      </c>
      <c r="R2095" t="s">
        <v>3</v>
      </c>
      <c r="S2095" t="s">
        <v>3</v>
      </c>
      <c r="T2095" t="s">
        <v>3</v>
      </c>
      <c r="U2095" t="s">
        <v>3</v>
      </c>
      <c r="V2095" t="s">
        <v>3</v>
      </c>
      <c r="W2095" t="s">
        <v>3</v>
      </c>
      <c r="X2095" t="s">
        <v>3</v>
      </c>
      <c r="Y2095" t="s">
        <v>3</v>
      </c>
      <c r="Z2095" t="s">
        <v>3</v>
      </c>
      <c r="AA2095"/>
      <c r="AB2095" t="s">
        <v>1791</v>
      </c>
      <c r="AC2095" t="s">
        <v>2853</v>
      </c>
      <c r="AD2095" t="s">
        <v>3</v>
      </c>
    </row>
    <row r="2096" spans="1:30" ht="15" x14ac:dyDescent="0.25">
      <c r="A2096">
        <v>901</v>
      </c>
      <c r="B2096" t="s">
        <v>2900</v>
      </c>
      <c r="C2096">
        <v>901</v>
      </c>
      <c r="D2096" t="s">
        <v>2847</v>
      </c>
      <c r="E2096" t="s">
        <v>2886</v>
      </c>
      <c r="F2096" t="s">
        <v>2887</v>
      </c>
      <c r="G2096" t="s">
        <v>3</v>
      </c>
      <c r="H2096" t="s">
        <v>2901</v>
      </c>
      <c r="I2096" t="s">
        <v>3</v>
      </c>
      <c r="J2096" t="s">
        <v>3</v>
      </c>
      <c r="K2096">
        <v>0</v>
      </c>
      <c r="L2096" t="s">
        <v>3</v>
      </c>
      <c r="M2096" t="s">
        <v>3</v>
      </c>
      <c r="N2096" t="s">
        <v>3</v>
      </c>
      <c r="O2096" t="s">
        <v>3</v>
      </c>
      <c r="P2096" t="s">
        <v>3</v>
      </c>
      <c r="Q2096" t="s">
        <v>3</v>
      </c>
      <c r="R2096" t="s">
        <v>3</v>
      </c>
      <c r="S2096" t="s">
        <v>3</v>
      </c>
      <c r="T2096" t="s">
        <v>3</v>
      </c>
      <c r="U2096" t="s">
        <v>3</v>
      </c>
      <c r="V2096" t="s">
        <v>3</v>
      </c>
      <c r="W2096" t="s">
        <v>3</v>
      </c>
      <c r="X2096" t="s">
        <v>3</v>
      </c>
      <c r="Y2096" t="s">
        <v>3</v>
      </c>
      <c r="Z2096" t="s">
        <v>3</v>
      </c>
      <c r="AA2096"/>
      <c r="AB2096" t="s">
        <v>1791</v>
      </c>
      <c r="AC2096" t="s">
        <v>2853</v>
      </c>
      <c r="AD2096" t="s">
        <v>3</v>
      </c>
    </row>
    <row r="2097" spans="1:30" ht="15" x14ac:dyDescent="0.25">
      <c r="A2097">
        <v>902</v>
      </c>
      <c r="B2097" t="s">
        <v>2902</v>
      </c>
      <c r="C2097">
        <v>902</v>
      </c>
      <c r="D2097" t="s">
        <v>2847</v>
      </c>
      <c r="E2097" t="s">
        <v>2886</v>
      </c>
      <c r="F2097" t="s">
        <v>2887</v>
      </c>
      <c r="G2097" t="s">
        <v>3</v>
      </c>
      <c r="H2097" t="s">
        <v>2903</v>
      </c>
      <c r="I2097" t="s">
        <v>3</v>
      </c>
      <c r="J2097" t="s">
        <v>3</v>
      </c>
      <c r="K2097">
        <v>0</v>
      </c>
      <c r="L2097" t="s">
        <v>3</v>
      </c>
      <c r="M2097" t="s">
        <v>3</v>
      </c>
      <c r="N2097" t="s">
        <v>3</v>
      </c>
      <c r="O2097" t="s">
        <v>3</v>
      </c>
      <c r="P2097" t="s">
        <v>3</v>
      </c>
      <c r="Q2097" t="s">
        <v>3</v>
      </c>
      <c r="R2097" t="s">
        <v>3</v>
      </c>
      <c r="S2097" t="s">
        <v>3</v>
      </c>
      <c r="T2097" t="s">
        <v>3</v>
      </c>
      <c r="U2097" t="s">
        <v>3</v>
      </c>
      <c r="V2097" t="s">
        <v>3</v>
      </c>
      <c r="W2097" t="s">
        <v>3</v>
      </c>
      <c r="X2097" t="s">
        <v>3</v>
      </c>
      <c r="Y2097" t="s">
        <v>3</v>
      </c>
      <c r="Z2097" t="s">
        <v>3</v>
      </c>
      <c r="AA2097"/>
      <c r="AB2097" t="s">
        <v>1791</v>
      </c>
      <c r="AC2097" t="s">
        <v>2853</v>
      </c>
      <c r="AD2097" t="s">
        <v>3</v>
      </c>
    </row>
    <row r="2098" spans="1:30" ht="15" x14ac:dyDescent="0.25">
      <c r="A2098">
        <v>903</v>
      </c>
      <c r="B2098" t="s">
        <v>2904</v>
      </c>
      <c r="C2098">
        <v>903</v>
      </c>
      <c r="D2098" t="s">
        <v>2847</v>
      </c>
      <c r="E2098" t="s">
        <v>2886</v>
      </c>
      <c r="F2098" t="s">
        <v>2887</v>
      </c>
      <c r="G2098" t="s">
        <v>3</v>
      </c>
      <c r="H2098" t="s">
        <v>2905</v>
      </c>
      <c r="I2098" t="s">
        <v>3</v>
      </c>
      <c r="J2098" t="s">
        <v>3</v>
      </c>
      <c r="K2098">
        <v>0</v>
      </c>
      <c r="L2098" t="s">
        <v>3</v>
      </c>
      <c r="M2098" t="s">
        <v>3</v>
      </c>
      <c r="N2098" t="s">
        <v>3</v>
      </c>
      <c r="O2098" t="s">
        <v>3</v>
      </c>
      <c r="P2098" t="s">
        <v>3</v>
      </c>
      <c r="Q2098" t="s">
        <v>3</v>
      </c>
      <c r="R2098" t="s">
        <v>3</v>
      </c>
      <c r="S2098" t="s">
        <v>3</v>
      </c>
      <c r="T2098" t="s">
        <v>3</v>
      </c>
      <c r="U2098" t="s">
        <v>3</v>
      </c>
      <c r="V2098" t="s">
        <v>3</v>
      </c>
      <c r="W2098" t="s">
        <v>3</v>
      </c>
      <c r="X2098" t="s">
        <v>3</v>
      </c>
      <c r="Y2098" t="s">
        <v>3</v>
      </c>
      <c r="Z2098" t="s">
        <v>3</v>
      </c>
      <c r="AA2098"/>
      <c r="AB2098" t="s">
        <v>1791</v>
      </c>
      <c r="AC2098" t="s">
        <v>2853</v>
      </c>
      <c r="AD2098" t="s">
        <v>3</v>
      </c>
    </row>
    <row r="2099" spans="1:30" ht="15" x14ac:dyDescent="0.25">
      <c r="A2099">
        <v>904</v>
      </c>
      <c r="B2099" t="s">
        <v>2906</v>
      </c>
      <c r="C2099">
        <v>904</v>
      </c>
      <c r="D2099" t="s">
        <v>2847</v>
      </c>
      <c r="E2099" t="s">
        <v>2886</v>
      </c>
      <c r="F2099" t="s">
        <v>2887</v>
      </c>
      <c r="G2099" t="s">
        <v>3</v>
      </c>
      <c r="H2099" t="s">
        <v>3</v>
      </c>
      <c r="I2099" t="s">
        <v>3</v>
      </c>
      <c r="J2099" t="s">
        <v>3</v>
      </c>
      <c r="K2099" t="s">
        <v>3</v>
      </c>
      <c r="L2099" t="s">
        <v>3</v>
      </c>
      <c r="M2099" t="s">
        <v>3</v>
      </c>
      <c r="N2099" t="s">
        <v>3</v>
      </c>
      <c r="O2099" t="s">
        <v>3</v>
      </c>
      <c r="P2099" t="s">
        <v>3</v>
      </c>
      <c r="Q2099" t="s">
        <v>3</v>
      </c>
      <c r="R2099" t="s">
        <v>3</v>
      </c>
      <c r="S2099" t="s">
        <v>3</v>
      </c>
      <c r="T2099" t="s">
        <v>3</v>
      </c>
      <c r="U2099" t="s">
        <v>3</v>
      </c>
      <c r="V2099" t="s">
        <v>3</v>
      </c>
      <c r="W2099" t="s">
        <v>3</v>
      </c>
      <c r="X2099" t="s">
        <v>3</v>
      </c>
      <c r="Y2099" t="s">
        <v>3</v>
      </c>
      <c r="Z2099" t="s">
        <v>3</v>
      </c>
      <c r="AA2099"/>
      <c r="AB2099" t="s">
        <v>1791</v>
      </c>
      <c r="AC2099" t="s">
        <v>2853</v>
      </c>
      <c r="AD2099" t="s">
        <v>3</v>
      </c>
    </row>
    <row r="2100" spans="1:30" ht="15" x14ac:dyDescent="0.25">
      <c r="A2100">
        <v>905</v>
      </c>
      <c r="B2100" t="s">
        <v>2907</v>
      </c>
      <c r="C2100">
        <v>905</v>
      </c>
      <c r="D2100" t="s">
        <v>2847</v>
      </c>
      <c r="E2100" t="s">
        <v>2886</v>
      </c>
      <c r="F2100" t="s">
        <v>2887</v>
      </c>
      <c r="G2100" t="s">
        <v>3</v>
      </c>
      <c r="H2100" t="s">
        <v>2908</v>
      </c>
      <c r="I2100" t="s">
        <v>3</v>
      </c>
      <c r="J2100" t="s">
        <v>3</v>
      </c>
      <c r="K2100">
        <v>0</v>
      </c>
      <c r="L2100" t="s">
        <v>3</v>
      </c>
      <c r="M2100" t="s">
        <v>3</v>
      </c>
      <c r="N2100" t="s">
        <v>3</v>
      </c>
      <c r="O2100" t="s">
        <v>3</v>
      </c>
      <c r="P2100" t="s">
        <v>3</v>
      </c>
      <c r="Q2100" t="s">
        <v>3</v>
      </c>
      <c r="R2100" t="s">
        <v>3</v>
      </c>
      <c r="S2100" t="s">
        <v>3</v>
      </c>
      <c r="T2100" t="s">
        <v>3</v>
      </c>
      <c r="U2100" t="s">
        <v>3</v>
      </c>
      <c r="V2100" t="s">
        <v>3</v>
      </c>
      <c r="W2100" t="s">
        <v>3</v>
      </c>
      <c r="X2100" t="s">
        <v>3</v>
      </c>
      <c r="Y2100" t="s">
        <v>3</v>
      </c>
      <c r="Z2100" t="s">
        <v>3</v>
      </c>
      <c r="AA2100"/>
      <c r="AB2100" t="s">
        <v>1791</v>
      </c>
      <c r="AC2100" t="s">
        <v>2853</v>
      </c>
      <c r="AD2100" t="s">
        <v>3</v>
      </c>
    </row>
    <row r="2101" spans="1:30" ht="15" x14ac:dyDescent="0.25">
      <c r="A2101">
        <v>906</v>
      </c>
      <c r="B2101" t="s">
        <v>2909</v>
      </c>
      <c r="C2101">
        <v>906</v>
      </c>
      <c r="D2101" t="s">
        <v>2847</v>
      </c>
      <c r="E2101" t="s">
        <v>2886</v>
      </c>
      <c r="F2101" t="s">
        <v>2887</v>
      </c>
      <c r="G2101" t="s">
        <v>3</v>
      </c>
      <c r="H2101" t="s">
        <v>2910</v>
      </c>
      <c r="I2101" t="s">
        <v>3</v>
      </c>
      <c r="J2101" t="s">
        <v>3</v>
      </c>
      <c r="K2101">
        <v>0</v>
      </c>
      <c r="L2101" t="s">
        <v>311</v>
      </c>
      <c r="M2101" t="s">
        <v>3</v>
      </c>
      <c r="N2101" t="s">
        <v>3</v>
      </c>
      <c r="O2101" t="s">
        <v>3</v>
      </c>
      <c r="P2101" t="s">
        <v>3</v>
      </c>
      <c r="Q2101" t="s">
        <v>3</v>
      </c>
      <c r="R2101" t="s">
        <v>3</v>
      </c>
      <c r="S2101" t="s">
        <v>3</v>
      </c>
      <c r="T2101" t="s">
        <v>3</v>
      </c>
      <c r="U2101" t="s">
        <v>3</v>
      </c>
      <c r="V2101" t="s">
        <v>2891</v>
      </c>
      <c r="W2101" t="s">
        <v>3</v>
      </c>
      <c r="X2101" t="s">
        <v>3</v>
      </c>
      <c r="Y2101" t="s">
        <v>3</v>
      </c>
      <c r="Z2101" t="s">
        <v>3</v>
      </c>
      <c r="AA2101"/>
      <c r="AB2101" t="s">
        <v>1791</v>
      </c>
      <c r="AC2101" t="s">
        <v>2853</v>
      </c>
      <c r="AD2101" t="s">
        <v>3</v>
      </c>
    </row>
    <row r="2102" spans="1:30" ht="15" x14ac:dyDescent="0.25">
      <c r="A2102">
        <v>907</v>
      </c>
      <c r="B2102" t="s">
        <v>2911</v>
      </c>
      <c r="C2102">
        <v>907</v>
      </c>
      <c r="D2102" t="s">
        <v>2847</v>
      </c>
      <c r="E2102" t="s">
        <v>2886</v>
      </c>
      <c r="F2102" t="s">
        <v>2887</v>
      </c>
      <c r="G2102" t="s">
        <v>3</v>
      </c>
      <c r="H2102" t="s">
        <v>3</v>
      </c>
      <c r="I2102" t="s">
        <v>3</v>
      </c>
      <c r="J2102" t="s">
        <v>3</v>
      </c>
      <c r="K2102" t="s">
        <v>3</v>
      </c>
      <c r="L2102" t="s">
        <v>3</v>
      </c>
      <c r="M2102" t="s">
        <v>3</v>
      </c>
      <c r="N2102" t="s">
        <v>3</v>
      </c>
      <c r="O2102" t="s">
        <v>3</v>
      </c>
      <c r="P2102" t="s">
        <v>3</v>
      </c>
      <c r="Q2102" t="s">
        <v>3</v>
      </c>
      <c r="R2102" t="s">
        <v>3</v>
      </c>
      <c r="S2102" t="s">
        <v>3</v>
      </c>
      <c r="T2102" t="s">
        <v>3</v>
      </c>
      <c r="U2102" t="s">
        <v>3</v>
      </c>
      <c r="V2102" t="s">
        <v>3</v>
      </c>
      <c r="W2102" t="s">
        <v>3</v>
      </c>
      <c r="X2102" t="s">
        <v>3</v>
      </c>
      <c r="Y2102" t="s">
        <v>3</v>
      </c>
      <c r="Z2102" t="s">
        <v>3</v>
      </c>
      <c r="AA2102"/>
      <c r="AB2102" t="s">
        <v>1791</v>
      </c>
      <c r="AC2102" t="s">
        <v>2853</v>
      </c>
      <c r="AD2102" t="s">
        <v>3</v>
      </c>
    </row>
    <row r="2103" spans="1:30" ht="15" x14ac:dyDescent="0.25">
      <c r="A2103">
        <v>908</v>
      </c>
      <c r="B2103" t="s">
        <v>2912</v>
      </c>
      <c r="C2103">
        <v>908</v>
      </c>
      <c r="D2103" t="s">
        <v>2847</v>
      </c>
      <c r="E2103" t="s">
        <v>2886</v>
      </c>
      <c r="F2103" t="s">
        <v>2887</v>
      </c>
      <c r="G2103" t="s">
        <v>3</v>
      </c>
      <c r="H2103" t="s">
        <v>2913</v>
      </c>
      <c r="I2103" t="s">
        <v>3</v>
      </c>
      <c r="J2103" t="s">
        <v>3</v>
      </c>
      <c r="K2103">
        <v>0</v>
      </c>
      <c r="L2103" t="s">
        <v>3</v>
      </c>
      <c r="M2103" t="s">
        <v>3</v>
      </c>
      <c r="N2103" t="s">
        <v>3</v>
      </c>
      <c r="O2103" t="s">
        <v>3</v>
      </c>
      <c r="P2103" t="s">
        <v>3</v>
      </c>
      <c r="Q2103" t="s">
        <v>3</v>
      </c>
      <c r="R2103" t="s">
        <v>3</v>
      </c>
      <c r="S2103" t="s">
        <v>3</v>
      </c>
      <c r="T2103" t="s">
        <v>3</v>
      </c>
      <c r="U2103" t="s">
        <v>3</v>
      </c>
      <c r="V2103" t="s">
        <v>3</v>
      </c>
      <c r="W2103" t="s">
        <v>3</v>
      </c>
      <c r="X2103" t="s">
        <v>3</v>
      </c>
      <c r="Y2103" t="s">
        <v>3</v>
      </c>
      <c r="Z2103" t="s">
        <v>3</v>
      </c>
      <c r="AA2103"/>
      <c r="AB2103" t="s">
        <v>1791</v>
      </c>
      <c r="AC2103" t="s">
        <v>2853</v>
      </c>
      <c r="AD2103" t="s">
        <v>3</v>
      </c>
    </row>
    <row r="2104" spans="1:30" ht="15" x14ac:dyDescent="0.25">
      <c r="A2104">
        <v>909</v>
      </c>
      <c r="B2104" t="s">
        <v>2914</v>
      </c>
      <c r="C2104">
        <v>909</v>
      </c>
      <c r="D2104" t="s">
        <v>2847</v>
      </c>
      <c r="E2104" t="s">
        <v>2886</v>
      </c>
      <c r="F2104" t="s">
        <v>2887</v>
      </c>
      <c r="G2104" t="s">
        <v>3</v>
      </c>
      <c r="H2104" t="s">
        <v>2915</v>
      </c>
      <c r="I2104" t="s">
        <v>3</v>
      </c>
      <c r="J2104" t="s">
        <v>3</v>
      </c>
      <c r="K2104">
        <v>0</v>
      </c>
      <c r="L2104" t="s">
        <v>3</v>
      </c>
      <c r="M2104" t="s">
        <v>3</v>
      </c>
      <c r="N2104" t="s">
        <v>3</v>
      </c>
      <c r="O2104" t="s">
        <v>3</v>
      </c>
      <c r="P2104" t="s">
        <v>3</v>
      </c>
      <c r="Q2104" t="s">
        <v>3</v>
      </c>
      <c r="R2104" t="s">
        <v>3</v>
      </c>
      <c r="S2104" t="s">
        <v>3</v>
      </c>
      <c r="T2104" t="s">
        <v>3</v>
      </c>
      <c r="U2104" t="s">
        <v>3</v>
      </c>
      <c r="V2104" t="s">
        <v>3</v>
      </c>
      <c r="W2104" t="s">
        <v>3</v>
      </c>
      <c r="X2104" t="s">
        <v>3</v>
      </c>
      <c r="Y2104" t="s">
        <v>3</v>
      </c>
      <c r="Z2104" t="s">
        <v>3</v>
      </c>
      <c r="AA2104"/>
      <c r="AB2104" t="s">
        <v>1791</v>
      </c>
      <c r="AC2104" t="s">
        <v>2853</v>
      </c>
      <c r="AD2104" t="s">
        <v>3</v>
      </c>
    </row>
    <row r="2105" spans="1:30" ht="15" x14ac:dyDescent="0.25">
      <c r="A2105">
        <v>910</v>
      </c>
      <c r="B2105" t="s">
        <v>2916</v>
      </c>
      <c r="C2105">
        <v>910</v>
      </c>
      <c r="D2105" t="s">
        <v>2847</v>
      </c>
      <c r="E2105" t="s">
        <v>2886</v>
      </c>
      <c r="F2105" t="s">
        <v>2887</v>
      </c>
      <c r="G2105" t="s">
        <v>3</v>
      </c>
      <c r="H2105" t="s">
        <v>2913</v>
      </c>
      <c r="I2105" t="s">
        <v>3</v>
      </c>
      <c r="J2105" t="s">
        <v>3</v>
      </c>
      <c r="K2105">
        <v>0</v>
      </c>
      <c r="L2105" t="s">
        <v>3</v>
      </c>
      <c r="M2105" t="s">
        <v>3</v>
      </c>
      <c r="N2105" t="s">
        <v>3</v>
      </c>
      <c r="O2105" t="s">
        <v>3</v>
      </c>
      <c r="P2105" t="s">
        <v>3</v>
      </c>
      <c r="Q2105" t="s">
        <v>3</v>
      </c>
      <c r="R2105" t="s">
        <v>3</v>
      </c>
      <c r="S2105" t="s">
        <v>3</v>
      </c>
      <c r="T2105" t="s">
        <v>3</v>
      </c>
      <c r="U2105" t="s">
        <v>3</v>
      </c>
      <c r="V2105" t="s">
        <v>3</v>
      </c>
      <c r="W2105" t="s">
        <v>3</v>
      </c>
      <c r="X2105" t="s">
        <v>3</v>
      </c>
      <c r="Y2105" t="s">
        <v>3</v>
      </c>
      <c r="Z2105" t="s">
        <v>3</v>
      </c>
      <c r="AA2105"/>
      <c r="AB2105" t="s">
        <v>1791</v>
      </c>
      <c r="AC2105" t="s">
        <v>2853</v>
      </c>
      <c r="AD2105" t="s">
        <v>3</v>
      </c>
    </row>
    <row r="2106" spans="1:30" ht="15" x14ac:dyDescent="0.25">
      <c r="A2106">
        <v>911</v>
      </c>
      <c r="B2106" t="s">
        <v>2917</v>
      </c>
      <c r="C2106">
        <v>911</v>
      </c>
      <c r="D2106" t="s">
        <v>2847</v>
      </c>
      <c r="E2106" t="s">
        <v>2886</v>
      </c>
      <c r="F2106" t="s">
        <v>2887</v>
      </c>
      <c r="G2106" t="s">
        <v>3</v>
      </c>
      <c r="H2106" t="s">
        <v>2918</v>
      </c>
      <c r="I2106" t="s">
        <v>3</v>
      </c>
      <c r="J2106" t="s">
        <v>3</v>
      </c>
      <c r="K2106">
        <v>0</v>
      </c>
      <c r="L2106" t="s">
        <v>311</v>
      </c>
      <c r="M2106" t="s">
        <v>3</v>
      </c>
      <c r="N2106" t="s">
        <v>3</v>
      </c>
      <c r="O2106" t="s">
        <v>3</v>
      </c>
      <c r="P2106" t="s">
        <v>1795</v>
      </c>
      <c r="Q2106" t="s">
        <v>3</v>
      </c>
      <c r="R2106" t="s">
        <v>3</v>
      </c>
      <c r="S2106" t="s">
        <v>3</v>
      </c>
      <c r="T2106" t="s">
        <v>3</v>
      </c>
      <c r="U2106" t="s">
        <v>3</v>
      </c>
      <c r="V2106" t="s">
        <v>10</v>
      </c>
      <c r="W2106" t="s">
        <v>3</v>
      </c>
      <c r="X2106" t="s">
        <v>10</v>
      </c>
      <c r="Y2106" t="s">
        <v>10</v>
      </c>
      <c r="Z2106" t="s">
        <v>3</v>
      </c>
      <c r="AA2106"/>
      <c r="AB2106" t="s">
        <v>1791</v>
      </c>
      <c r="AC2106" t="s">
        <v>2853</v>
      </c>
      <c r="AD2106" t="s">
        <v>3</v>
      </c>
    </row>
    <row r="2107" spans="1:30" ht="15" x14ac:dyDescent="0.25">
      <c r="A2107">
        <v>912</v>
      </c>
      <c r="B2107" t="s">
        <v>2919</v>
      </c>
      <c r="C2107">
        <v>912</v>
      </c>
      <c r="D2107" t="s">
        <v>2847</v>
      </c>
      <c r="E2107" t="s">
        <v>2886</v>
      </c>
      <c r="F2107" t="s">
        <v>2887</v>
      </c>
      <c r="G2107" t="s">
        <v>3</v>
      </c>
      <c r="H2107" t="s">
        <v>3</v>
      </c>
      <c r="I2107" t="s">
        <v>3</v>
      </c>
      <c r="J2107" t="s">
        <v>3</v>
      </c>
      <c r="K2107" t="s">
        <v>3</v>
      </c>
      <c r="L2107" t="s">
        <v>3</v>
      </c>
      <c r="M2107" t="s">
        <v>3</v>
      </c>
      <c r="N2107" t="s">
        <v>3</v>
      </c>
      <c r="O2107" t="s">
        <v>3</v>
      </c>
      <c r="P2107" t="s">
        <v>3</v>
      </c>
      <c r="Q2107" t="s">
        <v>3</v>
      </c>
      <c r="R2107" t="s">
        <v>3</v>
      </c>
      <c r="S2107" t="s">
        <v>3</v>
      </c>
      <c r="T2107" t="s">
        <v>3</v>
      </c>
      <c r="U2107" t="s">
        <v>3</v>
      </c>
      <c r="V2107" t="s">
        <v>3</v>
      </c>
      <c r="W2107" t="s">
        <v>3</v>
      </c>
      <c r="X2107" t="s">
        <v>3</v>
      </c>
      <c r="Y2107" t="s">
        <v>3</v>
      </c>
      <c r="Z2107" t="s">
        <v>3</v>
      </c>
      <c r="AA2107"/>
      <c r="AB2107" t="s">
        <v>1791</v>
      </c>
      <c r="AC2107" t="s">
        <v>2853</v>
      </c>
      <c r="AD2107" t="s">
        <v>3</v>
      </c>
    </row>
    <row r="2108" spans="1:30" ht="15" x14ac:dyDescent="0.25">
      <c r="A2108">
        <v>913</v>
      </c>
      <c r="B2108" t="s">
        <v>2920</v>
      </c>
      <c r="C2108">
        <v>913</v>
      </c>
      <c r="D2108" t="s">
        <v>2847</v>
      </c>
      <c r="E2108" t="s">
        <v>2886</v>
      </c>
      <c r="F2108" t="s">
        <v>2887</v>
      </c>
      <c r="G2108" t="s">
        <v>3</v>
      </c>
      <c r="H2108" t="s">
        <v>3</v>
      </c>
      <c r="I2108" t="s">
        <v>3</v>
      </c>
      <c r="J2108" t="s">
        <v>3</v>
      </c>
      <c r="K2108" t="s">
        <v>3</v>
      </c>
      <c r="L2108" t="s">
        <v>3</v>
      </c>
      <c r="M2108" t="s">
        <v>3</v>
      </c>
      <c r="N2108" t="s">
        <v>3</v>
      </c>
      <c r="O2108" t="s">
        <v>3</v>
      </c>
      <c r="P2108" t="s">
        <v>3</v>
      </c>
      <c r="Q2108" t="s">
        <v>3</v>
      </c>
      <c r="R2108" t="s">
        <v>3</v>
      </c>
      <c r="S2108" t="s">
        <v>3</v>
      </c>
      <c r="T2108" t="s">
        <v>3</v>
      </c>
      <c r="U2108" t="s">
        <v>3</v>
      </c>
      <c r="V2108" t="s">
        <v>3</v>
      </c>
      <c r="W2108" t="s">
        <v>3</v>
      </c>
      <c r="X2108" t="s">
        <v>3</v>
      </c>
      <c r="Y2108" t="s">
        <v>3</v>
      </c>
      <c r="Z2108" t="s">
        <v>3</v>
      </c>
      <c r="AA2108"/>
      <c r="AB2108" t="s">
        <v>1791</v>
      </c>
      <c r="AC2108" t="s">
        <v>2853</v>
      </c>
      <c r="AD2108" t="s">
        <v>3</v>
      </c>
    </row>
    <row r="2109" spans="1:30" ht="15" x14ac:dyDescent="0.25">
      <c r="A2109">
        <v>914</v>
      </c>
      <c r="B2109" t="s">
        <v>2921</v>
      </c>
      <c r="C2109">
        <v>914</v>
      </c>
      <c r="D2109" t="s">
        <v>2847</v>
      </c>
      <c r="E2109" t="s">
        <v>2886</v>
      </c>
      <c r="F2109" t="s">
        <v>2887</v>
      </c>
      <c r="G2109" t="s">
        <v>3</v>
      </c>
      <c r="H2109" t="s">
        <v>3</v>
      </c>
      <c r="I2109" t="s">
        <v>3</v>
      </c>
      <c r="J2109" t="s">
        <v>3</v>
      </c>
      <c r="K2109" t="s">
        <v>3</v>
      </c>
      <c r="L2109" t="s">
        <v>3</v>
      </c>
      <c r="M2109" t="s">
        <v>3</v>
      </c>
      <c r="N2109" t="s">
        <v>3</v>
      </c>
      <c r="O2109" t="s">
        <v>3</v>
      </c>
      <c r="P2109" t="s">
        <v>3</v>
      </c>
      <c r="Q2109" t="s">
        <v>3</v>
      </c>
      <c r="R2109" t="s">
        <v>3</v>
      </c>
      <c r="S2109" t="s">
        <v>3</v>
      </c>
      <c r="T2109" t="s">
        <v>3</v>
      </c>
      <c r="U2109" t="s">
        <v>3</v>
      </c>
      <c r="V2109" t="s">
        <v>3</v>
      </c>
      <c r="W2109" t="s">
        <v>10</v>
      </c>
      <c r="X2109" t="s">
        <v>3</v>
      </c>
      <c r="Y2109" t="s">
        <v>3</v>
      </c>
      <c r="Z2109" t="s">
        <v>3</v>
      </c>
      <c r="AA2109"/>
      <c r="AB2109" t="s">
        <v>1791</v>
      </c>
      <c r="AC2109" t="s">
        <v>2853</v>
      </c>
      <c r="AD2109" t="s">
        <v>3</v>
      </c>
    </row>
    <row r="2110" spans="1:30" ht="15" x14ac:dyDescent="0.25">
      <c r="A2110">
        <v>915</v>
      </c>
      <c r="B2110" t="s">
        <v>2922</v>
      </c>
      <c r="C2110">
        <v>915</v>
      </c>
      <c r="D2110" t="s">
        <v>2847</v>
      </c>
      <c r="E2110" t="s">
        <v>2886</v>
      </c>
      <c r="F2110" t="s">
        <v>2887</v>
      </c>
      <c r="G2110" t="s">
        <v>3</v>
      </c>
      <c r="H2110" t="s">
        <v>2923</v>
      </c>
      <c r="I2110" t="s">
        <v>3</v>
      </c>
      <c r="J2110" t="s">
        <v>330</v>
      </c>
      <c r="K2110">
        <v>0</v>
      </c>
      <c r="L2110" t="s">
        <v>311</v>
      </c>
      <c r="M2110" t="s">
        <v>3</v>
      </c>
      <c r="N2110" t="s">
        <v>3</v>
      </c>
      <c r="O2110" t="s">
        <v>3</v>
      </c>
      <c r="P2110" t="s">
        <v>3</v>
      </c>
      <c r="Q2110" t="s">
        <v>3</v>
      </c>
      <c r="R2110" t="s">
        <v>3</v>
      </c>
      <c r="S2110" t="s">
        <v>3</v>
      </c>
      <c r="T2110" t="s">
        <v>3</v>
      </c>
      <c r="U2110" t="s">
        <v>3</v>
      </c>
      <c r="V2110" t="s">
        <v>2891</v>
      </c>
      <c r="W2110" t="s">
        <v>3</v>
      </c>
      <c r="X2110" t="s">
        <v>3</v>
      </c>
      <c r="Y2110" t="s">
        <v>3</v>
      </c>
      <c r="Z2110" t="s">
        <v>3</v>
      </c>
      <c r="AA2110"/>
      <c r="AB2110" t="s">
        <v>1791</v>
      </c>
      <c r="AC2110" t="s">
        <v>2853</v>
      </c>
      <c r="AD2110" t="s">
        <v>3</v>
      </c>
    </row>
    <row r="2111" spans="1:30" ht="15" x14ac:dyDescent="0.25">
      <c r="A2111">
        <v>916</v>
      </c>
      <c r="B2111" t="s">
        <v>2924</v>
      </c>
      <c r="C2111">
        <v>916</v>
      </c>
      <c r="D2111" t="s">
        <v>2847</v>
      </c>
      <c r="E2111" t="s">
        <v>2886</v>
      </c>
      <c r="F2111" t="s">
        <v>2925</v>
      </c>
      <c r="G2111" t="s">
        <v>3</v>
      </c>
      <c r="H2111" t="s">
        <v>2926</v>
      </c>
      <c r="I2111" t="s">
        <v>3</v>
      </c>
      <c r="J2111" t="s">
        <v>330</v>
      </c>
      <c r="K2111">
        <v>0</v>
      </c>
      <c r="L2111" t="s">
        <v>16</v>
      </c>
      <c r="M2111">
        <v>1</v>
      </c>
      <c r="N2111" t="s">
        <v>3</v>
      </c>
      <c r="O2111" t="s">
        <v>3</v>
      </c>
      <c r="P2111" t="s">
        <v>3</v>
      </c>
      <c r="Q2111" t="s">
        <v>3</v>
      </c>
      <c r="R2111" t="s">
        <v>3</v>
      </c>
      <c r="S2111" t="s">
        <v>3</v>
      </c>
      <c r="T2111" t="s">
        <v>11</v>
      </c>
      <c r="U2111" t="s">
        <v>3</v>
      </c>
      <c r="V2111" t="s">
        <v>10</v>
      </c>
      <c r="W2111" t="s">
        <v>3</v>
      </c>
      <c r="X2111" t="s">
        <v>3</v>
      </c>
      <c r="Y2111" t="s">
        <v>3</v>
      </c>
      <c r="Z2111" t="s">
        <v>3</v>
      </c>
      <c r="AA2111"/>
      <c r="AB2111" t="s">
        <v>1791</v>
      </c>
      <c r="AC2111" t="s">
        <v>2853</v>
      </c>
      <c r="AD2111" t="s">
        <v>3</v>
      </c>
    </row>
    <row r="2112" spans="1:30" ht="15" x14ac:dyDescent="0.25">
      <c r="A2112">
        <v>917</v>
      </c>
      <c r="B2112" t="s">
        <v>2927</v>
      </c>
      <c r="C2112">
        <v>917</v>
      </c>
      <c r="D2112" t="s">
        <v>2847</v>
      </c>
      <c r="E2112" t="s">
        <v>2886</v>
      </c>
      <c r="F2112" t="s">
        <v>2925</v>
      </c>
      <c r="G2112" t="s">
        <v>3</v>
      </c>
      <c r="H2112" t="s">
        <v>2928</v>
      </c>
      <c r="I2112" t="s">
        <v>2851</v>
      </c>
      <c r="J2112" t="s">
        <v>19</v>
      </c>
      <c r="K2112">
        <v>0</v>
      </c>
      <c r="L2112" t="s">
        <v>311</v>
      </c>
      <c r="M2112" t="s">
        <v>3</v>
      </c>
      <c r="N2112" t="s">
        <v>3</v>
      </c>
      <c r="O2112" t="s">
        <v>315</v>
      </c>
      <c r="P2112" t="s">
        <v>3</v>
      </c>
      <c r="Q2112" t="s">
        <v>3</v>
      </c>
      <c r="R2112" t="s">
        <v>3</v>
      </c>
      <c r="S2112" t="s">
        <v>3</v>
      </c>
      <c r="T2112" t="s">
        <v>3</v>
      </c>
      <c r="U2112" t="s">
        <v>3</v>
      </c>
      <c r="V2112" t="s">
        <v>3</v>
      </c>
      <c r="W2112" t="s">
        <v>3</v>
      </c>
      <c r="X2112" t="s">
        <v>3</v>
      </c>
      <c r="Y2112" t="s">
        <v>3</v>
      </c>
      <c r="Z2112" t="s">
        <v>3</v>
      </c>
      <c r="AA2112"/>
      <c r="AB2112" t="s">
        <v>1791</v>
      </c>
      <c r="AC2112" t="s">
        <v>2853</v>
      </c>
      <c r="AD2112" t="s">
        <v>3</v>
      </c>
    </row>
    <row r="2113" spans="1:30" ht="15" x14ac:dyDescent="0.25">
      <c r="A2113">
        <v>918</v>
      </c>
      <c r="B2113" t="s">
        <v>2929</v>
      </c>
      <c r="C2113">
        <v>918</v>
      </c>
      <c r="D2113" t="s">
        <v>2847</v>
      </c>
      <c r="E2113" t="s">
        <v>2930</v>
      </c>
      <c r="F2113" t="s">
        <v>2931</v>
      </c>
      <c r="G2113" t="s">
        <v>3</v>
      </c>
      <c r="H2113" t="s">
        <v>2932</v>
      </c>
      <c r="I2113" t="s">
        <v>3</v>
      </c>
      <c r="J2113" t="s">
        <v>3</v>
      </c>
      <c r="K2113">
        <v>0</v>
      </c>
      <c r="L2113" t="s">
        <v>3</v>
      </c>
      <c r="M2113" t="s">
        <v>3</v>
      </c>
      <c r="N2113" t="s">
        <v>3</v>
      </c>
      <c r="O2113" t="s">
        <v>3</v>
      </c>
      <c r="P2113" t="s">
        <v>3</v>
      </c>
      <c r="Q2113" t="s">
        <v>3</v>
      </c>
      <c r="R2113" t="s">
        <v>3</v>
      </c>
      <c r="S2113" t="s">
        <v>3</v>
      </c>
      <c r="T2113" t="s">
        <v>3</v>
      </c>
      <c r="U2113" t="s">
        <v>7</v>
      </c>
      <c r="V2113" t="s">
        <v>10</v>
      </c>
      <c r="W2113" t="s">
        <v>3</v>
      </c>
      <c r="X2113" t="s">
        <v>3</v>
      </c>
      <c r="Y2113" t="s">
        <v>3</v>
      </c>
      <c r="Z2113" t="s">
        <v>3</v>
      </c>
      <c r="AA2113"/>
      <c r="AB2113" t="s">
        <v>1791</v>
      </c>
      <c r="AC2113" t="s">
        <v>2853</v>
      </c>
      <c r="AD2113" t="s">
        <v>3</v>
      </c>
    </row>
    <row r="2114" spans="1:30" ht="15" x14ac:dyDescent="0.25">
      <c r="A2114">
        <v>919</v>
      </c>
      <c r="B2114" t="s">
        <v>2933</v>
      </c>
      <c r="C2114">
        <v>919</v>
      </c>
      <c r="D2114" t="s">
        <v>2847</v>
      </c>
      <c r="E2114" t="s">
        <v>2930</v>
      </c>
      <c r="F2114" t="s">
        <v>2931</v>
      </c>
      <c r="G2114" t="s">
        <v>3</v>
      </c>
      <c r="H2114" t="s">
        <v>2934</v>
      </c>
      <c r="I2114" t="s">
        <v>3</v>
      </c>
      <c r="J2114" t="s">
        <v>1727</v>
      </c>
      <c r="K2114">
        <v>0</v>
      </c>
      <c r="L2114" t="s">
        <v>3</v>
      </c>
      <c r="M2114" t="s">
        <v>3</v>
      </c>
      <c r="N2114" t="s">
        <v>3</v>
      </c>
      <c r="O2114" t="s">
        <v>312</v>
      </c>
      <c r="P2114" t="s">
        <v>3</v>
      </c>
      <c r="Q2114" t="s">
        <v>3</v>
      </c>
      <c r="R2114" t="s">
        <v>3</v>
      </c>
      <c r="S2114" t="s">
        <v>3</v>
      </c>
      <c r="T2114" t="s">
        <v>3</v>
      </c>
      <c r="U2114" t="s">
        <v>7</v>
      </c>
      <c r="V2114" t="s">
        <v>1802</v>
      </c>
      <c r="W2114" t="s">
        <v>3</v>
      </c>
      <c r="X2114" t="s">
        <v>3</v>
      </c>
      <c r="Y2114" t="s">
        <v>3</v>
      </c>
      <c r="Z2114" t="s">
        <v>3</v>
      </c>
      <c r="AA2114"/>
      <c r="AB2114" t="s">
        <v>1791</v>
      </c>
      <c r="AC2114" t="s">
        <v>2853</v>
      </c>
      <c r="AD2114" t="s">
        <v>3</v>
      </c>
    </row>
    <row r="2115" spans="1:30" ht="15" x14ac:dyDescent="0.25">
      <c r="A2115">
        <v>920</v>
      </c>
      <c r="B2115" t="s">
        <v>2935</v>
      </c>
      <c r="C2115">
        <v>920</v>
      </c>
      <c r="D2115" t="s">
        <v>2847</v>
      </c>
      <c r="E2115" t="s">
        <v>2930</v>
      </c>
      <c r="F2115" t="s">
        <v>2931</v>
      </c>
      <c r="G2115" t="s">
        <v>3</v>
      </c>
      <c r="H2115" t="s">
        <v>2936</v>
      </c>
      <c r="I2115" t="s">
        <v>3</v>
      </c>
      <c r="J2115" t="s">
        <v>1727</v>
      </c>
      <c r="K2115">
        <v>0</v>
      </c>
      <c r="L2115" t="s">
        <v>311</v>
      </c>
      <c r="M2115" t="s">
        <v>3</v>
      </c>
      <c r="N2115" t="s">
        <v>3</v>
      </c>
      <c r="O2115" t="s">
        <v>312</v>
      </c>
      <c r="P2115" t="s">
        <v>3</v>
      </c>
      <c r="Q2115" t="s">
        <v>3</v>
      </c>
      <c r="R2115" t="s">
        <v>3</v>
      </c>
      <c r="S2115" t="s">
        <v>3</v>
      </c>
      <c r="T2115" t="s">
        <v>3</v>
      </c>
      <c r="U2115" t="s">
        <v>7</v>
      </c>
      <c r="V2115" t="s">
        <v>10</v>
      </c>
      <c r="W2115" t="s">
        <v>3</v>
      </c>
      <c r="X2115" t="s">
        <v>3</v>
      </c>
      <c r="Y2115" t="s">
        <v>3</v>
      </c>
      <c r="Z2115" t="s">
        <v>3</v>
      </c>
      <c r="AA2115"/>
      <c r="AB2115" t="s">
        <v>1791</v>
      </c>
      <c r="AC2115" t="s">
        <v>2853</v>
      </c>
      <c r="AD2115" t="s">
        <v>3</v>
      </c>
    </row>
    <row r="2116" spans="1:30" ht="15" x14ac:dyDescent="0.25">
      <c r="A2116">
        <v>921</v>
      </c>
      <c r="B2116" t="s">
        <v>2937</v>
      </c>
      <c r="C2116">
        <v>921</v>
      </c>
      <c r="D2116" t="s">
        <v>2847</v>
      </c>
      <c r="E2116" t="s">
        <v>2930</v>
      </c>
      <c r="F2116" t="s">
        <v>2931</v>
      </c>
      <c r="G2116" t="s">
        <v>3</v>
      </c>
      <c r="H2116" t="s">
        <v>2938</v>
      </c>
      <c r="I2116" t="s">
        <v>3</v>
      </c>
      <c r="J2116" t="s">
        <v>1727</v>
      </c>
      <c r="K2116">
        <v>0</v>
      </c>
      <c r="L2116" t="s">
        <v>311</v>
      </c>
      <c r="M2116" t="s">
        <v>3</v>
      </c>
      <c r="N2116" t="s">
        <v>3</v>
      </c>
      <c r="O2116" t="s">
        <v>312</v>
      </c>
      <c r="P2116" t="s">
        <v>3</v>
      </c>
      <c r="Q2116" t="s">
        <v>3</v>
      </c>
      <c r="R2116" t="s">
        <v>3</v>
      </c>
      <c r="S2116" t="s">
        <v>3</v>
      </c>
      <c r="T2116" t="s">
        <v>3</v>
      </c>
      <c r="U2116" t="s">
        <v>7</v>
      </c>
      <c r="V2116" t="s">
        <v>10</v>
      </c>
      <c r="W2116" t="s">
        <v>3</v>
      </c>
      <c r="X2116" t="s">
        <v>3</v>
      </c>
      <c r="Y2116" t="s">
        <v>3</v>
      </c>
      <c r="Z2116" t="s">
        <v>3</v>
      </c>
      <c r="AA2116"/>
      <c r="AB2116" t="s">
        <v>1791</v>
      </c>
      <c r="AC2116" t="s">
        <v>2853</v>
      </c>
      <c r="AD2116" t="s">
        <v>3</v>
      </c>
    </row>
    <row r="2117" spans="1:30" ht="15" x14ac:dyDescent="0.25">
      <c r="A2117">
        <v>922</v>
      </c>
      <c r="B2117" t="s">
        <v>2939</v>
      </c>
      <c r="C2117">
        <v>922</v>
      </c>
      <c r="D2117" t="s">
        <v>2847</v>
      </c>
      <c r="E2117" t="s">
        <v>2930</v>
      </c>
      <c r="F2117" t="s">
        <v>2940</v>
      </c>
      <c r="G2117" t="s">
        <v>3</v>
      </c>
      <c r="H2117" t="s">
        <v>2941</v>
      </c>
      <c r="I2117" t="s">
        <v>3</v>
      </c>
      <c r="J2117" t="s">
        <v>3</v>
      </c>
      <c r="K2117">
        <v>0</v>
      </c>
      <c r="L2117" t="s">
        <v>3</v>
      </c>
      <c r="M2117" t="s">
        <v>3</v>
      </c>
      <c r="N2117" t="s">
        <v>3</v>
      </c>
      <c r="O2117" t="s">
        <v>312</v>
      </c>
      <c r="P2117" t="s">
        <v>3</v>
      </c>
      <c r="Q2117" t="s">
        <v>3</v>
      </c>
      <c r="R2117" t="s">
        <v>3</v>
      </c>
      <c r="S2117" t="s">
        <v>3</v>
      </c>
      <c r="T2117" t="s">
        <v>3</v>
      </c>
      <c r="U2117" t="s">
        <v>7</v>
      </c>
      <c r="V2117" t="s">
        <v>10</v>
      </c>
      <c r="W2117" t="s">
        <v>3</v>
      </c>
      <c r="X2117" t="s">
        <v>3</v>
      </c>
      <c r="Y2117" t="s">
        <v>3</v>
      </c>
      <c r="Z2117" t="s">
        <v>3</v>
      </c>
      <c r="AA2117"/>
      <c r="AB2117" t="s">
        <v>1791</v>
      </c>
      <c r="AC2117" t="s">
        <v>2853</v>
      </c>
      <c r="AD2117" t="s">
        <v>3</v>
      </c>
    </row>
    <row r="2118" spans="1:30" ht="15" x14ac:dyDescent="0.25">
      <c r="A2118" s="1" t="s">
        <v>2942</v>
      </c>
      <c r="B2118" t="s">
        <v>2943</v>
      </c>
      <c r="C2118" t="s">
        <v>2942</v>
      </c>
      <c r="D2118" t="s">
        <v>322</v>
      </c>
      <c r="E2118" t="s">
        <v>323</v>
      </c>
      <c r="F2118"/>
      <c r="G2118" t="s">
        <v>3</v>
      </c>
      <c r="H2118" t="s">
        <v>3</v>
      </c>
      <c r="I2118" t="s">
        <v>3</v>
      </c>
      <c r="J2118" t="s">
        <v>3</v>
      </c>
      <c r="K2118" t="s">
        <v>3</v>
      </c>
      <c r="L2118" t="s">
        <v>3</v>
      </c>
      <c r="M2118" t="s">
        <v>3</v>
      </c>
      <c r="N2118" t="s">
        <v>3</v>
      </c>
      <c r="O2118" t="s">
        <v>3</v>
      </c>
      <c r="P2118" t="s">
        <v>3</v>
      </c>
      <c r="Q2118" t="s">
        <v>3</v>
      </c>
      <c r="R2118" t="s">
        <v>3</v>
      </c>
      <c r="S2118" t="s">
        <v>3</v>
      </c>
      <c r="T2118" t="s">
        <v>3</v>
      </c>
      <c r="U2118" t="s">
        <v>3</v>
      </c>
      <c r="V2118" t="s">
        <v>3</v>
      </c>
      <c r="W2118" t="s">
        <v>3</v>
      </c>
      <c r="X2118" t="s">
        <v>3</v>
      </c>
      <c r="Y2118" t="s">
        <v>3</v>
      </c>
      <c r="Z2118" t="s">
        <v>3</v>
      </c>
      <c r="AA2118"/>
      <c r="AB2118" t="s">
        <v>324</v>
      </c>
      <c r="AC2118" t="s">
        <v>3</v>
      </c>
      <c r="AD2118" t="s">
        <v>3</v>
      </c>
    </row>
    <row r="2119" spans="1:30" ht="15" x14ac:dyDescent="0.25">
      <c r="A2119" s="1" t="s">
        <v>2942</v>
      </c>
      <c r="B2119" t="s">
        <v>2944</v>
      </c>
      <c r="C2119" t="s">
        <v>2942</v>
      </c>
      <c r="D2119" t="s">
        <v>322</v>
      </c>
      <c r="E2119" t="s">
        <v>328</v>
      </c>
      <c r="F2119"/>
      <c r="G2119" t="s">
        <v>3</v>
      </c>
      <c r="H2119" t="s">
        <v>3</v>
      </c>
      <c r="I2119" t="s">
        <v>3</v>
      </c>
      <c r="J2119" t="s">
        <v>3</v>
      </c>
      <c r="K2119" t="s">
        <v>3</v>
      </c>
      <c r="L2119" t="s">
        <v>3</v>
      </c>
      <c r="M2119" t="s">
        <v>3</v>
      </c>
      <c r="N2119" t="s">
        <v>3</v>
      </c>
      <c r="O2119" t="s">
        <v>3</v>
      </c>
      <c r="P2119" t="s">
        <v>3</v>
      </c>
      <c r="Q2119" t="s">
        <v>3</v>
      </c>
      <c r="R2119" t="s">
        <v>3</v>
      </c>
      <c r="S2119" t="s">
        <v>3</v>
      </c>
      <c r="T2119" t="s">
        <v>3</v>
      </c>
      <c r="U2119" t="s">
        <v>3</v>
      </c>
      <c r="V2119" t="s">
        <v>3</v>
      </c>
      <c r="W2119" t="s">
        <v>3</v>
      </c>
      <c r="X2119" t="s">
        <v>3</v>
      </c>
      <c r="Y2119" t="s">
        <v>3</v>
      </c>
      <c r="Z2119" t="s">
        <v>3</v>
      </c>
      <c r="AA2119"/>
      <c r="AB2119" t="s">
        <v>324</v>
      </c>
      <c r="AC2119" t="s">
        <v>3</v>
      </c>
      <c r="AD2119" t="s">
        <v>3</v>
      </c>
    </row>
    <row r="2120" spans="1:30" ht="15" x14ac:dyDescent="0.25">
      <c r="A2120" s="1" t="s">
        <v>2942</v>
      </c>
      <c r="B2120" t="s">
        <v>2945</v>
      </c>
      <c r="C2120" t="s">
        <v>2942</v>
      </c>
      <c r="D2120" t="s">
        <v>322</v>
      </c>
      <c r="E2120" t="s">
        <v>333</v>
      </c>
      <c r="F2120" t="s">
        <v>334</v>
      </c>
      <c r="G2120" t="s">
        <v>3</v>
      </c>
      <c r="H2120" t="s">
        <v>3</v>
      </c>
      <c r="I2120" t="s">
        <v>3</v>
      </c>
      <c r="J2120" t="s">
        <v>3</v>
      </c>
      <c r="K2120" t="s">
        <v>3</v>
      </c>
      <c r="L2120" t="s">
        <v>3</v>
      </c>
      <c r="M2120" t="s">
        <v>3</v>
      </c>
      <c r="N2120" t="s">
        <v>3</v>
      </c>
      <c r="O2120" t="s">
        <v>3</v>
      </c>
      <c r="P2120" t="s">
        <v>3</v>
      </c>
      <c r="Q2120" t="s">
        <v>3</v>
      </c>
      <c r="R2120" t="s">
        <v>3</v>
      </c>
      <c r="S2120" t="s">
        <v>3</v>
      </c>
      <c r="T2120" t="s">
        <v>3</v>
      </c>
      <c r="U2120" t="s">
        <v>3</v>
      </c>
      <c r="V2120" t="s">
        <v>3</v>
      </c>
      <c r="W2120" t="s">
        <v>3</v>
      </c>
      <c r="X2120" t="s">
        <v>3</v>
      </c>
      <c r="Y2120" t="s">
        <v>3</v>
      </c>
      <c r="Z2120" t="s">
        <v>3</v>
      </c>
      <c r="AA2120"/>
      <c r="AB2120" t="s">
        <v>324</v>
      </c>
      <c r="AC2120" t="s">
        <v>3</v>
      </c>
      <c r="AD2120" t="s">
        <v>3</v>
      </c>
    </row>
    <row r="2121" spans="1:30" ht="15" x14ac:dyDescent="0.25">
      <c r="A2121" s="1" t="s">
        <v>2942</v>
      </c>
      <c r="B2121" t="s">
        <v>2946</v>
      </c>
      <c r="C2121" t="s">
        <v>2942</v>
      </c>
      <c r="D2121" t="s">
        <v>322</v>
      </c>
      <c r="E2121" t="s">
        <v>333</v>
      </c>
      <c r="F2121" t="s">
        <v>370</v>
      </c>
      <c r="G2121" t="s">
        <v>3</v>
      </c>
      <c r="H2121" t="s">
        <v>3</v>
      </c>
      <c r="I2121" t="s">
        <v>3</v>
      </c>
      <c r="J2121" t="s">
        <v>3</v>
      </c>
      <c r="K2121" t="s">
        <v>3</v>
      </c>
      <c r="L2121" t="s">
        <v>3</v>
      </c>
      <c r="M2121" t="s">
        <v>3</v>
      </c>
      <c r="N2121" t="s">
        <v>3</v>
      </c>
      <c r="O2121" t="s">
        <v>3</v>
      </c>
      <c r="P2121" t="s">
        <v>3</v>
      </c>
      <c r="Q2121" t="s">
        <v>3</v>
      </c>
      <c r="R2121" t="s">
        <v>3</v>
      </c>
      <c r="S2121" t="s">
        <v>3</v>
      </c>
      <c r="T2121" t="s">
        <v>3</v>
      </c>
      <c r="U2121" t="s">
        <v>3</v>
      </c>
      <c r="V2121" t="s">
        <v>3</v>
      </c>
      <c r="W2121" t="s">
        <v>3</v>
      </c>
      <c r="X2121" t="s">
        <v>3</v>
      </c>
      <c r="Y2121" t="s">
        <v>3</v>
      </c>
      <c r="Z2121" t="s">
        <v>3</v>
      </c>
      <c r="AA2121"/>
      <c r="AB2121" t="s">
        <v>324</v>
      </c>
      <c r="AC2121" t="s">
        <v>3</v>
      </c>
      <c r="AD2121" t="s">
        <v>3</v>
      </c>
    </row>
    <row r="2122" spans="1:30" ht="15" x14ac:dyDescent="0.25">
      <c r="A2122" s="1" t="s">
        <v>2942</v>
      </c>
      <c r="B2122" t="s">
        <v>2947</v>
      </c>
      <c r="C2122" t="s">
        <v>2942</v>
      </c>
      <c r="D2122" t="s">
        <v>322</v>
      </c>
      <c r="E2122" t="s">
        <v>376</v>
      </c>
      <c r="F2122"/>
      <c r="G2122" t="s">
        <v>3</v>
      </c>
      <c r="H2122" t="s">
        <v>3</v>
      </c>
      <c r="I2122" t="s">
        <v>3</v>
      </c>
      <c r="J2122" t="s">
        <v>3</v>
      </c>
      <c r="K2122" t="s">
        <v>3</v>
      </c>
      <c r="L2122" t="s">
        <v>3</v>
      </c>
      <c r="M2122" t="s">
        <v>3</v>
      </c>
      <c r="N2122" t="s">
        <v>3</v>
      </c>
      <c r="O2122" t="s">
        <v>3</v>
      </c>
      <c r="P2122" t="s">
        <v>3</v>
      </c>
      <c r="Q2122" t="s">
        <v>3</v>
      </c>
      <c r="R2122" t="s">
        <v>3</v>
      </c>
      <c r="S2122" t="s">
        <v>3</v>
      </c>
      <c r="T2122" t="s">
        <v>3</v>
      </c>
      <c r="U2122" t="s">
        <v>3</v>
      </c>
      <c r="V2122" t="s">
        <v>3</v>
      </c>
      <c r="W2122" t="s">
        <v>3</v>
      </c>
      <c r="X2122" t="s">
        <v>3</v>
      </c>
      <c r="Y2122" t="s">
        <v>3</v>
      </c>
      <c r="Z2122" t="s">
        <v>3</v>
      </c>
      <c r="AA2122"/>
      <c r="AB2122" t="s">
        <v>324</v>
      </c>
      <c r="AC2122" t="s">
        <v>3</v>
      </c>
      <c r="AD2122" t="s">
        <v>3</v>
      </c>
    </row>
    <row r="2123" spans="1:30" ht="15" x14ac:dyDescent="0.25">
      <c r="A2123" s="1" t="s">
        <v>2942</v>
      </c>
      <c r="B2123" t="s">
        <v>2948</v>
      </c>
      <c r="C2123" t="s">
        <v>2942</v>
      </c>
      <c r="D2123" t="s">
        <v>322</v>
      </c>
      <c r="E2123" t="s">
        <v>376</v>
      </c>
      <c r="F2123"/>
      <c r="G2123" t="s">
        <v>3</v>
      </c>
      <c r="H2123" t="s">
        <v>3</v>
      </c>
      <c r="I2123" t="s">
        <v>3</v>
      </c>
      <c r="J2123" t="s">
        <v>3</v>
      </c>
      <c r="K2123" t="s">
        <v>3</v>
      </c>
      <c r="L2123" t="s">
        <v>3</v>
      </c>
      <c r="M2123" t="s">
        <v>3</v>
      </c>
      <c r="N2123" t="s">
        <v>3</v>
      </c>
      <c r="O2123" t="s">
        <v>3</v>
      </c>
      <c r="P2123" t="s">
        <v>3</v>
      </c>
      <c r="Q2123" t="s">
        <v>3</v>
      </c>
      <c r="R2123" t="s">
        <v>3</v>
      </c>
      <c r="S2123" t="s">
        <v>3</v>
      </c>
      <c r="T2123" t="s">
        <v>3</v>
      </c>
      <c r="U2123" t="s">
        <v>3</v>
      </c>
      <c r="V2123" t="s">
        <v>3</v>
      </c>
      <c r="W2123" t="s">
        <v>3</v>
      </c>
      <c r="X2123" t="s">
        <v>3</v>
      </c>
      <c r="Y2123" t="s">
        <v>3</v>
      </c>
      <c r="Z2123" t="s">
        <v>3</v>
      </c>
      <c r="AA2123"/>
      <c r="AB2123" t="s">
        <v>324</v>
      </c>
      <c r="AC2123" t="s">
        <v>3</v>
      </c>
      <c r="AD2123" t="s">
        <v>3</v>
      </c>
    </row>
    <row r="2124" spans="1:30" ht="15" x14ac:dyDescent="0.25">
      <c r="A2124" s="1" t="s">
        <v>2942</v>
      </c>
      <c r="B2124" t="s">
        <v>2949</v>
      </c>
      <c r="C2124" t="s">
        <v>2942</v>
      </c>
      <c r="D2124" t="s">
        <v>322</v>
      </c>
      <c r="E2124" t="s">
        <v>476</v>
      </c>
      <c r="F2124"/>
      <c r="G2124" t="s">
        <v>3</v>
      </c>
      <c r="H2124" t="s">
        <v>3</v>
      </c>
      <c r="I2124" t="s">
        <v>3</v>
      </c>
      <c r="J2124" t="s">
        <v>3</v>
      </c>
      <c r="K2124" t="s">
        <v>3</v>
      </c>
      <c r="L2124" t="s">
        <v>3</v>
      </c>
      <c r="M2124" t="s">
        <v>3</v>
      </c>
      <c r="N2124" t="s">
        <v>3</v>
      </c>
      <c r="O2124" t="s">
        <v>3</v>
      </c>
      <c r="P2124" t="s">
        <v>3</v>
      </c>
      <c r="Q2124" t="s">
        <v>3</v>
      </c>
      <c r="R2124" t="s">
        <v>3</v>
      </c>
      <c r="S2124" t="s">
        <v>3</v>
      </c>
      <c r="T2124" t="s">
        <v>3</v>
      </c>
      <c r="U2124" t="s">
        <v>3</v>
      </c>
      <c r="V2124" t="s">
        <v>3</v>
      </c>
      <c r="W2124" t="s">
        <v>3</v>
      </c>
      <c r="X2124" t="s">
        <v>3</v>
      </c>
      <c r="Y2124" t="s">
        <v>3</v>
      </c>
      <c r="Z2124" t="s">
        <v>3</v>
      </c>
      <c r="AA2124"/>
      <c r="AB2124" t="s">
        <v>324</v>
      </c>
      <c r="AC2124" t="s">
        <v>3</v>
      </c>
      <c r="AD2124" t="s">
        <v>3</v>
      </c>
    </row>
    <row r="2125" spans="1:30" ht="15" x14ac:dyDescent="0.25">
      <c r="A2125" s="1" t="s">
        <v>2942</v>
      </c>
      <c r="B2125" t="s">
        <v>2950</v>
      </c>
      <c r="C2125" t="s">
        <v>2942</v>
      </c>
      <c r="D2125" t="s">
        <v>322</v>
      </c>
      <c r="E2125" t="s">
        <v>476</v>
      </c>
      <c r="F2125"/>
      <c r="G2125" t="s">
        <v>3</v>
      </c>
      <c r="H2125" t="s">
        <v>3</v>
      </c>
      <c r="I2125" t="s">
        <v>3</v>
      </c>
      <c r="J2125" t="s">
        <v>3</v>
      </c>
      <c r="K2125" t="s">
        <v>3</v>
      </c>
      <c r="L2125" t="s">
        <v>3</v>
      </c>
      <c r="M2125" t="s">
        <v>3</v>
      </c>
      <c r="N2125" t="s">
        <v>3</v>
      </c>
      <c r="O2125" t="s">
        <v>3</v>
      </c>
      <c r="P2125" t="s">
        <v>3</v>
      </c>
      <c r="Q2125" t="s">
        <v>3</v>
      </c>
      <c r="R2125" t="s">
        <v>3</v>
      </c>
      <c r="S2125" t="s">
        <v>3</v>
      </c>
      <c r="T2125" t="s">
        <v>3</v>
      </c>
      <c r="U2125" t="s">
        <v>3</v>
      </c>
      <c r="V2125" t="s">
        <v>3</v>
      </c>
      <c r="W2125" t="s">
        <v>3</v>
      </c>
      <c r="X2125" t="s">
        <v>3</v>
      </c>
      <c r="Y2125" t="s">
        <v>3</v>
      </c>
      <c r="Z2125" t="s">
        <v>3</v>
      </c>
      <c r="AA2125"/>
      <c r="AB2125" t="s">
        <v>324</v>
      </c>
      <c r="AC2125" t="s">
        <v>3</v>
      </c>
      <c r="AD2125" t="s">
        <v>3</v>
      </c>
    </row>
    <row r="2126" spans="1:30" ht="15" x14ac:dyDescent="0.25">
      <c r="A2126" s="1" t="s">
        <v>2942</v>
      </c>
      <c r="B2126" t="s">
        <v>2951</v>
      </c>
      <c r="C2126" t="s">
        <v>2942</v>
      </c>
      <c r="D2126" t="s">
        <v>322</v>
      </c>
      <c r="E2126" t="s">
        <v>476</v>
      </c>
      <c r="F2126"/>
      <c r="G2126" t="s">
        <v>3</v>
      </c>
      <c r="H2126" t="s">
        <v>3</v>
      </c>
      <c r="I2126" t="s">
        <v>3</v>
      </c>
      <c r="J2126" t="s">
        <v>3</v>
      </c>
      <c r="K2126" t="s">
        <v>3</v>
      </c>
      <c r="L2126" t="s">
        <v>3</v>
      </c>
      <c r="M2126" t="s">
        <v>3</v>
      </c>
      <c r="N2126" t="s">
        <v>3</v>
      </c>
      <c r="O2126" t="s">
        <v>3</v>
      </c>
      <c r="P2126" t="s">
        <v>3</v>
      </c>
      <c r="Q2126" t="s">
        <v>3</v>
      </c>
      <c r="R2126" t="s">
        <v>3</v>
      </c>
      <c r="S2126" t="s">
        <v>3</v>
      </c>
      <c r="T2126" t="s">
        <v>3</v>
      </c>
      <c r="U2126" t="s">
        <v>3</v>
      </c>
      <c r="V2126" t="s">
        <v>3</v>
      </c>
      <c r="W2126" t="s">
        <v>3</v>
      </c>
      <c r="X2126" t="s">
        <v>3</v>
      </c>
      <c r="Y2126" t="s">
        <v>3</v>
      </c>
      <c r="Z2126" t="s">
        <v>3</v>
      </c>
      <c r="AA2126"/>
      <c r="AB2126" t="s">
        <v>324</v>
      </c>
      <c r="AC2126" t="s">
        <v>3</v>
      </c>
      <c r="AD2126" t="s">
        <v>3</v>
      </c>
    </row>
    <row r="2127" spans="1:30" ht="15" x14ac:dyDescent="0.25">
      <c r="A2127" s="1" t="s">
        <v>2942</v>
      </c>
      <c r="B2127" t="s">
        <v>2952</v>
      </c>
      <c r="C2127" t="s">
        <v>2942</v>
      </c>
      <c r="D2127" t="s">
        <v>322</v>
      </c>
      <c r="E2127" t="s">
        <v>476</v>
      </c>
      <c r="F2127"/>
      <c r="G2127" t="s">
        <v>3</v>
      </c>
      <c r="H2127" t="s">
        <v>3</v>
      </c>
      <c r="I2127" t="s">
        <v>3</v>
      </c>
      <c r="J2127" t="s">
        <v>3</v>
      </c>
      <c r="K2127" t="s">
        <v>3</v>
      </c>
      <c r="L2127" t="s">
        <v>3</v>
      </c>
      <c r="M2127" t="s">
        <v>3</v>
      </c>
      <c r="N2127" t="s">
        <v>3</v>
      </c>
      <c r="O2127" t="s">
        <v>3</v>
      </c>
      <c r="P2127" t="s">
        <v>3</v>
      </c>
      <c r="Q2127" t="s">
        <v>3</v>
      </c>
      <c r="R2127" t="s">
        <v>3</v>
      </c>
      <c r="S2127" t="s">
        <v>3</v>
      </c>
      <c r="T2127" t="s">
        <v>3</v>
      </c>
      <c r="U2127" t="s">
        <v>3</v>
      </c>
      <c r="V2127" t="s">
        <v>3</v>
      </c>
      <c r="W2127" t="s">
        <v>3</v>
      </c>
      <c r="X2127" t="s">
        <v>3</v>
      </c>
      <c r="Y2127" t="s">
        <v>3</v>
      </c>
      <c r="Z2127" t="s">
        <v>3</v>
      </c>
      <c r="AA2127"/>
      <c r="AB2127" t="s">
        <v>324</v>
      </c>
      <c r="AC2127" t="s">
        <v>3</v>
      </c>
      <c r="AD2127" t="s">
        <v>3</v>
      </c>
    </row>
    <row r="2128" spans="1:30" ht="15" x14ac:dyDescent="0.25">
      <c r="A2128" s="1" t="s">
        <v>2942</v>
      </c>
      <c r="B2128" t="s">
        <v>2953</v>
      </c>
      <c r="C2128" t="s">
        <v>2942</v>
      </c>
      <c r="D2128" t="s">
        <v>322</v>
      </c>
      <c r="E2128" t="s">
        <v>476</v>
      </c>
      <c r="F2128"/>
      <c r="G2128" t="s">
        <v>3</v>
      </c>
      <c r="H2128" t="s">
        <v>3</v>
      </c>
      <c r="I2128" t="s">
        <v>3</v>
      </c>
      <c r="J2128" t="s">
        <v>3</v>
      </c>
      <c r="K2128" t="s">
        <v>3</v>
      </c>
      <c r="L2128" t="s">
        <v>3</v>
      </c>
      <c r="M2128" t="s">
        <v>3</v>
      </c>
      <c r="N2128" t="s">
        <v>3</v>
      </c>
      <c r="O2128" t="s">
        <v>3</v>
      </c>
      <c r="P2128" t="s">
        <v>3</v>
      </c>
      <c r="Q2128" t="s">
        <v>3</v>
      </c>
      <c r="R2128" t="s">
        <v>3</v>
      </c>
      <c r="S2128" t="s">
        <v>3</v>
      </c>
      <c r="T2128" t="s">
        <v>3</v>
      </c>
      <c r="U2128" t="s">
        <v>3</v>
      </c>
      <c r="V2128" t="s">
        <v>3</v>
      </c>
      <c r="W2128" t="s">
        <v>3</v>
      </c>
      <c r="X2128" t="s">
        <v>3</v>
      </c>
      <c r="Y2128" t="s">
        <v>3</v>
      </c>
      <c r="Z2128" t="s">
        <v>3</v>
      </c>
      <c r="AA2128"/>
      <c r="AB2128" t="s">
        <v>324</v>
      </c>
      <c r="AC2128" t="s">
        <v>3</v>
      </c>
      <c r="AD2128" t="s">
        <v>3</v>
      </c>
    </row>
    <row r="2129" spans="1:30" ht="15" x14ac:dyDescent="0.25">
      <c r="A2129" s="1" t="s">
        <v>2942</v>
      </c>
      <c r="B2129" t="s">
        <v>2954</v>
      </c>
      <c r="C2129" t="s">
        <v>2942</v>
      </c>
      <c r="D2129" t="s">
        <v>322</v>
      </c>
      <c r="E2129" t="s">
        <v>476</v>
      </c>
      <c r="F2129"/>
      <c r="G2129" t="s">
        <v>3</v>
      </c>
      <c r="H2129" t="s">
        <v>3</v>
      </c>
      <c r="I2129" t="s">
        <v>3</v>
      </c>
      <c r="J2129" t="s">
        <v>3</v>
      </c>
      <c r="K2129" t="s">
        <v>3</v>
      </c>
      <c r="L2129" t="s">
        <v>3</v>
      </c>
      <c r="M2129" t="s">
        <v>3</v>
      </c>
      <c r="N2129" t="s">
        <v>3</v>
      </c>
      <c r="O2129" t="s">
        <v>3</v>
      </c>
      <c r="P2129" t="s">
        <v>3</v>
      </c>
      <c r="Q2129" t="s">
        <v>3</v>
      </c>
      <c r="R2129" t="s">
        <v>3</v>
      </c>
      <c r="S2129" t="s">
        <v>3</v>
      </c>
      <c r="T2129" t="s">
        <v>3</v>
      </c>
      <c r="U2129" t="s">
        <v>3</v>
      </c>
      <c r="V2129" t="s">
        <v>3</v>
      </c>
      <c r="W2129" t="s">
        <v>3</v>
      </c>
      <c r="X2129" t="s">
        <v>3</v>
      </c>
      <c r="Y2129" t="s">
        <v>3</v>
      </c>
      <c r="Z2129" t="s">
        <v>3</v>
      </c>
      <c r="AA2129"/>
      <c r="AB2129" t="s">
        <v>324</v>
      </c>
      <c r="AC2129" t="s">
        <v>3</v>
      </c>
      <c r="AD2129" t="s">
        <v>3</v>
      </c>
    </row>
    <row r="2130" spans="1:30" ht="15" x14ac:dyDescent="0.25">
      <c r="A2130" s="1" t="s">
        <v>2942</v>
      </c>
      <c r="B2130" t="s">
        <v>2955</v>
      </c>
      <c r="C2130" t="s">
        <v>2942</v>
      </c>
      <c r="D2130" t="s">
        <v>322</v>
      </c>
      <c r="E2130" t="s">
        <v>476</v>
      </c>
      <c r="F2130"/>
      <c r="G2130" t="s">
        <v>3</v>
      </c>
      <c r="H2130" t="s">
        <v>3</v>
      </c>
      <c r="I2130" t="s">
        <v>3</v>
      </c>
      <c r="J2130" t="s">
        <v>3</v>
      </c>
      <c r="K2130" t="s">
        <v>3</v>
      </c>
      <c r="L2130" t="s">
        <v>3</v>
      </c>
      <c r="M2130" t="s">
        <v>3</v>
      </c>
      <c r="N2130" t="s">
        <v>3</v>
      </c>
      <c r="O2130" t="s">
        <v>3</v>
      </c>
      <c r="P2130" t="s">
        <v>3</v>
      </c>
      <c r="Q2130" t="s">
        <v>3</v>
      </c>
      <c r="R2130" t="s">
        <v>3</v>
      </c>
      <c r="S2130" t="s">
        <v>3</v>
      </c>
      <c r="T2130" t="s">
        <v>3</v>
      </c>
      <c r="U2130" t="s">
        <v>3</v>
      </c>
      <c r="V2130" t="s">
        <v>3</v>
      </c>
      <c r="W2130" t="s">
        <v>3</v>
      </c>
      <c r="X2130" t="s">
        <v>3</v>
      </c>
      <c r="Y2130" t="s">
        <v>3</v>
      </c>
      <c r="Z2130" t="s">
        <v>3</v>
      </c>
      <c r="AA2130"/>
      <c r="AB2130" t="s">
        <v>324</v>
      </c>
      <c r="AC2130" t="s">
        <v>3</v>
      </c>
      <c r="AD2130" t="s">
        <v>3</v>
      </c>
    </row>
    <row r="2131" spans="1:30" ht="15" x14ac:dyDescent="0.25">
      <c r="A2131" s="1" t="s">
        <v>2942</v>
      </c>
      <c r="B2131" t="s">
        <v>2956</v>
      </c>
      <c r="C2131" t="s">
        <v>2942</v>
      </c>
      <c r="D2131" t="s">
        <v>322</v>
      </c>
      <c r="E2131" t="s">
        <v>476</v>
      </c>
      <c r="F2131"/>
      <c r="G2131" t="s">
        <v>3</v>
      </c>
      <c r="H2131" t="s">
        <v>3</v>
      </c>
      <c r="I2131" t="s">
        <v>3</v>
      </c>
      <c r="J2131" t="s">
        <v>3</v>
      </c>
      <c r="K2131" t="s">
        <v>3</v>
      </c>
      <c r="L2131" t="s">
        <v>3</v>
      </c>
      <c r="M2131" t="s">
        <v>3</v>
      </c>
      <c r="N2131" t="s">
        <v>3</v>
      </c>
      <c r="O2131" t="s">
        <v>3</v>
      </c>
      <c r="P2131" t="s">
        <v>3</v>
      </c>
      <c r="Q2131" t="s">
        <v>3</v>
      </c>
      <c r="R2131" t="s">
        <v>3</v>
      </c>
      <c r="S2131" t="s">
        <v>3</v>
      </c>
      <c r="T2131" t="s">
        <v>3</v>
      </c>
      <c r="U2131" t="s">
        <v>3</v>
      </c>
      <c r="V2131" t="s">
        <v>3</v>
      </c>
      <c r="W2131" t="s">
        <v>3</v>
      </c>
      <c r="X2131" t="s">
        <v>3</v>
      </c>
      <c r="Y2131" t="s">
        <v>3</v>
      </c>
      <c r="Z2131" t="s">
        <v>3</v>
      </c>
      <c r="AA2131"/>
      <c r="AB2131" t="s">
        <v>324</v>
      </c>
      <c r="AC2131" t="s">
        <v>3</v>
      </c>
      <c r="AD2131" t="s">
        <v>3</v>
      </c>
    </row>
    <row r="2132" spans="1:30" ht="15" x14ac:dyDescent="0.25">
      <c r="A2132" s="1" t="s">
        <v>2942</v>
      </c>
      <c r="B2132" t="s">
        <v>2957</v>
      </c>
      <c r="C2132" t="s">
        <v>2942</v>
      </c>
      <c r="D2132" t="s">
        <v>322</v>
      </c>
      <c r="E2132" t="s">
        <v>595</v>
      </c>
      <c r="F2132" t="s">
        <v>596</v>
      </c>
      <c r="G2132" t="s">
        <v>3</v>
      </c>
      <c r="H2132" t="s">
        <v>3</v>
      </c>
      <c r="I2132" t="s">
        <v>3</v>
      </c>
      <c r="J2132" t="s">
        <v>3</v>
      </c>
      <c r="K2132" t="s">
        <v>3</v>
      </c>
      <c r="L2132" t="s">
        <v>3</v>
      </c>
      <c r="M2132" t="s">
        <v>3</v>
      </c>
      <c r="N2132" t="s">
        <v>3</v>
      </c>
      <c r="O2132" t="s">
        <v>3</v>
      </c>
      <c r="P2132" t="s">
        <v>3</v>
      </c>
      <c r="Q2132" t="s">
        <v>3</v>
      </c>
      <c r="R2132" t="s">
        <v>3</v>
      </c>
      <c r="S2132" t="s">
        <v>3</v>
      </c>
      <c r="T2132" t="s">
        <v>3</v>
      </c>
      <c r="U2132" t="s">
        <v>3</v>
      </c>
      <c r="V2132" t="s">
        <v>3</v>
      </c>
      <c r="W2132" t="s">
        <v>3</v>
      </c>
      <c r="X2132" t="s">
        <v>3</v>
      </c>
      <c r="Y2132" t="s">
        <v>3</v>
      </c>
      <c r="Z2132" t="s">
        <v>3</v>
      </c>
      <c r="AA2132"/>
      <c r="AB2132" t="s">
        <v>324</v>
      </c>
      <c r="AC2132" t="s">
        <v>3</v>
      </c>
      <c r="AD2132" t="s">
        <v>3</v>
      </c>
    </row>
    <row r="2133" spans="1:30" ht="15" x14ac:dyDescent="0.25">
      <c r="A2133" s="1" t="s">
        <v>2942</v>
      </c>
      <c r="B2133" t="s">
        <v>2958</v>
      </c>
      <c r="C2133" t="s">
        <v>2942</v>
      </c>
      <c r="D2133" t="s">
        <v>322</v>
      </c>
      <c r="E2133" t="s">
        <v>595</v>
      </c>
      <c r="F2133" t="s">
        <v>596</v>
      </c>
      <c r="G2133" t="s">
        <v>3</v>
      </c>
      <c r="H2133" t="s">
        <v>3</v>
      </c>
      <c r="I2133" t="s">
        <v>3</v>
      </c>
      <c r="J2133" t="s">
        <v>3</v>
      </c>
      <c r="K2133" t="s">
        <v>3</v>
      </c>
      <c r="L2133" t="s">
        <v>3</v>
      </c>
      <c r="M2133" t="s">
        <v>3</v>
      </c>
      <c r="N2133" t="s">
        <v>3</v>
      </c>
      <c r="O2133" t="s">
        <v>3</v>
      </c>
      <c r="P2133" t="s">
        <v>3</v>
      </c>
      <c r="Q2133" t="s">
        <v>3</v>
      </c>
      <c r="R2133" t="s">
        <v>3</v>
      </c>
      <c r="S2133" t="s">
        <v>3</v>
      </c>
      <c r="T2133" t="s">
        <v>3</v>
      </c>
      <c r="U2133" t="s">
        <v>3</v>
      </c>
      <c r="V2133" t="s">
        <v>3</v>
      </c>
      <c r="W2133" t="s">
        <v>3</v>
      </c>
      <c r="X2133" t="s">
        <v>3</v>
      </c>
      <c r="Y2133" t="s">
        <v>3</v>
      </c>
      <c r="Z2133" t="s">
        <v>3</v>
      </c>
      <c r="AA2133"/>
      <c r="AB2133" t="s">
        <v>324</v>
      </c>
      <c r="AC2133" t="s">
        <v>3</v>
      </c>
      <c r="AD2133" t="s">
        <v>3</v>
      </c>
    </row>
    <row r="2134" spans="1:30" ht="15" x14ac:dyDescent="0.25">
      <c r="A2134" s="1" t="s">
        <v>2942</v>
      </c>
      <c r="B2134" t="s">
        <v>2959</v>
      </c>
      <c r="C2134" t="s">
        <v>2942</v>
      </c>
      <c r="D2134" t="s">
        <v>322</v>
      </c>
      <c r="E2134" t="s">
        <v>595</v>
      </c>
      <c r="F2134" t="s">
        <v>596</v>
      </c>
      <c r="G2134" t="s">
        <v>3</v>
      </c>
      <c r="H2134" t="s">
        <v>3</v>
      </c>
      <c r="I2134" t="s">
        <v>3</v>
      </c>
      <c r="J2134" t="s">
        <v>3</v>
      </c>
      <c r="K2134" t="s">
        <v>3</v>
      </c>
      <c r="L2134" t="s">
        <v>3</v>
      </c>
      <c r="M2134" t="s">
        <v>3</v>
      </c>
      <c r="N2134" t="s">
        <v>3</v>
      </c>
      <c r="O2134" t="s">
        <v>3</v>
      </c>
      <c r="P2134" t="s">
        <v>3</v>
      </c>
      <c r="Q2134" t="s">
        <v>3</v>
      </c>
      <c r="R2134" t="s">
        <v>3</v>
      </c>
      <c r="S2134" t="s">
        <v>3</v>
      </c>
      <c r="T2134" t="s">
        <v>3</v>
      </c>
      <c r="U2134" t="s">
        <v>3</v>
      </c>
      <c r="V2134" t="s">
        <v>3</v>
      </c>
      <c r="W2134" t="s">
        <v>3</v>
      </c>
      <c r="X2134" t="s">
        <v>3</v>
      </c>
      <c r="Y2134" t="s">
        <v>3</v>
      </c>
      <c r="Z2134" t="s">
        <v>3</v>
      </c>
      <c r="AA2134"/>
      <c r="AB2134" t="s">
        <v>324</v>
      </c>
      <c r="AC2134" t="s">
        <v>3</v>
      </c>
      <c r="AD2134" t="s">
        <v>3</v>
      </c>
    </row>
    <row r="2135" spans="1:30" ht="15" x14ac:dyDescent="0.25">
      <c r="A2135" s="1" t="s">
        <v>2942</v>
      </c>
      <c r="B2135" t="s">
        <v>2960</v>
      </c>
      <c r="C2135" t="s">
        <v>2942</v>
      </c>
      <c r="D2135" t="s">
        <v>322</v>
      </c>
      <c r="E2135" t="s">
        <v>595</v>
      </c>
      <c r="F2135" t="s">
        <v>609</v>
      </c>
      <c r="G2135" t="s">
        <v>3</v>
      </c>
      <c r="H2135" t="s">
        <v>3</v>
      </c>
      <c r="I2135" t="s">
        <v>3</v>
      </c>
      <c r="J2135" t="s">
        <v>3</v>
      </c>
      <c r="K2135" t="s">
        <v>3</v>
      </c>
      <c r="L2135" t="s">
        <v>3</v>
      </c>
      <c r="M2135" t="s">
        <v>3</v>
      </c>
      <c r="N2135" t="s">
        <v>3</v>
      </c>
      <c r="O2135" t="s">
        <v>3</v>
      </c>
      <c r="P2135" t="s">
        <v>3</v>
      </c>
      <c r="Q2135" t="s">
        <v>3</v>
      </c>
      <c r="R2135" t="s">
        <v>3</v>
      </c>
      <c r="S2135" t="s">
        <v>3</v>
      </c>
      <c r="T2135" t="s">
        <v>3</v>
      </c>
      <c r="U2135" t="s">
        <v>3</v>
      </c>
      <c r="V2135" t="s">
        <v>3</v>
      </c>
      <c r="W2135" t="s">
        <v>3</v>
      </c>
      <c r="X2135" t="s">
        <v>3</v>
      </c>
      <c r="Y2135" t="s">
        <v>3</v>
      </c>
      <c r="Z2135" t="s">
        <v>3</v>
      </c>
      <c r="AA2135"/>
      <c r="AB2135" t="s">
        <v>324</v>
      </c>
      <c r="AC2135" t="s">
        <v>3</v>
      </c>
      <c r="AD2135" t="s">
        <v>3</v>
      </c>
    </row>
    <row r="2136" spans="1:30" ht="15" x14ac:dyDescent="0.25">
      <c r="A2136" s="1" t="s">
        <v>2942</v>
      </c>
      <c r="B2136" t="s">
        <v>2961</v>
      </c>
      <c r="C2136" t="s">
        <v>2942</v>
      </c>
      <c r="D2136" t="s">
        <v>322</v>
      </c>
      <c r="E2136" t="s">
        <v>595</v>
      </c>
      <c r="F2136" t="s">
        <v>609</v>
      </c>
      <c r="G2136" t="s">
        <v>3</v>
      </c>
      <c r="H2136" t="s">
        <v>3</v>
      </c>
      <c r="I2136" t="s">
        <v>3</v>
      </c>
      <c r="J2136" t="s">
        <v>3</v>
      </c>
      <c r="K2136" t="s">
        <v>3</v>
      </c>
      <c r="L2136" t="s">
        <v>3</v>
      </c>
      <c r="M2136" t="s">
        <v>3</v>
      </c>
      <c r="N2136" t="s">
        <v>3</v>
      </c>
      <c r="O2136" t="s">
        <v>3</v>
      </c>
      <c r="P2136" t="s">
        <v>3</v>
      </c>
      <c r="Q2136" t="s">
        <v>3</v>
      </c>
      <c r="R2136" t="s">
        <v>3</v>
      </c>
      <c r="S2136" t="s">
        <v>3</v>
      </c>
      <c r="T2136" t="s">
        <v>3</v>
      </c>
      <c r="U2136" t="s">
        <v>3</v>
      </c>
      <c r="V2136" t="s">
        <v>3</v>
      </c>
      <c r="W2136" t="s">
        <v>3</v>
      </c>
      <c r="X2136" t="s">
        <v>3</v>
      </c>
      <c r="Y2136" t="s">
        <v>3</v>
      </c>
      <c r="Z2136" t="s">
        <v>3</v>
      </c>
      <c r="AA2136"/>
      <c r="AB2136" t="s">
        <v>324</v>
      </c>
      <c r="AC2136" t="s">
        <v>3</v>
      </c>
      <c r="AD2136" t="s">
        <v>3</v>
      </c>
    </row>
    <row r="2137" spans="1:30" ht="15" x14ac:dyDescent="0.25">
      <c r="A2137" s="1" t="s">
        <v>2942</v>
      </c>
      <c r="B2137" t="s">
        <v>2962</v>
      </c>
      <c r="C2137" t="s">
        <v>2942</v>
      </c>
      <c r="D2137" t="s">
        <v>322</v>
      </c>
      <c r="E2137" t="s">
        <v>595</v>
      </c>
      <c r="F2137" t="s">
        <v>609</v>
      </c>
      <c r="G2137" t="s">
        <v>3</v>
      </c>
      <c r="H2137" t="s">
        <v>3</v>
      </c>
      <c r="I2137" t="s">
        <v>3</v>
      </c>
      <c r="J2137" t="s">
        <v>3</v>
      </c>
      <c r="K2137" t="s">
        <v>3</v>
      </c>
      <c r="L2137" t="s">
        <v>3</v>
      </c>
      <c r="M2137" t="s">
        <v>3</v>
      </c>
      <c r="N2137" t="s">
        <v>3</v>
      </c>
      <c r="O2137" t="s">
        <v>3</v>
      </c>
      <c r="P2137" t="s">
        <v>3</v>
      </c>
      <c r="Q2137" t="s">
        <v>3</v>
      </c>
      <c r="R2137" t="s">
        <v>3</v>
      </c>
      <c r="S2137" t="s">
        <v>3</v>
      </c>
      <c r="T2137" t="s">
        <v>3</v>
      </c>
      <c r="U2137" t="s">
        <v>3</v>
      </c>
      <c r="V2137" t="s">
        <v>3</v>
      </c>
      <c r="W2137" t="s">
        <v>3</v>
      </c>
      <c r="X2137" t="s">
        <v>3</v>
      </c>
      <c r="Y2137" t="s">
        <v>3</v>
      </c>
      <c r="Z2137" t="s">
        <v>3</v>
      </c>
      <c r="AA2137"/>
      <c r="AB2137" t="s">
        <v>324</v>
      </c>
      <c r="AC2137" t="s">
        <v>3</v>
      </c>
      <c r="AD2137" t="s">
        <v>3</v>
      </c>
    </row>
    <row r="2138" spans="1:30" ht="15" x14ac:dyDescent="0.25">
      <c r="A2138" s="1" t="s">
        <v>2942</v>
      </c>
      <c r="B2138" t="s">
        <v>2963</v>
      </c>
      <c r="C2138" t="s">
        <v>2942</v>
      </c>
      <c r="D2138" t="s">
        <v>322</v>
      </c>
      <c r="E2138" t="s">
        <v>627</v>
      </c>
      <c r="F2138" t="s">
        <v>628</v>
      </c>
      <c r="G2138" t="s">
        <v>3</v>
      </c>
      <c r="H2138" t="s">
        <v>3</v>
      </c>
      <c r="I2138" t="s">
        <v>3</v>
      </c>
      <c r="J2138" t="s">
        <v>3</v>
      </c>
      <c r="K2138" t="s">
        <v>3</v>
      </c>
      <c r="L2138" t="s">
        <v>3</v>
      </c>
      <c r="M2138" t="s">
        <v>3</v>
      </c>
      <c r="N2138" t="s">
        <v>3</v>
      </c>
      <c r="O2138" t="s">
        <v>3</v>
      </c>
      <c r="P2138" t="s">
        <v>3</v>
      </c>
      <c r="Q2138" t="s">
        <v>3</v>
      </c>
      <c r="R2138" t="s">
        <v>3</v>
      </c>
      <c r="S2138" t="s">
        <v>3</v>
      </c>
      <c r="T2138" t="s">
        <v>3</v>
      </c>
      <c r="U2138" t="s">
        <v>3</v>
      </c>
      <c r="V2138" t="s">
        <v>3</v>
      </c>
      <c r="W2138" t="s">
        <v>3</v>
      </c>
      <c r="X2138" t="s">
        <v>3</v>
      </c>
      <c r="Y2138" t="s">
        <v>3</v>
      </c>
      <c r="Z2138" t="s">
        <v>3</v>
      </c>
      <c r="AA2138"/>
      <c r="AB2138" t="s">
        <v>324</v>
      </c>
      <c r="AC2138" t="s">
        <v>3</v>
      </c>
      <c r="AD2138" t="s">
        <v>3</v>
      </c>
    </row>
    <row r="2139" spans="1:30" ht="15" x14ac:dyDescent="0.25">
      <c r="A2139" s="1" t="s">
        <v>2942</v>
      </c>
      <c r="B2139" t="s">
        <v>2964</v>
      </c>
      <c r="C2139" t="s">
        <v>2942</v>
      </c>
      <c r="D2139" t="s">
        <v>322</v>
      </c>
      <c r="E2139" t="s">
        <v>627</v>
      </c>
      <c r="F2139" t="s">
        <v>628</v>
      </c>
      <c r="G2139" t="s">
        <v>3</v>
      </c>
      <c r="H2139" t="s">
        <v>3</v>
      </c>
      <c r="I2139" t="s">
        <v>3</v>
      </c>
      <c r="J2139" t="s">
        <v>3</v>
      </c>
      <c r="K2139" t="s">
        <v>3</v>
      </c>
      <c r="L2139" t="s">
        <v>3</v>
      </c>
      <c r="M2139" t="s">
        <v>3</v>
      </c>
      <c r="N2139" t="s">
        <v>3</v>
      </c>
      <c r="O2139" t="s">
        <v>3</v>
      </c>
      <c r="P2139" t="s">
        <v>3</v>
      </c>
      <c r="Q2139" t="s">
        <v>3</v>
      </c>
      <c r="R2139" t="s">
        <v>3</v>
      </c>
      <c r="S2139" t="s">
        <v>3</v>
      </c>
      <c r="T2139" t="s">
        <v>3</v>
      </c>
      <c r="U2139" t="s">
        <v>3</v>
      </c>
      <c r="V2139" t="s">
        <v>3</v>
      </c>
      <c r="W2139" t="s">
        <v>3</v>
      </c>
      <c r="X2139" t="s">
        <v>3</v>
      </c>
      <c r="Y2139" t="s">
        <v>3</v>
      </c>
      <c r="Z2139" t="s">
        <v>3</v>
      </c>
      <c r="AA2139"/>
      <c r="AB2139" t="s">
        <v>324</v>
      </c>
      <c r="AC2139" t="s">
        <v>3</v>
      </c>
      <c r="AD2139" t="s">
        <v>3</v>
      </c>
    </row>
    <row r="2140" spans="1:30" ht="15" x14ac:dyDescent="0.25">
      <c r="A2140" s="1" t="s">
        <v>2942</v>
      </c>
      <c r="B2140" t="s">
        <v>2965</v>
      </c>
      <c r="C2140" t="s">
        <v>2942</v>
      </c>
      <c r="D2140" t="s">
        <v>322</v>
      </c>
      <c r="E2140" t="s">
        <v>627</v>
      </c>
      <c r="F2140" t="s">
        <v>676</v>
      </c>
      <c r="G2140" t="s">
        <v>3</v>
      </c>
      <c r="H2140" t="s">
        <v>3</v>
      </c>
      <c r="I2140" t="s">
        <v>3</v>
      </c>
      <c r="J2140" t="s">
        <v>3</v>
      </c>
      <c r="K2140" t="s">
        <v>3</v>
      </c>
      <c r="L2140" t="s">
        <v>3</v>
      </c>
      <c r="M2140" t="s">
        <v>3</v>
      </c>
      <c r="N2140" t="s">
        <v>3</v>
      </c>
      <c r="O2140" t="s">
        <v>3</v>
      </c>
      <c r="P2140" t="s">
        <v>3</v>
      </c>
      <c r="Q2140" t="s">
        <v>3</v>
      </c>
      <c r="R2140" t="s">
        <v>3</v>
      </c>
      <c r="S2140" t="s">
        <v>3</v>
      </c>
      <c r="T2140" t="s">
        <v>3</v>
      </c>
      <c r="U2140" t="s">
        <v>3</v>
      </c>
      <c r="V2140" t="s">
        <v>3</v>
      </c>
      <c r="W2140" t="s">
        <v>3</v>
      </c>
      <c r="X2140" t="s">
        <v>3</v>
      </c>
      <c r="Y2140" t="s">
        <v>3</v>
      </c>
      <c r="Z2140" t="s">
        <v>3</v>
      </c>
      <c r="AA2140"/>
      <c r="AB2140" t="s">
        <v>324</v>
      </c>
      <c r="AC2140" t="s">
        <v>3</v>
      </c>
      <c r="AD2140" t="s">
        <v>3</v>
      </c>
    </row>
    <row r="2141" spans="1:30" ht="15" x14ac:dyDescent="0.25">
      <c r="A2141" s="1" t="s">
        <v>2942</v>
      </c>
      <c r="B2141" t="s">
        <v>2966</v>
      </c>
      <c r="C2141" t="s">
        <v>2942</v>
      </c>
      <c r="D2141" t="s">
        <v>322</v>
      </c>
      <c r="E2141" t="s">
        <v>627</v>
      </c>
      <c r="F2141" t="s">
        <v>676</v>
      </c>
      <c r="G2141" t="s">
        <v>3</v>
      </c>
      <c r="H2141" t="s">
        <v>3</v>
      </c>
      <c r="I2141" t="s">
        <v>3</v>
      </c>
      <c r="J2141" t="s">
        <v>3</v>
      </c>
      <c r="K2141" t="s">
        <v>3</v>
      </c>
      <c r="L2141" t="s">
        <v>3</v>
      </c>
      <c r="M2141" t="s">
        <v>3</v>
      </c>
      <c r="N2141" t="s">
        <v>3</v>
      </c>
      <c r="O2141" t="s">
        <v>3</v>
      </c>
      <c r="P2141" t="s">
        <v>3</v>
      </c>
      <c r="Q2141" t="s">
        <v>3</v>
      </c>
      <c r="R2141" t="s">
        <v>3</v>
      </c>
      <c r="S2141" t="s">
        <v>3</v>
      </c>
      <c r="T2141" t="s">
        <v>3</v>
      </c>
      <c r="U2141" t="s">
        <v>3</v>
      </c>
      <c r="V2141" t="s">
        <v>3</v>
      </c>
      <c r="W2141" t="s">
        <v>3</v>
      </c>
      <c r="X2141" t="s">
        <v>3</v>
      </c>
      <c r="Y2141" t="s">
        <v>3</v>
      </c>
      <c r="Z2141" t="s">
        <v>3</v>
      </c>
      <c r="AA2141"/>
      <c r="AB2141" t="s">
        <v>324</v>
      </c>
      <c r="AC2141" t="s">
        <v>3</v>
      </c>
      <c r="AD2141" t="s">
        <v>3</v>
      </c>
    </row>
    <row r="2142" spans="1:30" ht="15" x14ac:dyDescent="0.25">
      <c r="A2142" s="1" t="s">
        <v>2942</v>
      </c>
      <c r="B2142" t="s">
        <v>2967</v>
      </c>
      <c r="C2142" t="s">
        <v>2942</v>
      </c>
      <c r="D2142" t="s">
        <v>322</v>
      </c>
      <c r="E2142" t="s">
        <v>627</v>
      </c>
      <c r="F2142" t="s">
        <v>682</v>
      </c>
      <c r="G2142" t="s">
        <v>3</v>
      </c>
      <c r="H2142" t="s">
        <v>3</v>
      </c>
      <c r="I2142" t="s">
        <v>3</v>
      </c>
      <c r="J2142" t="s">
        <v>3</v>
      </c>
      <c r="K2142" t="s">
        <v>3</v>
      </c>
      <c r="L2142" t="s">
        <v>3</v>
      </c>
      <c r="M2142" t="s">
        <v>3</v>
      </c>
      <c r="N2142" t="s">
        <v>3</v>
      </c>
      <c r="O2142" t="s">
        <v>3</v>
      </c>
      <c r="P2142" t="s">
        <v>3</v>
      </c>
      <c r="Q2142" t="s">
        <v>3</v>
      </c>
      <c r="R2142" t="s">
        <v>3</v>
      </c>
      <c r="S2142" t="s">
        <v>3</v>
      </c>
      <c r="T2142" t="s">
        <v>3</v>
      </c>
      <c r="U2142" t="s">
        <v>3</v>
      </c>
      <c r="V2142" t="s">
        <v>3</v>
      </c>
      <c r="W2142" t="s">
        <v>3</v>
      </c>
      <c r="X2142" t="s">
        <v>3</v>
      </c>
      <c r="Y2142" t="s">
        <v>3</v>
      </c>
      <c r="Z2142" t="s">
        <v>3</v>
      </c>
      <c r="AA2142"/>
      <c r="AB2142" t="s">
        <v>324</v>
      </c>
      <c r="AC2142" t="s">
        <v>3</v>
      </c>
      <c r="AD2142" t="s">
        <v>3</v>
      </c>
    </row>
    <row r="2143" spans="1:30" ht="15" x14ac:dyDescent="0.25">
      <c r="A2143" s="1" t="s">
        <v>2942</v>
      </c>
      <c r="B2143" t="s">
        <v>2968</v>
      </c>
      <c r="C2143" t="s">
        <v>2942</v>
      </c>
      <c r="D2143" t="s">
        <v>322</v>
      </c>
      <c r="E2143" t="s">
        <v>627</v>
      </c>
      <c r="F2143" t="s">
        <v>682</v>
      </c>
      <c r="G2143" t="s">
        <v>3</v>
      </c>
      <c r="H2143" t="s">
        <v>3</v>
      </c>
      <c r="I2143" t="s">
        <v>3</v>
      </c>
      <c r="J2143" t="s">
        <v>3</v>
      </c>
      <c r="K2143" t="s">
        <v>3</v>
      </c>
      <c r="L2143" t="s">
        <v>3</v>
      </c>
      <c r="M2143" t="s">
        <v>3</v>
      </c>
      <c r="N2143" t="s">
        <v>3</v>
      </c>
      <c r="O2143" t="s">
        <v>3</v>
      </c>
      <c r="P2143" t="s">
        <v>3</v>
      </c>
      <c r="Q2143" t="s">
        <v>3</v>
      </c>
      <c r="R2143" t="s">
        <v>3</v>
      </c>
      <c r="S2143" t="s">
        <v>3</v>
      </c>
      <c r="T2143" t="s">
        <v>3</v>
      </c>
      <c r="U2143" t="s">
        <v>3</v>
      </c>
      <c r="V2143" t="s">
        <v>3</v>
      </c>
      <c r="W2143" t="s">
        <v>3</v>
      </c>
      <c r="X2143" t="s">
        <v>3</v>
      </c>
      <c r="Y2143" t="s">
        <v>3</v>
      </c>
      <c r="Z2143" t="s">
        <v>3</v>
      </c>
      <c r="AA2143"/>
      <c r="AB2143" t="s">
        <v>324</v>
      </c>
      <c r="AC2143" t="s">
        <v>3</v>
      </c>
      <c r="AD2143" t="s">
        <v>3</v>
      </c>
    </row>
    <row r="2144" spans="1:30" ht="15" x14ac:dyDescent="0.25">
      <c r="A2144" s="1" t="s">
        <v>2942</v>
      </c>
      <c r="B2144" t="s">
        <v>2969</v>
      </c>
      <c r="C2144" t="s">
        <v>2942</v>
      </c>
      <c r="D2144" t="s">
        <v>322</v>
      </c>
      <c r="E2144" t="s">
        <v>627</v>
      </c>
      <c r="F2144" t="s">
        <v>682</v>
      </c>
      <c r="G2144" t="s">
        <v>3</v>
      </c>
      <c r="H2144" t="s">
        <v>3</v>
      </c>
      <c r="I2144" t="s">
        <v>3</v>
      </c>
      <c r="J2144" t="s">
        <v>3</v>
      </c>
      <c r="K2144" t="s">
        <v>3</v>
      </c>
      <c r="L2144" t="s">
        <v>3</v>
      </c>
      <c r="M2144" t="s">
        <v>3</v>
      </c>
      <c r="N2144" t="s">
        <v>3</v>
      </c>
      <c r="O2144" t="s">
        <v>3</v>
      </c>
      <c r="P2144" t="s">
        <v>3</v>
      </c>
      <c r="Q2144" t="s">
        <v>3</v>
      </c>
      <c r="R2144" t="s">
        <v>3</v>
      </c>
      <c r="S2144" t="s">
        <v>3</v>
      </c>
      <c r="T2144" t="s">
        <v>3</v>
      </c>
      <c r="U2144" t="s">
        <v>3</v>
      </c>
      <c r="V2144" t="s">
        <v>3</v>
      </c>
      <c r="W2144" t="s">
        <v>3</v>
      </c>
      <c r="X2144" t="s">
        <v>3</v>
      </c>
      <c r="Y2144" t="s">
        <v>3</v>
      </c>
      <c r="Z2144" t="s">
        <v>3</v>
      </c>
      <c r="AA2144"/>
      <c r="AB2144" t="s">
        <v>324</v>
      </c>
      <c r="AC2144" t="s">
        <v>3</v>
      </c>
      <c r="AD2144" t="s">
        <v>3</v>
      </c>
    </row>
    <row r="2145" spans="1:30" ht="15" x14ac:dyDescent="0.25">
      <c r="A2145" s="1" t="s">
        <v>2942</v>
      </c>
      <c r="B2145" t="s">
        <v>2970</v>
      </c>
      <c r="C2145" t="s">
        <v>2942</v>
      </c>
      <c r="D2145" t="s">
        <v>322</v>
      </c>
      <c r="E2145" t="s">
        <v>627</v>
      </c>
      <c r="F2145" t="s">
        <v>682</v>
      </c>
      <c r="G2145" t="s">
        <v>3</v>
      </c>
      <c r="H2145" t="s">
        <v>3</v>
      </c>
      <c r="I2145" t="s">
        <v>3</v>
      </c>
      <c r="J2145" t="s">
        <v>3</v>
      </c>
      <c r="K2145" t="s">
        <v>3</v>
      </c>
      <c r="L2145" t="s">
        <v>3</v>
      </c>
      <c r="M2145" t="s">
        <v>3</v>
      </c>
      <c r="N2145" t="s">
        <v>3</v>
      </c>
      <c r="O2145" t="s">
        <v>3</v>
      </c>
      <c r="P2145" t="s">
        <v>3</v>
      </c>
      <c r="Q2145" t="s">
        <v>3</v>
      </c>
      <c r="R2145" t="s">
        <v>3</v>
      </c>
      <c r="S2145" t="s">
        <v>3</v>
      </c>
      <c r="T2145" t="s">
        <v>3</v>
      </c>
      <c r="U2145" t="s">
        <v>3</v>
      </c>
      <c r="V2145" t="s">
        <v>3</v>
      </c>
      <c r="W2145" t="s">
        <v>3</v>
      </c>
      <c r="X2145" t="s">
        <v>3</v>
      </c>
      <c r="Y2145" t="s">
        <v>3</v>
      </c>
      <c r="Z2145" t="s">
        <v>3</v>
      </c>
      <c r="AA2145"/>
      <c r="AB2145" t="s">
        <v>324</v>
      </c>
      <c r="AC2145" t="s">
        <v>3</v>
      </c>
      <c r="AD2145" t="s">
        <v>3</v>
      </c>
    </row>
    <row r="2146" spans="1:30" ht="15" x14ac:dyDescent="0.25">
      <c r="A2146" s="1" t="s">
        <v>2942</v>
      </c>
      <c r="B2146" t="s">
        <v>2971</v>
      </c>
      <c r="C2146" t="s">
        <v>2942</v>
      </c>
      <c r="D2146" t="s">
        <v>322</v>
      </c>
      <c r="E2146" t="s">
        <v>627</v>
      </c>
      <c r="F2146" t="s">
        <v>682</v>
      </c>
      <c r="G2146" t="s">
        <v>3</v>
      </c>
      <c r="H2146" t="s">
        <v>3</v>
      </c>
      <c r="I2146" t="s">
        <v>3</v>
      </c>
      <c r="J2146" t="s">
        <v>3</v>
      </c>
      <c r="K2146" t="s">
        <v>3</v>
      </c>
      <c r="L2146" t="s">
        <v>3</v>
      </c>
      <c r="M2146" t="s">
        <v>3</v>
      </c>
      <c r="N2146" t="s">
        <v>3</v>
      </c>
      <c r="O2146" t="s">
        <v>3</v>
      </c>
      <c r="P2146" t="s">
        <v>3</v>
      </c>
      <c r="Q2146" t="s">
        <v>3</v>
      </c>
      <c r="R2146" t="s">
        <v>3</v>
      </c>
      <c r="S2146" t="s">
        <v>3</v>
      </c>
      <c r="T2146" t="s">
        <v>3</v>
      </c>
      <c r="U2146" t="s">
        <v>3</v>
      </c>
      <c r="V2146" t="s">
        <v>3</v>
      </c>
      <c r="W2146" t="s">
        <v>3</v>
      </c>
      <c r="X2146" t="s">
        <v>3</v>
      </c>
      <c r="Y2146" t="s">
        <v>3</v>
      </c>
      <c r="Z2146" t="s">
        <v>3</v>
      </c>
      <c r="AA2146"/>
      <c r="AB2146" t="s">
        <v>324</v>
      </c>
      <c r="AC2146" t="s">
        <v>3</v>
      </c>
      <c r="AD2146" t="s">
        <v>3</v>
      </c>
    </row>
    <row r="2147" spans="1:30" ht="15" x14ac:dyDescent="0.25">
      <c r="A2147" s="1" t="s">
        <v>2942</v>
      </c>
      <c r="B2147" t="s">
        <v>2972</v>
      </c>
      <c r="C2147" t="s">
        <v>2942</v>
      </c>
      <c r="D2147" t="s">
        <v>322</v>
      </c>
      <c r="E2147" t="s">
        <v>627</v>
      </c>
      <c r="F2147" t="s">
        <v>682</v>
      </c>
      <c r="G2147" t="s">
        <v>3</v>
      </c>
      <c r="H2147" t="s">
        <v>3</v>
      </c>
      <c r="I2147" t="s">
        <v>3</v>
      </c>
      <c r="J2147" t="s">
        <v>3</v>
      </c>
      <c r="K2147" t="s">
        <v>3</v>
      </c>
      <c r="L2147" t="s">
        <v>3</v>
      </c>
      <c r="M2147" t="s">
        <v>3</v>
      </c>
      <c r="N2147" t="s">
        <v>3</v>
      </c>
      <c r="O2147" t="s">
        <v>3</v>
      </c>
      <c r="P2147" t="s">
        <v>3</v>
      </c>
      <c r="Q2147" t="s">
        <v>3</v>
      </c>
      <c r="R2147" t="s">
        <v>3</v>
      </c>
      <c r="S2147" t="s">
        <v>3</v>
      </c>
      <c r="T2147" t="s">
        <v>3</v>
      </c>
      <c r="U2147" t="s">
        <v>3</v>
      </c>
      <c r="V2147" t="s">
        <v>3</v>
      </c>
      <c r="W2147" t="s">
        <v>3</v>
      </c>
      <c r="X2147" t="s">
        <v>3</v>
      </c>
      <c r="Y2147" t="s">
        <v>3</v>
      </c>
      <c r="Z2147" t="s">
        <v>3</v>
      </c>
      <c r="AA2147"/>
      <c r="AB2147" t="s">
        <v>324</v>
      </c>
      <c r="AC2147" t="s">
        <v>3</v>
      </c>
      <c r="AD2147" t="s">
        <v>3</v>
      </c>
    </row>
    <row r="2148" spans="1:30" ht="15" x14ac:dyDescent="0.25">
      <c r="A2148" s="1" t="s">
        <v>2942</v>
      </c>
      <c r="B2148" t="s">
        <v>2973</v>
      </c>
      <c r="C2148" t="s">
        <v>2942</v>
      </c>
      <c r="D2148" t="s">
        <v>322</v>
      </c>
      <c r="E2148" t="s">
        <v>700</v>
      </c>
      <c r="F2148"/>
      <c r="G2148" t="s">
        <v>3</v>
      </c>
      <c r="H2148" t="s">
        <v>3</v>
      </c>
      <c r="I2148" t="s">
        <v>3</v>
      </c>
      <c r="J2148" t="s">
        <v>3</v>
      </c>
      <c r="K2148" t="s">
        <v>3</v>
      </c>
      <c r="L2148" t="s">
        <v>3</v>
      </c>
      <c r="M2148" t="s">
        <v>3</v>
      </c>
      <c r="N2148" t="s">
        <v>3</v>
      </c>
      <c r="O2148" t="s">
        <v>3</v>
      </c>
      <c r="P2148" t="s">
        <v>3</v>
      </c>
      <c r="Q2148" t="s">
        <v>3</v>
      </c>
      <c r="R2148" t="s">
        <v>3</v>
      </c>
      <c r="S2148" t="s">
        <v>3</v>
      </c>
      <c r="T2148" t="s">
        <v>3</v>
      </c>
      <c r="U2148" t="s">
        <v>3</v>
      </c>
      <c r="V2148" t="s">
        <v>3</v>
      </c>
      <c r="W2148" t="s">
        <v>3</v>
      </c>
      <c r="X2148" t="s">
        <v>3</v>
      </c>
      <c r="Y2148" t="s">
        <v>3</v>
      </c>
      <c r="Z2148" t="s">
        <v>3</v>
      </c>
      <c r="AA2148"/>
      <c r="AB2148" t="s">
        <v>324</v>
      </c>
      <c r="AC2148" t="s">
        <v>3</v>
      </c>
      <c r="AD2148" t="s">
        <v>3</v>
      </c>
    </row>
    <row r="2149" spans="1:30" ht="15" x14ac:dyDescent="0.25">
      <c r="A2149" s="1" t="s">
        <v>2942</v>
      </c>
      <c r="B2149" t="s">
        <v>2974</v>
      </c>
      <c r="C2149" t="s">
        <v>2942</v>
      </c>
      <c r="D2149" t="s">
        <v>322</v>
      </c>
      <c r="E2149" t="s">
        <v>700</v>
      </c>
      <c r="F2149"/>
      <c r="G2149" t="s">
        <v>3</v>
      </c>
      <c r="H2149" t="s">
        <v>3</v>
      </c>
      <c r="I2149" t="s">
        <v>3</v>
      </c>
      <c r="J2149" t="s">
        <v>3</v>
      </c>
      <c r="K2149" t="s">
        <v>3</v>
      </c>
      <c r="L2149" t="s">
        <v>3</v>
      </c>
      <c r="M2149" t="s">
        <v>3</v>
      </c>
      <c r="N2149" t="s">
        <v>3</v>
      </c>
      <c r="O2149" t="s">
        <v>3</v>
      </c>
      <c r="P2149" t="s">
        <v>3</v>
      </c>
      <c r="Q2149" t="s">
        <v>3</v>
      </c>
      <c r="R2149" t="s">
        <v>3</v>
      </c>
      <c r="S2149" t="s">
        <v>3</v>
      </c>
      <c r="T2149" t="s">
        <v>3</v>
      </c>
      <c r="U2149" t="s">
        <v>3</v>
      </c>
      <c r="V2149" t="s">
        <v>3</v>
      </c>
      <c r="W2149" t="s">
        <v>3</v>
      </c>
      <c r="X2149" t="s">
        <v>3</v>
      </c>
      <c r="Y2149" t="s">
        <v>3</v>
      </c>
      <c r="Z2149" t="s">
        <v>3</v>
      </c>
      <c r="AA2149"/>
      <c r="AB2149" t="s">
        <v>324</v>
      </c>
      <c r="AC2149" t="s">
        <v>3</v>
      </c>
      <c r="AD2149" t="s">
        <v>3</v>
      </c>
    </row>
    <row r="2150" spans="1:30" ht="15" x14ac:dyDescent="0.25">
      <c r="A2150" s="1" t="s">
        <v>2942</v>
      </c>
      <c r="B2150" t="s">
        <v>2975</v>
      </c>
      <c r="C2150" t="s">
        <v>2942</v>
      </c>
      <c r="D2150" t="s">
        <v>322</v>
      </c>
      <c r="E2150" t="s">
        <v>745</v>
      </c>
      <c r="F2150" t="s">
        <v>746</v>
      </c>
      <c r="G2150" t="s">
        <v>3</v>
      </c>
      <c r="H2150" t="s">
        <v>3</v>
      </c>
      <c r="I2150" t="s">
        <v>3</v>
      </c>
      <c r="J2150" t="s">
        <v>3</v>
      </c>
      <c r="K2150" t="s">
        <v>3</v>
      </c>
      <c r="L2150" t="s">
        <v>3</v>
      </c>
      <c r="M2150" t="s">
        <v>3</v>
      </c>
      <c r="N2150" t="s">
        <v>3</v>
      </c>
      <c r="O2150" t="s">
        <v>3</v>
      </c>
      <c r="P2150" t="s">
        <v>3</v>
      </c>
      <c r="Q2150" t="s">
        <v>3</v>
      </c>
      <c r="R2150" t="s">
        <v>3</v>
      </c>
      <c r="S2150" t="s">
        <v>3</v>
      </c>
      <c r="T2150" t="s">
        <v>3</v>
      </c>
      <c r="U2150" t="s">
        <v>3</v>
      </c>
      <c r="V2150" t="s">
        <v>3</v>
      </c>
      <c r="W2150" t="s">
        <v>3</v>
      </c>
      <c r="X2150" t="s">
        <v>3</v>
      </c>
      <c r="Y2150" t="s">
        <v>3</v>
      </c>
      <c r="Z2150" t="s">
        <v>3</v>
      </c>
      <c r="AA2150"/>
      <c r="AB2150" t="s">
        <v>324</v>
      </c>
      <c r="AC2150" t="s">
        <v>3</v>
      </c>
      <c r="AD2150" t="s">
        <v>3</v>
      </c>
    </row>
    <row r="2151" spans="1:30" ht="15" x14ac:dyDescent="0.25">
      <c r="A2151" s="1" t="s">
        <v>2942</v>
      </c>
      <c r="B2151" t="s">
        <v>2976</v>
      </c>
      <c r="C2151" t="s">
        <v>2942</v>
      </c>
      <c r="D2151" t="s">
        <v>322</v>
      </c>
      <c r="E2151" t="s">
        <v>745</v>
      </c>
      <c r="F2151" t="s">
        <v>757</v>
      </c>
      <c r="G2151" t="s">
        <v>3</v>
      </c>
      <c r="H2151" t="s">
        <v>3</v>
      </c>
      <c r="I2151" t="s">
        <v>3</v>
      </c>
      <c r="J2151" t="s">
        <v>3</v>
      </c>
      <c r="K2151" t="s">
        <v>3</v>
      </c>
      <c r="L2151" t="s">
        <v>3</v>
      </c>
      <c r="M2151" t="s">
        <v>3</v>
      </c>
      <c r="N2151" t="s">
        <v>3</v>
      </c>
      <c r="O2151" t="s">
        <v>3</v>
      </c>
      <c r="P2151" t="s">
        <v>3</v>
      </c>
      <c r="Q2151" t="s">
        <v>3</v>
      </c>
      <c r="R2151" t="s">
        <v>3</v>
      </c>
      <c r="S2151" t="s">
        <v>3</v>
      </c>
      <c r="T2151" t="s">
        <v>3</v>
      </c>
      <c r="U2151" t="s">
        <v>3</v>
      </c>
      <c r="V2151" t="s">
        <v>3</v>
      </c>
      <c r="W2151" t="s">
        <v>3</v>
      </c>
      <c r="X2151" t="s">
        <v>3</v>
      </c>
      <c r="Y2151" t="s">
        <v>3</v>
      </c>
      <c r="Z2151" t="s">
        <v>3</v>
      </c>
      <c r="AA2151"/>
      <c r="AB2151" t="s">
        <v>324</v>
      </c>
      <c r="AC2151" t="s">
        <v>3</v>
      </c>
      <c r="AD2151" t="s">
        <v>3</v>
      </c>
    </row>
    <row r="2152" spans="1:30" ht="15" x14ac:dyDescent="0.25">
      <c r="A2152" s="1" t="s">
        <v>2942</v>
      </c>
      <c r="B2152" t="s">
        <v>2977</v>
      </c>
      <c r="C2152" t="s">
        <v>2942</v>
      </c>
      <c r="D2152" t="s">
        <v>322</v>
      </c>
      <c r="E2152" t="s">
        <v>745</v>
      </c>
      <c r="F2152" t="s">
        <v>757</v>
      </c>
      <c r="G2152" t="s">
        <v>3</v>
      </c>
      <c r="H2152" t="s">
        <v>3</v>
      </c>
      <c r="I2152" t="s">
        <v>3</v>
      </c>
      <c r="J2152" t="s">
        <v>3</v>
      </c>
      <c r="K2152" t="s">
        <v>3</v>
      </c>
      <c r="L2152" t="s">
        <v>3</v>
      </c>
      <c r="M2152" t="s">
        <v>3</v>
      </c>
      <c r="N2152" t="s">
        <v>3</v>
      </c>
      <c r="O2152" t="s">
        <v>3</v>
      </c>
      <c r="P2152" t="s">
        <v>3</v>
      </c>
      <c r="Q2152" t="s">
        <v>3</v>
      </c>
      <c r="R2152" t="s">
        <v>3</v>
      </c>
      <c r="S2152" t="s">
        <v>3</v>
      </c>
      <c r="T2152" t="s">
        <v>3</v>
      </c>
      <c r="U2152" t="s">
        <v>3</v>
      </c>
      <c r="V2152" t="s">
        <v>3</v>
      </c>
      <c r="W2152" t="s">
        <v>3</v>
      </c>
      <c r="X2152" t="s">
        <v>3</v>
      </c>
      <c r="Y2152" t="s">
        <v>3</v>
      </c>
      <c r="Z2152" t="s">
        <v>3</v>
      </c>
      <c r="AA2152"/>
      <c r="AB2152" t="s">
        <v>324</v>
      </c>
      <c r="AC2152" t="s">
        <v>3</v>
      </c>
      <c r="AD2152" t="s">
        <v>3</v>
      </c>
    </row>
    <row r="2153" spans="1:30" ht="15" x14ac:dyDescent="0.25">
      <c r="A2153" s="1" t="s">
        <v>2942</v>
      </c>
      <c r="B2153" t="s">
        <v>2978</v>
      </c>
      <c r="C2153" t="s">
        <v>2942</v>
      </c>
      <c r="D2153" t="s">
        <v>322</v>
      </c>
      <c r="E2153" t="s">
        <v>745</v>
      </c>
      <c r="F2153" t="s">
        <v>757</v>
      </c>
      <c r="G2153" t="s">
        <v>3</v>
      </c>
      <c r="H2153" t="s">
        <v>3</v>
      </c>
      <c r="I2153" t="s">
        <v>3</v>
      </c>
      <c r="J2153" t="s">
        <v>3</v>
      </c>
      <c r="K2153" t="s">
        <v>3</v>
      </c>
      <c r="L2153" t="s">
        <v>3</v>
      </c>
      <c r="M2153" t="s">
        <v>3</v>
      </c>
      <c r="N2153" t="s">
        <v>3</v>
      </c>
      <c r="O2153" t="s">
        <v>3</v>
      </c>
      <c r="P2153" t="s">
        <v>3</v>
      </c>
      <c r="Q2153" t="s">
        <v>3</v>
      </c>
      <c r="R2153" t="s">
        <v>3</v>
      </c>
      <c r="S2153" t="s">
        <v>3</v>
      </c>
      <c r="T2153" t="s">
        <v>3</v>
      </c>
      <c r="U2153" t="s">
        <v>3</v>
      </c>
      <c r="V2153" t="s">
        <v>3</v>
      </c>
      <c r="W2153" t="s">
        <v>3</v>
      </c>
      <c r="X2153" t="s">
        <v>3</v>
      </c>
      <c r="Y2153" t="s">
        <v>3</v>
      </c>
      <c r="Z2153" t="s">
        <v>3</v>
      </c>
      <c r="AA2153"/>
      <c r="AB2153" t="s">
        <v>324</v>
      </c>
      <c r="AC2153" t="s">
        <v>3</v>
      </c>
      <c r="AD2153" t="s">
        <v>3</v>
      </c>
    </row>
    <row r="2154" spans="1:30" ht="15" x14ac:dyDescent="0.25">
      <c r="A2154" s="1" t="s">
        <v>2942</v>
      </c>
      <c r="B2154" t="s">
        <v>2979</v>
      </c>
      <c r="C2154" t="s">
        <v>2942</v>
      </c>
      <c r="D2154" t="s">
        <v>322</v>
      </c>
      <c r="E2154" t="s">
        <v>745</v>
      </c>
      <c r="F2154" t="s">
        <v>770</v>
      </c>
      <c r="G2154" t="s">
        <v>3</v>
      </c>
      <c r="H2154" t="s">
        <v>3</v>
      </c>
      <c r="I2154" t="s">
        <v>3</v>
      </c>
      <c r="J2154" t="s">
        <v>3</v>
      </c>
      <c r="K2154" t="s">
        <v>3</v>
      </c>
      <c r="L2154" t="s">
        <v>3</v>
      </c>
      <c r="M2154" t="s">
        <v>3</v>
      </c>
      <c r="N2154" t="s">
        <v>3</v>
      </c>
      <c r="O2154" t="s">
        <v>3</v>
      </c>
      <c r="P2154" t="s">
        <v>3</v>
      </c>
      <c r="Q2154" t="s">
        <v>3</v>
      </c>
      <c r="R2154" t="s">
        <v>3</v>
      </c>
      <c r="S2154" t="s">
        <v>3</v>
      </c>
      <c r="T2154" t="s">
        <v>3</v>
      </c>
      <c r="U2154" t="s">
        <v>3</v>
      </c>
      <c r="V2154" t="s">
        <v>3</v>
      </c>
      <c r="W2154" t="s">
        <v>3</v>
      </c>
      <c r="X2154" t="s">
        <v>3</v>
      </c>
      <c r="Y2154" t="s">
        <v>3</v>
      </c>
      <c r="Z2154" t="s">
        <v>3</v>
      </c>
      <c r="AA2154"/>
      <c r="AB2154" t="s">
        <v>324</v>
      </c>
      <c r="AC2154" t="s">
        <v>3</v>
      </c>
      <c r="AD2154" t="s">
        <v>3</v>
      </c>
    </row>
    <row r="2155" spans="1:30" ht="15" x14ac:dyDescent="0.25">
      <c r="A2155" s="1" t="s">
        <v>2942</v>
      </c>
      <c r="B2155" t="s">
        <v>2980</v>
      </c>
      <c r="C2155" t="s">
        <v>2942</v>
      </c>
      <c r="D2155" t="s">
        <v>322</v>
      </c>
      <c r="E2155" t="s">
        <v>772</v>
      </c>
      <c r="F2155" t="s">
        <v>773</v>
      </c>
      <c r="G2155" t="s">
        <v>3</v>
      </c>
      <c r="H2155" t="s">
        <v>3</v>
      </c>
      <c r="I2155" t="s">
        <v>3</v>
      </c>
      <c r="J2155" t="s">
        <v>3</v>
      </c>
      <c r="K2155" t="s">
        <v>3</v>
      </c>
      <c r="L2155" t="s">
        <v>3</v>
      </c>
      <c r="M2155" t="s">
        <v>3</v>
      </c>
      <c r="N2155" t="s">
        <v>3</v>
      </c>
      <c r="O2155" t="s">
        <v>3</v>
      </c>
      <c r="P2155" t="s">
        <v>3</v>
      </c>
      <c r="Q2155" t="s">
        <v>3</v>
      </c>
      <c r="R2155" t="s">
        <v>3</v>
      </c>
      <c r="S2155" t="s">
        <v>3</v>
      </c>
      <c r="T2155" t="s">
        <v>3</v>
      </c>
      <c r="U2155" t="s">
        <v>3</v>
      </c>
      <c r="V2155" t="s">
        <v>3</v>
      </c>
      <c r="W2155" t="s">
        <v>3</v>
      </c>
      <c r="X2155" t="s">
        <v>3</v>
      </c>
      <c r="Y2155" t="s">
        <v>3</v>
      </c>
      <c r="Z2155" t="s">
        <v>3</v>
      </c>
      <c r="AA2155"/>
      <c r="AB2155" t="s">
        <v>324</v>
      </c>
      <c r="AC2155" t="s">
        <v>3</v>
      </c>
      <c r="AD2155" t="s">
        <v>3</v>
      </c>
    </row>
    <row r="2156" spans="1:30" ht="15" x14ac:dyDescent="0.25">
      <c r="A2156" s="1" t="s">
        <v>2942</v>
      </c>
      <c r="B2156" t="s">
        <v>2981</v>
      </c>
      <c r="C2156" t="s">
        <v>2942</v>
      </c>
      <c r="D2156" t="s">
        <v>322</v>
      </c>
      <c r="E2156" t="s">
        <v>772</v>
      </c>
      <c r="F2156" t="s">
        <v>776</v>
      </c>
      <c r="G2156" t="s">
        <v>3</v>
      </c>
      <c r="H2156" t="s">
        <v>3</v>
      </c>
      <c r="I2156" t="s">
        <v>3</v>
      </c>
      <c r="J2156" t="s">
        <v>3</v>
      </c>
      <c r="K2156" t="s">
        <v>3</v>
      </c>
      <c r="L2156" t="s">
        <v>3</v>
      </c>
      <c r="M2156" t="s">
        <v>3</v>
      </c>
      <c r="N2156" t="s">
        <v>3</v>
      </c>
      <c r="O2156" t="s">
        <v>3</v>
      </c>
      <c r="P2156" t="s">
        <v>3</v>
      </c>
      <c r="Q2156" t="s">
        <v>3</v>
      </c>
      <c r="R2156" t="s">
        <v>3</v>
      </c>
      <c r="S2156" t="s">
        <v>3</v>
      </c>
      <c r="T2156" t="s">
        <v>3</v>
      </c>
      <c r="U2156" t="s">
        <v>3</v>
      </c>
      <c r="V2156" t="s">
        <v>3</v>
      </c>
      <c r="W2156" t="s">
        <v>3</v>
      </c>
      <c r="X2156" t="s">
        <v>3</v>
      </c>
      <c r="Y2156" t="s">
        <v>3</v>
      </c>
      <c r="Z2156" t="s">
        <v>3</v>
      </c>
      <c r="AA2156"/>
      <c r="AB2156" t="s">
        <v>324</v>
      </c>
      <c r="AC2156" t="s">
        <v>3</v>
      </c>
      <c r="AD2156" t="s">
        <v>3</v>
      </c>
    </row>
    <row r="2157" spans="1:30" ht="15" x14ac:dyDescent="0.25">
      <c r="A2157" s="1" t="s">
        <v>2942</v>
      </c>
      <c r="B2157" t="s">
        <v>2982</v>
      </c>
      <c r="C2157" t="s">
        <v>2942</v>
      </c>
      <c r="D2157" t="s">
        <v>322</v>
      </c>
      <c r="E2157" t="s">
        <v>772</v>
      </c>
      <c r="F2157" t="s">
        <v>776</v>
      </c>
      <c r="G2157" t="s">
        <v>3</v>
      </c>
      <c r="H2157" t="s">
        <v>3</v>
      </c>
      <c r="I2157" t="s">
        <v>3</v>
      </c>
      <c r="J2157" t="s">
        <v>3</v>
      </c>
      <c r="K2157" t="s">
        <v>3</v>
      </c>
      <c r="L2157" t="s">
        <v>3</v>
      </c>
      <c r="M2157" t="s">
        <v>3</v>
      </c>
      <c r="N2157" t="s">
        <v>3</v>
      </c>
      <c r="O2157" t="s">
        <v>3</v>
      </c>
      <c r="P2157" t="s">
        <v>3</v>
      </c>
      <c r="Q2157" t="s">
        <v>3</v>
      </c>
      <c r="R2157" t="s">
        <v>3</v>
      </c>
      <c r="S2157" t="s">
        <v>3</v>
      </c>
      <c r="T2157" t="s">
        <v>3</v>
      </c>
      <c r="U2157" t="s">
        <v>3</v>
      </c>
      <c r="V2157" t="s">
        <v>3</v>
      </c>
      <c r="W2157" t="s">
        <v>3</v>
      </c>
      <c r="X2157" t="s">
        <v>3</v>
      </c>
      <c r="Y2157" t="s">
        <v>3</v>
      </c>
      <c r="Z2157" t="s">
        <v>3</v>
      </c>
      <c r="AA2157"/>
      <c r="AB2157" t="s">
        <v>324</v>
      </c>
      <c r="AC2157" t="s">
        <v>3</v>
      </c>
      <c r="AD2157" t="s">
        <v>3</v>
      </c>
    </row>
    <row r="2158" spans="1:30" ht="15" x14ac:dyDescent="0.25">
      <c r="A2158" s="1" t="s">
        <v>2942</v>
      </c>
      <c r="B2158" t="s">
        <v>2983</v>
      </c>
      <c r="C2158" t="s">
        <v>2942</v>
      </c>
      <c r="D2158" t="s">
        <v>322</v>
      </c>
      <c r="E2158" t="s">
        <v>792</v>
      </c>
      <c r="F2158"/>
      <c r="G2158" t="s">
        <v>3</v>
      </c>
      <c r="H2158" t="s">
        <v>3</v>
      </c>
      <c r="I2158" t="s">
        <v>3</v>
      </c>
      <c r="J2158" t="s">
        <v>3</v>
      </c>
      <c r="K2158" t="s">
        <v>3</v>
      </c>
      <c r="L2158" t="s">
        <v>3</v>
      </c>
      <c r="M2158" t="s">
        <v>3</v>
      </c>
      <c r="N2158" t="s">
        <v>3</v>
      </c>
      <c r="O2158" t="s">
        <v>3</v>
      </c>
      <c r="P2158" t="s">
        <v>3</v>
      </c>
      <c r="Q2158" t="s">
        <v>3</v>
      </c>
      <c r="R2158" t="s">
        <v>3</v>
      </c>
      <c r="S2158" t="s">
        <v>3</v>
      </c>
      <c r="T2158" t="s">
        <v>3</v>
      </c>
      <c r="U2158" t="s">
        <v>3</v>
      </c>
      <c r="V2158" t="s">
        <v>3</v>
      </c>
      <c r="W2158" t="s">
        <v>3</v>
      </c>
      <c r="X2158" t="s">
        <v>3</v>
      </c>
      <c r="Y2158" t="s">
        <v>3</v>
      </c>
      <c r="Z2158" t="s">
        <v>3</v>
      </c>
      <c r="AA2158"/>
      <c r="AB2158" t="s">
        <v>324</v>
      </c>
      <c r="AC2158" t="s">
        <v>3</v>
      </c>
      <c r="AD2158" t="s">
        <v>3</v>
      </c>
    </row>
    <row r="2159" spans="1:30" ht="15" x14ac:dyDescent="0.25">
      <c r="A2159" s="1" t="s">
        <v>2942</v>
      </c>
      <c r="B2159" t="s">
        <v>2984</v>
      </c>
      <c r="C2159" t="s">
        <v>2942</v>
      </c>
      <c r="D2159" t="s">
        <v>322</v>
      </c>
      <c r="E2159" t="s">
        <v>792</v>
      </c>
      <c r="F2159"/>
      <c r="G2159" t="s">
        <v>3</v>
      </c>
      <c r="H2159" t="s">
        <v>3</v>
      </c>
      <c r="I2159" t="s">
        <v>3</v>
      </c>
      <c r="J2159" t="s">
        <v>3</v>
      </c>
      <c r="K2159" t="s">
        <v>3</v>
      </c>
      <c r="L2159" t="s">
        <v>3</v>
      </c>
      <c r="M2159" t="s">
        <v>3</v>
      </c>
      <c r="N2159" t="s">
        <v>3</v>
      </c>
      <c r="O2159" t="s">
        <v>3</v>
      </c>
      <c r="P2159" t="s">
        <v>3</v>
      </c>
      <c r="Q2159" t="s">
        <v>3</v>
      </c>
      <c r="R2159" t="s">
        <v>3</v>
      </c>
      <c r="S2159" t="s">
        <v>3</v>
      </c>
      <c r="T2159" t="s">
        <v>3</v>
      </c>
      <c r="U2159" t="s">
        <v>3</v>
      </c>
      <c r="V2159" t="s">
        <v>3</v>
      </c>
      <c r="W2159" t="s">
        <v>3</v>
      </c>
      <c r="X2159" t="s">
        <v>3</v>
      </c>
      <c r="Y2159" t="s">
        <v>3</v>
      </c>
      <c r="Z2159" t="s">
        <v>3</v>
      </c>
      <c r="AA2159"/>
      <c r="AB2159" t="s">
        <v>324</v>
      </c>
      <c r="AC2159" t="s">
        <v>3</v>
      </c>
      <c r="AD2159" t="s">
        <v>3</v>
      </c>
    </row>
    <row r="2160" spans="1:30" ht="15" x14ac:dyDescent="0.25">
      <c r="A2160" s="1" t="s">
        <v>2942</v>
      </c>
      <c r="B2160" t="s">
        <v>2985</v>
      </c>
      <c r="C2160" t="s">
        <v>2942</v>
      </c>
      <c r="D2160" t="s">
        <v>322</v>
      </c>
      <c r="E2160" t="s">
        <v>792</v>
      </c>
      <c r="F2160"/>
      <c r="G2160" t="s">
        <v>3</v>
      </c>
      <c r="H2160" t="s">
        <v>3</v>
      </c>
      <c r="I2160" t="s">
        <v>3</v>
      </c>
      <c r="J2160" t="s">
        <v>3</v>
      </c>
      <c r="K2160" t="s">
        <v>3</v>
      </c>
      <c r="L2160" t="s">
        <v>3</v>
      </c>
      <c r="M2160" t="s">
        <v>3</v>
      </c>
      <c r="N2160" t="s">
        <v>3</v>
      </c>
      <c r="O2160" t="s">
        <v>3</v>
      </c>
      <c r="P2160" t="s">
        <v>3</v>
      </c>
      <c r="Q2160" t="s">
        <v>3</v>
      </c>
      <c r="R2160" t="s">
        <v>3</v>
      </c>
      <c r="S2160" t="s">
        <v>3</v>
      </c>
      <c r="T2160" t="s">
        <v>3</v>
      </c>
      <c r="U2160" t="s">
        <v>3</v>
      </c>
      <c r="V2160" t="s">
        <v>3</v>
      </c>
      <c r="W2160" t="s">
        <v>3</v>
      </c>
      <c r="X2160" t="s">
        <v>3</v>
      </c>
      <c r="Y2160" t="s">
        <v>3</v>
      </c>
      <c r="Z2160" t="s">
        <v>3</v>
      </c>
      <c r="AA2160"/>
      <c r="AB2160" t="s">
        <v>324</v>
      </c>
      <c r="AC2160" t="s">
        <v>3</v>
      </c>
      <c r="AD2160" t="s">
        <v>3</v>
      </c>
    </row>
    <row r="2161" spans="1:30" ht="15" x14ac:dyDescent="0.25">
      <c r="A2161" s="1" t="s">
        <v>2942</v>
      </c>
      <c r="B2161" t="s">
        <v>2986</v>
      </c>
      <c r="C2161" t="s">
        <v>2942</v>
      </c>
      <c r="D2161" t="s">
        <v>322</v>
      </c>
      <c r="E2161" t="s">
        <v>792</v>
      </c>
      <c r="F2161"/>
      <c r="G2161" t="s">
        <v>3</v>
      </c>
      <c r="H2161" t="s">
        <v>3</v>
      </c>
      <c r="I2161" t="s">
        <v>3</v>
      </c>
      <c r="J2161" t="s">
        <v>3</v>
      </c>
      <c r="K2161" t="s">
        <v>3</v>
      </c>
      <c r="L2161" t="s">
        <v>3</v>
      </c>
      <c r="M2161" t="s">
        <v>3</v>
      </c>
      <c r="N2161" t="s">
        <v>3</v>
      </c>
      <c r="O2161" t="s">
        <v>3</v>
      </c>
      <c r="P2161" t="s">
        <v>3</v>
      </c>
      <c r="Q2161" t="s">
        <v>3</v>
      </c>
      <c r="R2161" t="s">
        <v>3</v>
      </c>
      <c r="S2161" t="s">
        <v>3</v>
      </c>
      <c r="T2161" t="s">
        <v>3</v>
      </c>
      <c r="U2161" t="s">
        <v>3</v>
      </c>
      <c r="V2161" t="s">
        <v>3</v>
      </c>
      <c r="W2161" t="s">
        <v>3</v>
      </c>
      <c r="X2161" t="s">
        <v>3</v>
      </c>
      <c r="Y2161" t="s">
        <v>3</v>
      </c>
      <c r="Z2161" t="s">
        <v>3</v>
      </c>
      <c r="AA2161"/>
      <c r="AB2161" t="s">
        <v>324</v>
      </c>
      <c r="AC2161" t="s">
        <v>3</v>
      </c>
      <c r="AD2161" t="s">
        <v>3</v>
      </c>
    </row>
    <row r="2162" spans="1:30" ht="15" x14ac:dyDescent="0.25">
      <c r="A2162" s="1" t="s">
        <v>2942</v>
      </c>
      <c r="B2162" t="s">
        <v>2987</v>
      </c>
      <c r="C2162" t="s">
        <v>2942</v>
      </c>
      <c r="D2162" t="s">
        <v>322</v>
      </c>
      <c r="E2162" t="s">
        <v>792</v>
      </c>
      <c r="F2162"/>
      <c r="G2162" t="s">
        <v>3</v>
      </c>
      <c r="H2162" t="s">
        <v>3</v>
      </c>
      <c r="I2162" t="s">
        <v>3</v>
      </c>
      <c r="J2162" t="s">
        <v>3</v>
      </c>
      <c r="K2162" t="s">
        <v>3</v>
      </c>
      <c r="L2162" t="s">
        <v>3</v>
      </c>
      <c r="M2162" t="s">
        <v>3</v>
      </c>
      <c r="N2162" t="s">
        <v>3</v>
      </c>
      <c r="O2162" t="s">
        <v>3</v>
      </c>
      <c r="P2162" t="s">
        <v>3</v>
      </c>
      <c r="Q2162" t="s">
        <v>3</v>
      </c>
      <c r="R2162" t="s">
        <v>3</v>
      </c>
      <c r="S2162" t="s">
        <v>3</v>
      </c>
      <c r="T2162" t="s">
        <v>3</v>
      </c>
      <c r="U2162" t="s">
        <v>3</v>
      </c>
      <c r="V2162" t="s">
        <v>3</v>
      </c>
      <c r="W2162" t="s">
        <v>3</v>
      </c>
      <c r="X2162" t="s">
        <v>3</v>
      </c>
      <c r="Y2162" t="s">
        <v>3</v>
      </c>
      <c r="Z2162" t="s">
        <v>3</v>
      </c>
      <c r="AA2162"/>
      <c r="AB2162" t="s">
        <v>324</v>
      </c>
      <c r="AC2162" t="s">
        <v>3</v>
      </c>
      <c r="AD2162" t="s">
        <v>3</v>
      </c>
    </row>
    <row r="2163" spans="1:30" ht="15" x14ac:dyDescent="0.25">
      <c r="A2163" s="1" t="s">
        <v>2942</v>
      </c>
      <c r="B2163" t="s">
        <v>2988</v>
      </c>
      <c r="C2163" t="s">
        <v>2942</v>
      </c>
      <c r="D2163" t="s">
        <v>322</v>
      </c>
      <c r="E2163" t="s">
        <v>817</v>
      </c>
      <c r="F2163"/>
      <c r="G2163" t="s">
        <v>3</v>
      </c>
      <c r="H2163" t="s">
        <v>3</v>
      </c>
      <c r="I2163" t="s">
        <v>3</v>
      </c>
      <c r="J2163" t="s">
        <v>3</v>
      </c>
      <c r="K2163" t="s">
        <v>3</v>
      </c>
      <c r="L2163" t="s">
        <v>3</v>
      </c>
      <c r="M2163" t="s">
        <v>3</v>
      </c>
      <c r="N2163" t="s">
        <v>3</v>
      </c>
      <c r="O2163" t="s">
        <v>3</v>
      </c>
      <c r="P2163" t="s">
        <v>3</v>
      </c>
      <c r="Q2163" t="s">
        <v>3</v>
      </c>
      <c r="R2163" t="s">
        <v>3</v>
      </c>
      <c r="S2163" t="s">
        <v>3</v>
      </c>
      <c r="T2163" t="s">
        <v>3</v>
      </c>
      <c r="U2163" t="s">
        <v>3</v>
      </c>
      <c r="V2163" t="s">
        <v>3</v>
      </c>
      <c r="W2163" t="s">
        <v>3</v>
      </c>
      <c r="X2163" t="s">
        <v>3</v>
      </c>
      <c r="Y2163" t="s">
        <v>3</v>
      </c>
      <c r="Z2163" t="s">
        <v>3</v>
      </c>
      <c r="AA2163"/>
      <c r="AB2163" t="s">
        <v>324</v>
      </c>
      <c r="AC2163" t="s">
        <v>3</v>
      </c>
      <c r="AD2163" t="s">
        <v>3</v>
      </c>
    </row>
    <row r="2164" spans="1:30" ht="15" x14ac:dyDescent="0.25">
      <c r="A2164" s="1" t="s">
        <v>2942</v>
      </c>
      <c r="B2164" t="s">
        <v>2989</v>
      </c>
      <c r="C2164" t="s">
        <v>2942</v>
      </c>
      <c r="D2164" t="s">
        <v>322</v>
      </c>
      <c r="E2164" t="s">
        <v>817</v>
      </c>
      <c r="F2164" t="s">
        <v>819</v>
      </c>
      <c r="G2164" t="s">
        <v>3</v>
      </c>
      <c r="H2164" t="s">
        <v>3</v>
      </c>
      <c r="I2164" t="s">
        <v>3</v>
      </c>
      <c r="J2164" t="s">
        <v>3</v>
      </c>
      <c r="K2164" t="s">
        <v>3</v>
      </c>
      <c r="L2164" t="s">
        <v>3</v>
      </c>
      <c r="M2164" t="s">
        <v>3</v>
      </c>
      <c r="N2164" t="s">
        <v>3</v>
      </c>
      <c r="O2164" t="s">
        <v>3</v>
      </c>
      <c r="P2164" t="s">
        <v>3</v>
      </c>
      <c r="Q2164" t="s">
        <v>3</v>
      </c>
      <c r="R2164" t="s">
        <v>3</v>
      </c>
      <c r="S2164" t="s">
        <v>3</v>
      </c>
      <c r="T2164" t="s">
        <v>3</v>
      </c>
      <c r="U2164" t="s">
        <v>3</v>
      </c>
      <c r="V2164" t="s">
        <v>3</v>
      </c>
      <c r="W2164" t="s">
        <v>3</v>
      </c>
      <c r="X2164" t="s">
        <v>3</v>
      </c>
      <c r="Y2164" t="s">
        <v>3</v>
      </c>
      <c r="Z2164" t="s">
        <v>3</v>
      </c>
      <c r="AA2164"/>
      <c r="AB2164" t="s">
        <v>324</v>
      </c>
      <c r="AC2164" t="s">
        <v>3</v>
      </c>
      <c r="AD2164" t="s">
        <v>3</v>
      </c>
    </row>
    <row r="2165" spans="1:30" ht="15" x14ac:dyDescent="0.25">
      <c r="A2165" s="1" t="s">
        <v>2942</v>
      </c>
      <c r="B2165" t="s">
        <v>2990</v>
      </c>
      <c r="C2165" t="s">
        <v>2942</v>
      </c>
      <c r="D2165" t="s">
        <v>322</v>
      </c>
      <c r="E2165" t="s">
        <v>817</v>
      </c>
      <c r="F2165" t="s">
        <v>819</v>
      </c>
      <c r="G2165" t="s">
        <v>3</v>
      </c>
      <c r="H2165" t="s">
        <v>3</v>
      </c>
      <c r="I2165" t="s">
        <v>3</v>
      </c>
      <c r="J2165" t="s">
        <v>3</v>
      </c>
      <c r="K2165" t="s">
        <v>3</v>
      </c>
      <c r="L2165" t="s">
        <v>3</v>
      </c>
      <c r="M2165" t="s">
        <v>3</v>
      </c>
      <c r="N2165" t="s">
        <v>3</v>
      </c>
      <c r="O2165" t="s">
        <v>3</v>
      </c>
      <c r="P2165" t="s">
        <v>3</v>
      </c>
      <c r="Q2165" t="s">
        <v>3</v>
      </c>
      <c r="R2165" t="s">
        <v>3</v>
      </c>
      <c r="S2165" t="s">
        <v>3</v>
      </c>
      <c r="T2165" t="s">
        <v>3</v>
      </c>
      <c r="U2165" t="s">
        <v>3</v>
      </c>
      <c r="V2165" t="s">
        <v>3</v>
      </c>
      <c r="W2165" t="s">
        <v>3</v>
      </c>
      <c r="X2165" t="s">
        <v>3</v>
      </c>
      <c r="Y2165" t="s">
        <v>3</v>
      </c>
      <c r="Z2165" t="s">
        <v>3</v>
      </c>
      <c r="AA2165"/>
      <c r="AB2165" t="s">
        <v>324</v>
      </c>
      <c r="AC2165" t="s">
        <v>3</v>
      </c>
      <c r="AD2165" t="s">
        <v>3</v>
      </c>
    </row>
    <row r="2166" spans="1:30" ht="15" x14ac:dyDescent="0.25">
      <c r="A2166" s="1" t="s">
        <v>2942</v>
      </c>
      <c r="B2166" t="s">
        <v>2991</v>
      </c>
      <c r="C2166" t="s">
        <v>2942</v>
      </c>
      <c r="D2166" t="s">
        <v>322</v>
      </c>
      <c r="E2166" t="s">
        <v>817</v>
      </c>
      <c r="F2166" t="s">
        <v>819</v>
      </c>
      <c r="G2166" t="s">
        <v>3</v>
      </c>
      <c r="H2166" t="s">
        <v>3</v>
      </c>
      <c r="I2166" t="s">
        <v>3</v>
      </c>
      <c r="J2166" t="s">
        <v>3</v>
      </c>
      <c r="K2166" t="s">
        <v>3</v>
      </c>
      <c r="L2166" t="s">
        <v>3</v>
      </c>
      <c r="M2166" t="s">
        <v>3</v>
      </c>
      <c r="N2166" t="s">
        <v>3</v>
      </c>
      <c r="O2166" t="s">
        <v>3</v>
      </c>
      <c r="P2166" t="s">
        <v>3</v>
      </c>
      <c r="Q2166" t="s">
        <v>3</v>
      </c>
      <c r="R2166" t="s">
        <v>3</v>
      </c>
      <c r="S2166" t="s">
        <v>3</v>
      </c>
      <c r="T2166" t="s">
        <v>3</v>
      </c>
      <c r="U2166" t="s">
        <v>3</v>
      </c>
      <c r="V2166" t="s">
        <v>3</v>
      </c>
      <c r="W2166" t="s">
        <v>3</v>
      </c>
      <c r="X2166" t="s">
        <v>3</v>
      </c>
      <c r="Y2166" t="s">
        <v>3</v>
      </c>
      <c r="Z2166" t="s">
        <v>3</v>
      </c>
      <c r="AA2166"/>
      <c r="AB2166" t="s">
        <v>324</v>
      </c>
      <c r="AC2166" t="s">
        <v>3</v>
      </c>
      <c r="AD2166" t="s">
        <v>3</v>
      </c>
    </row>
    <row r="2167" spans="1:30" ht="15" x14ac:dyDescent="0.25">
      <c r="A2167" s="1" t="s">
        <v>2942</v>
      </c>
      <c r="B2167" t="s">
        <v>2992</v>
      </c>
      <c r="C2167" t="s">
        <v>2942</v>
      </c>
      <c r="D2167" t="s">
        <v>322</v>
      </c>
      <c r="E2167" t="s">
        <v>817</v>
      </c>
      <c r="F2167" t="s">
        <v>954</v>
      </c>
      <c r="G2167" t="s">
        <v>3</v>
      </c>
      <c r="H2167" t="s">
        <v>3</v>
      </c>
      <c r="I2167" t="s">
        <v>3</v>
      </c>
      <c r="J2167" t="s">
        <v>3</v>
      </c>
      <c r="K2167" t="s">
        <v>3</v>
      </c>
      <c r="L2167" t="s">
        <v>3</v>
      </c>
      <c r="M2167" t="s">
        <v>3</v>
      </c>
      <c r="N2167" t="s">
        <v>3</v>
      </c>
      <c r="O2167" t="s">
        <v>3</v>
      </c>
      <c r="P2167" t="s">
        <v>3</v>
      </c>
      <c r="Q2167" t="s">
        <v>3</v>
      </c>
      <c r="R2167" t="s">
        <v>3</v>
      </c>
      <c r="S2167" t="s">
        <v>3</v>
      </c>
      <c r="T2167" t="s">
        <v>3</v>
      </c>
      <c r="U2167" t="s">
        <v>3</v>
      </c>
      <c r="V2167" t="s">
        <v>3</v>
      </c>
      <c r="W2167" t="s">
        <v>3</v>
      </c>
      <c r="X2167" t="s">
        <v>3</v>
      </c>
      <c r="Y2167" t="s">
        <v>3</v>
      </c>
      <c r="Z2167" t="s">
        <v>3</v>
      </c>
      <c r="AA2167"/>
      <c r="AB2167" t="s">
        <v>324</v>
      </c>
      <c r="AC2167" t="s">
        <v>3</v>
      </c>
      <c r="AD2167" t="s">
        <v>3</v>
      </c>
    </row>
    <row r="2168" spans="1:30" ht="15" x14ac:dyDescent="0.25">
      <c r="A2168" s="1" t="s">
        <v>2942</v>
      </c>
      <c r="B2168" t="s">
        <v>2993</v>
      </c>
      <c r="C2168" t="s">
        <v>2942</v>
      </c>
      <c r="D2168" t="s">
        <v>322</v>
      </c>
      <c r="E2168" t="s">
        <v>817</v>
      </c>
      <c r="F2168" t="s">
        <v>954</v>
      </c>
      <c r="G2168" t="s">
        <v>3</v>
      </c>
      <c r="H2168" t="s">
        <v>3</v>
      </c>
      <c r="I2168" t="s">
        <v>3</v>
      </c>
      <c r="J2168" t="s">
        <v>3</v>
      </c>
      <c r="K2168" t="s">
        <v>3</v>
      </c>
      <c r="L2168" t="s">
        <v>3</v>
      </c>
      <c r="M2168" t="s">
        <v>3</v>
      </c>
      <c r="N2168" t="s">
        <v>3</v>
      </c>
      <c r="O2168" t="s">
        <v>3</v>
      </c>
      <c r="P2168" t="s">
        <v>3</v>
      </c>
      <c r="Q2168" t="s">
        <v>3</v>
      </c>
      <c r="R2168" t="s">
        <v>3</v>
      </c>
      <c r="S2168" t="s">
        <v>3</v>
      </c>
      <c r="T2168" t="s">
        <v>3</v>
      </c>
      <c r="U2168" t="s">
        <v>3</v>
      </c>
      <c r="V2168" t="s">
        <v>3</v>
      </c>
      <c r="W2168" t="s">
        <v>3</v>
      </c>
      <c r="X2168" t="s">
        <v>3</v>
      </c>
      <c r="Y2168" t="s">
        <v>3</v>
      </c>
      <c r="Z2168" t="s">
        <v>3</v>
      </c>
      <c r="AA2168"/>
      <c r="AB2168" t="s">
        <v>324</v>
      </c>
      <c r="AC2168" t="s">
        <v>3</v>
      </c>
      <c r="AD2168" t="s">
        <v>3</v>
      </c>
    </row>
    <row r="2169" spans="1:30" ht="15" x14ac:dyDescent="0.25">
      <c r="A2169" s="1" t="s">
        <v>2942</v>
      </c>
      <c r="B2169" t="s">
        <v>2994</v>
      </c>
      <c r="C2169" t="s">
        <v>2942</v>
      </c>
      <c r="D2169" t="s">
        <v>322</v>
      </c>
      <c r="E2169" t="s">
        <v>817</v>
      </c>
      <c r="F2169" t="s">
        <v>1045</v>
      </c>
      <c r="G2169" t="s">
        <v>3</v>
      </c>
      <c r="H2169" t="s">
        <v>3</v>
      </c>
      <c r="I2169" t="s">
        <v>3</v>
      </c>
      <c r="J2169" t="s">
        <v>3</v>
      </c>
      <c r="K2169" t="s">
        <v>3</v>
      </c>
      <c r="L2169" t="s">
        <v>3</v>
      </c>
      <c r="M2169" t="s">
        <v>3</v>
      </c>
      <c r="N2169" t="s">
        <v>3</v>
      </c>
      <c r="O2169" t="s">
        <v>3</v>
      </c>
      <c r="P2169" t="s">
        <v>3</v>
      </c>
      <c r="Q2169" t="s">
        <v>3</v>
      </c>
      <c r="R2169" t="s">
        <v>3</v>
      </c>
      <c r="S2169" t="s">
        <v>3</v>
      </c>
      <c r="T2169" t="s">
        <v>3</v>
      </c>
      <c r="U2169" t="s">
        <v>3</v>
      </c>
      <c r="V2169" t="s">
        <v>3</v>
      </c>
      <c r="W2169" t="s">
        <v>3</v>
      </c>
      <c r="X2169" t="s">
        <v>3</v>
      </c>
      <c r="Y2169" t="s">
        <v>3</v>
      </c>
      <c r="Z2169" t="s">
        <v>3</v>
      </c>
      <c r="AA2169"/>
      <c r="AB2169" t="s">
        <v>324</v>
      </c>
      <c r="AC2169" t="s">
        <v>3</v>
      </c>
      <c r="AD2169" t="s">
        <v>3</v>
      </c>
    </row>
    <row r="2170" spans="1:30" ht="15" x14ac:dyDescent="0.25">
      <c r="A2170" s="1" t="s">
        <v>2942</v>
      </c>
      <c r="B2170" t="s">
        <v>2995</v>
      </c>
      <c r="C2170" t="s">
        <v>2942</v>
      </c>
      <c r="D2170" t="s">
        <v>322</v>
      </c>
      <c r="E2170" t="s">
        <v>817</v>
      </c>
      <c r="F2170" t="s">
        <v>1045</v>
      </c>
      <c r="G2170" t="s">
        <v>3</v>
      </c>
      <c r="H2170" t="s">
        <v>3</v>
      </c>
      <c r="I2170" t="s">
        <v>3</v>
      </c>
      <c r="J2170" t="s">
        <v>3</v>
      </c>
      <c r="K2170" t="s">
        <v>3</v>
      </c>
      <c r="L2170" t="s">
        <v>3</v>
      </c>
      <c r="M2170" t="s">
        <v>3</v>
      </c>
      <c r="N2170" t="s">
        <v>3</v>
      </c>
      <c r="O2170" t="s">
        <v>3</v>
      </c>
      <c r="P2170" t="s">
        <v>3</v>
      </c>
      <c r="Q2170" t="s">
        <v>3</v>
      </c>
      <c r="R2170" t="s">
        <v>3</v>
      </c>
      <c r="S2170" t="s">
        <v>3</v>
      </c>
      <c r="T2170" t="s">
        <v>3</v>
      </c>
      <c r="U2170" t="s">
        <v>3</v>
      </c>
      <c r="V2170" t="s">
        <v>3</v>
      </c>
      <c r="W2170" t="s">
        <v>3</v>
      </c>
      <c r="X2170" t="s">
        <v>3</v>
      </c>
      <c r="Y2170" t="s">
        <v>3</v>
      </c>
      <c r="Z2170" t="s">
        <v>3</v>
      </c>
      <c r="AA2170"/>
      <c r="AB2170" t="s">
        <v>324</v>
      </c>
      <c r="AC2170" t="s">
        <v>3</v>
      </c>
      <c r="AD2170" t="s">
        <v>3</v>
      </c>
    </row>
    <row r="2171" spans="1:30" ht="15" x14ac:dyDescent="0.25">
      <c r="A2171" s="1" t="s">
        <v>2942</v>
      </c>
      <c r="B2171" t="s">
        <v>2996</v>
      </c>
      <c r="C2171" t="s">
        <v>2942</v>
      </c>
      <c r="D2171" t="s">
        <v>322</v>
      </c>
      <c r="E2171" t="s">
        <v>817</v>
      </c>
      <c r="F2171" t="s">
        <v>1045</v>
      </c>
      <c r="G2171" t="s">
        <v>3</v>
      </c>
      <c r="H2171" t="s">
        <v>3</v>
      </c>
      <c r="I2171" t="s">
        <v>3</v>
      </c>
      <c r="J2171" t="s">
        <v>3</v>
      </c>
      <c r="K2171" t="s">
        <v>3</v>
      </c>
      <c r="L2171" t="s">
        <v>3</v>
      </c>
      <c r="M2171" t="s">
        <v>3</v>
      </c>
      <c r="N2171" t="s">
        <v>3</v>
      </c>
      <c r="O2171" t="s">
        <v>3</v>
      </c>
      <c r="P2171" t="s">
        <v>3</v>
      </c>
      <c r="Q2171" t="s">
        <v>3</v>
      </c>
      <c r="R2171" t="s">
        <v>3</v>
      </c>
      <c r="S2171" t="s">
        <v>3</v>
      </c>
      <c r="T2171" t="s">
        <v>3</v>
      </c>
      <c r="U2171" t="s">
        <v>3</v>
      </c>
      <c r="V2171" t="s">
        <v>3</v>
      </c>
      <c r="W2171" t="s">
        <v>3</v>
      </c>
      <c r="X2171" t="s">
        <v>3</v>
      </c>
      <c r="Y2171" t="s">
        <v>3</v>
      </c>
      <c r="Z2171" t="s">
        <v>3</v>
      </c>
      <c r="AA2171"/>
      <c r="AB2171" t="s">
        <v>324</v>
      </c>
      <c r="AC2171" t="s">
        <v>3</v>
      </c>
      <c r="AD2171" t="s">
        <v>3</v>
      </c>
    </row>
    <row r="2172" spans="1:30" ht="15" x14ac:dyDescent="0.25">
      <c r="A2172" s="1" t="s">
        <v>2942</v>
      </c>
      <c r="B2172" t="s">
        <v>2997</v>
      </c>
      <c r="C2172" t="s">
        <v>2942</v>
      </c>
      <c r="D2172" t="s">
        <v>322</v>
      </c>
      <c r="E2172" t="s">
        <v>817</v>
      </c>
      <c r="F2172" t="s">
        <v>1045</v>
      </c>
      <c r="G2172" t="s">
        <v>3</v>
      </c>
      <c r="H2172" t="s">
        <v>3</v>
      </c>
      <c r="I2172" t="s">
        <v>3</v>
      </c>
      <c r="J2172" t="s">
        <v>3</v>
      </c>
      <c r="K2172" t="s">
        <v>3</v>
      </c>
      <c r="L2172" t="s">
        <v>3</v>
      </c>
      <c r="M2172" t="s">
        <v>3</v>
      </c>
      <c r="N2172" t="s">
        <v>3</v>
      </c>
      <c r="O2172" t="s">
        <v>3</v>
      </c>
      <c r="P2172" t="s">
        <v>3</v>
      </c>
      <c r="Q2172" t="s">
        <v>3</v>
      </c>
      <c r="R2172" t="s">
        <v>3</v>
      </c>
      <c r="S2172" t="s">
        <v>3</v>
      </c>
      <c r="T2172" t="s">
        <v>3</v>
      </c>
      <c r="U2172" t="s">
        <v>3</v>
      </c>
      <c r="V2172" t="s">
        <v>3</v>
      </c>
      <c r="W2172" t="s">
        <v>3</v>
      </c>
      <c r="X2172" t="s">
        <v>3</v>
      </c>
      <c r="Y2172" t="s">
        <v>3</v>
      </c>
      <c r="Z2172" t="s">
        <v>3</v>
      </c>
      <c r="AA2172"/>
      <c r="AB2172" t="s">
        <v>324</v>
      </c>
      <c r="AC2172" t="s">
        <v>3</v>
      </c>
      <c r="AD2172" t="s">
        <v>3</v>
      </c>
    </row>
    <row r="2173" spans="1:30" ht="15" x14ac:dyDescent="0.25">
      <c r="A2173" s="1" t="s">
        <v>2942</v>
      </c>
      <c r="B2173" t="s">
        <v>2998</v>
      </c>
      <c r="C2173" t="s">
        <v>2942</v>
      </c>
      <c r="D2173" t="s">
        <v>322</v>
      </c>
      <c r="E2173" t="s">
        <v>817</v>
      </c>
      <c r="F2173" t="s">
        <v>1045</v>
      </c>
      <c r="G2173" t="s">
        <v>3</v>
      </c>
      <c r="H2173" t="s">
        <v>3</v>
      </c>
      <c r="I2173" t="s">
        <v>3</v>
      </c>
      <c r="J2173" t="s">
        <v>3</v>
      </c>
      <c r="K2173" t="s">
        <v>3</v>
      </c>
      <c r="L2173" t="s">
        <v>3</v>
      </c>
      <c r="M2173" t="s">
        <v>3</v>
      </c>
      <c r="N2173" t="s">
        <v>3</v>
      </c>
      <c r="O2173" t="s">
        <v>3</v>
      </c>
      <c r="P2173" t="s">
        <v>3</v>
      </c>
      <c r="Q2173" t="s">
        <v>3</v>
      </c>
      <c r="R2173" t="s">
        <v>3</v>
      </c>
      <c r="S2173" t="s">
        <v>3</v>
      </c>
      <c r="T2173" t="s">
        <v>3</v>
      </c>
      <c r="U2173" t="s">
        <v>3</v>
      </c>
      <c r="V2173" t="s">
        <v>3</v>
      </c>
      <c r="W2173" t="s">
        <v>3</v>
      </c>
      <c r="X2173" t="s">
        <v>3</v>
      </c>
      <c r="Y2173" t="s">
        <v>3</v>
      </c>
      <c r="Z2173" t="s">
        <v>3</v>
      </c>
      <c r="AA2173"/>
      <c r="AB2173" t="s">
        <v>324</v>
      </c>
      <c r="AC2173" t="s">
        <v>3</v>
      </c>
      <c r="AD2173" t="s">
        <v>3</v>
      </c>
    </row>
    <row r="2174" spans="1:30" ht="15" x14ac:dyDescent="0.25">
      <c r="A2174" s="1" t="s">
        <v>2942</v>
      </c>
      <c r="B2174" t="s">
        <v>2999</v>
      </c>
      <c r="C2174" t="s">
        <v>2942</v>
      </c>
      <c r="D2174" t="s">
        <v>322</v>
      </c>
      <c r="E2174" t="s">
        <v>817</v>
      </c>
      <c r="F2174" t="s">
        <v>1045</v>
      </c>
      <c r="G2174" t="s">
        <v>3</v>
      </c>
      <c r="H2174" t="s">
        <v>3</v>
      </c>
      <c r="I2174" t="s">
        <v>3</v>
      </c>
      <c r="J2174" t="s">
        <v>3</v>
      </c>
      <c r="K2174" t="s">
        <v>3</v>
      </c>
      <c r="L2174" t="s">
        <v>3</v>
      </c>
      <c r="M2174" t="s">
        <v>3</v>
      </c>
      <c r="N2174" t="s">
        <v>3</v>
      </c>
      <c r="O2174" t="s">
        <v>3</v>
      </c>
      <c r="P2174" t="s">
        <v>3</v>
      </c>
      <c r="Q2174" t="s">
        <v>3</v>
      </c>
      <c r="R2174" t="s">
        <v>3</v>
      </c>
      <c r="S2174" t="s">
        <v>3</v>
      </c>
      <c r="T2174" t="s">
        <v>3</v>
      </c>
      <c r="U2174" t="s">
        <v>3</v>
      </c>
      <c r="V2174" t="s">
        <v>3</v>
      </c>
      <c r="W2174" t="s">
        <v>3</v>
      </c>
      <c r="X2174" t="s">
        <v>3</v>
      </c>
      <c r="Y2174" t="s">
        <v>3</v>
      </c>
      <c r="Z2174" t="s">
        <v>3</v>
      </c>
      <c r="AA2174"/>
      <c r="AB2174" t="s">
        <v>324</v>
      </c>
      <c r="AC2174" t="s">
        <v>3</v>
      </c>
      <c r="AD2174" t="s">
        <v>3</v>
      </c>
    </row>
    <row r="2175" spans="1:30" ht="15" x14ac:dyDescent="0.25">
      <c r="A2175" s="1" t="s">
        <v>2942</v>
      </c>
      <c r="B2175" t="s">
        <v>3000</v>
      </c>
      <c r="C2175" t="s">
        <v>2942</v>
      </c>
      <c r="D2175" t="s">
        <v>322</v>
      </c>
      <c r="E2175" t="s">
        <v>817</v>
      </c>
      <c r="F2175" t="s">
        <v>1045</v>
      </c>
      <c r="G2175" t="s">
        <v>3</v>
      </c>
      <c r="H2175" t="s">
        <v>3</v>
      </c>
      <c r="I2175" t="s">
        <v>3</v>
      </c>
      <c r="J2175" t="s">
        <v>3</v>
      </c>
      <c r="K2175" t="s">
        <v>3</v>
      </c>
      <c r="L2175" t="s">
        <v>3</v>
      </c>
      <c r="M2175" t="s">
        <v>3</v>
      </c>
      <c r="N2175" t="s">
        <v>3</v>
      </c>
      <c r="O2175" t="s">
        <v>3</v>
      </c>
      <c r="P2175" t="s">
        <v>3</v>
      </c>
      <c r="Q2175" t="s">
        <v>3</v>
      </c>
      <c r="R2175" t="s">
        <v>3</v>
      </c>
      <c r="S2175" t="s">
        <v>3</v>
      </c>
      <c r="T2175" t="s">
        <v>3</v>
      </c>
      <c r="U2175" t="s">
        <v>3</v>
      </c>
      <c r="V2175" t="s">
        <v>3</v>
      </c>
      <c r="W2175" t="s">
        <v>3</v>
      </c>
      <c r="X2175" t="s">
        <v>3</v>
      </c>
      <c r="Y2175" t="s">
        <v>3</v>
      </c>
      <c r="Z2175" t="s">
        <v>3</v>
      </c>
      <c r="AA2175"/>
      <c r="AB2175" t="s">
        <v>324</v>
      </c>
      <c r="AC2175" t="s">
        <v>3</v>
      </c>
      <c r="AD2175" t="s">
        <v>3</v>
      </c>
    </row>
    <row r="2176" spans="1:30" ht="15" x14ac:dyDescent="0.25">
      <c r="A2176" s="1" t="s">
        <v>2942</v>
      </c>
      <c r="B2176" t="s">
        <v>3001</v>
      </c>
      <c r="C2176" t="s">
        <v>2942</v>
      </c>
      <c r="D2176" t="s">
        <v>322</v>
      </c>
      <c r="E2176" t="s">
        <v>817</v>
      </c>
      <c r="F2176" t="s">
        <v>1045</v>
      </c>
      <c r="G2176" t="s">
        <v>3</v>
      </c>
      <c r="H2176" t="s">
        <v>3</v>
      </c>
      <c r="I2176" t="s">
        <v>3</v>
      </c>
      <c r="J2176" t="s">
        <v>3</v>
      </c>
      <c r="K2176" t="s">
        <v>3</v>
      </c>
      <c r="L2176" t="s">
        <v>3</v>
      </c>
      <c r="M2176" t="s">
        <v>3</v>
      </c>
      <c r="N2176" t="s">
        <v>3</v>
      </c>
      <c r="O2176" t="s">
        <v>3</v>
      </c>
      <c r="P2176" t="s">
        <v>3</v>
      </c>
      <c r="Q2176" t="s">
        <v>3</v>
      </c>
      <c r="R2176" t="s">
        <v>3</v>
      </c>
      <c r="S2176" t="s">
        <v>3</v>
      </c>
      <c r="T2176" t="s">
        <v>3</v>
      </c>
      <c r="U2176" t="s">
        <v>3</v>
      </c>
      <c r="V2176" t="s">
        <v>3</v>
      </c>
      <c r="W2176" t="s">
        <v>3</v>
      </c>
      <c r="X2176" t="s">
        <v>3</v>
      </c>
      <c r="Y2176" t="s">
        <v>3</v>
      </c>
      <c r="Z2176" t="s">
        <v>3</v>
      </c>
      <c r="AA2176"/>
      <c r="AB2176" t="s">
        <v>324</v>
      </c>
      <c r="AC2176" t="s">
        <v>3</v>
      </c>
      <c r="AD2176" t="s">
        <v>3</v>
      </c>
    </row>
    <row r="2177" spans="1:30" ht="15" x14ac:dyDescent="0.25">
      <c r="A2177" s="1" t="s">
        <v>2942</v>
      </c>
      <c r="B2177" t="s">
        <v>3002</v>
      </c>
      <c r="C2177" t="s">
        <v>2942</v>
      </c>
      <c r="D2177" t="s">
        <v>322</v>
      </c>
      <c r="E2177" t="s">
        <v>817</v>
      </c>
      <c r="F2177" t="s">
        <v>1110</v>
      </c>
      <c r="G2177" t="s">
        <v>3</v>
      </c>
      <c r="H2177" t="s">
        <v>3</v>
      </c>
      <c r="I2177" t="s">
        <v>3</v>
      </c>
      <c r="J2177" t="s">
        <v>3</v>
      </c>
      <c r="K2177" t="s">
        <v>3</v>
      </c>
      <c r="L2177" t="s">
        <v>3</v>
      </c>
      <c r="M2177" t="s">
        <v>3</v>
      </c>
      <c r="N2177" t="s">
        <v>3</v>
      </c>
      <c r="O2177" t="s">
        <v>3</v>
      </c>
      <c r="P2177" t="s">
        <v>3</v>
      </c>
      <c r="Q2177" t="s">
        <v>3</v>
      </c>
      <c r="R2177" t="s">
        <v>3</v>
      </c>
      <c r="S2177" t="s">
        <v>3</v>
      </c>
      <c r="T2177" t="s">
        <v>3</v>
      </c>
      <c r="U2177" t="s">
        <v>3</v>
      </c>
      <c r="V2177" t="s">
        <v>3</v>
      </c>
      <c r="W2177" t="s">
        <v>3</v>
      </c>
      <c r="X2177" t="s">
        <v>3</v>
      </c>
      <c r="Y2177" t="s">
        <v>3</v>
      </c>
      <c r="Z2177" t="s">
        <v>3</v>
      </c>
      <c r="AA2177"/>
      <c r="AB2177" t="s">
        <v>324</v>
      </c>
      <c r="AC2177" t="s">
        <v>3</v>
      </c>
      <c r="AD2177" t="s">
        <v>3</v>
      </c>
    </row>
    <row r="2178" spans="1:30" ht="15" x14ac:dyDescent="0.25">
      <c r="A2178" s="1" t="s">
        <v>2942</v>
      </c>
      <c r="B2178" t="s">
        <v>3003</v>
      </c>
      <c r="C2178" t="s">
        <v>2942</v>
      </c>
      <c r="D2178" t="s">
        <v>322</v>
      </c>
      <c r="E2178" t="s">
        <v>817</v>
      </c>
      <c r="F2178" t="s">
        <v>1110</v>
      </c>
      <c r="G2178" t="s">
        <v>3</v>
      </c>
      <c r="H2178" t="s">
        <v>3</v>
      </c>
      <c r="I2178" t="s">
        <v>3</v>
      </c>
      <c r="J2178" t="s">
        <v>3</v>
      </c>
      <c r="K2178" t="s">
        <v>3</v>
      </c>
      <c r="L2178" t="s">
        <v>3</v>
      </c>
      <c r="M2178" t="s">
        <v>3</v>
      </c>
      <c r="N2178" t="s">
        <v>3</v>
      </c>
      <c r="O2178" t="s">
        <v>3</v>
      </c>
      <c r="P2178" t="s">
        <v>3</v>
      </c>
      <c r="Q2178" t="s">
        <v>3</v>
      </c>
      <c r="R2178" t="s">
        <v>3</v>
      </c>
      <c r="S2178" t="s">
        <v>3</v>
      </c>
      <c r="T2178" t="s">
        <v>3</v>
      </c>
      <c r="U2178" t="s">
        <v>3</v>
      </c>
      <c r="V2178" t="s">
        <v>3</v>
      </c>
      <c r="W2178" t="s">
        <v>3</v>
      </c>
      <c r="X2178" t="s">
        <v>3</v>
      </c>
      <c r="Y2178" t="s">
        <v>3</v>
      </c>
      <c r="Z2178" t="s">
        <v>3</v>
      </c>
      <c r="AA2178"/>
      <c r="AB2178" t="s">
        <v>324</v>
      </c>
      <c r="AC2178" t="s">
        <v>3</v>
      </c>
      <c r="AD2178" t="s">
        <v>3</v>
      </c>
    </row>
    <row r="2179" spans="1:30" ht="15" x14ac:dyDescent="0.25">
      <c r="A2179" s="1" t="s">
        <v>2942</v>
      </c>
      <c r="B2179" t="s">
        <v>3004</v>
      </c>
      <c r="C2179" t="s">
        <v>2942</v>
      </c>
      <c r="D2179" t="s">
        <v>322</v>
      </c>
      <c r="E2179" t="s">
        <v>817</v>
      </c>
      <c r="F2179" t="s">
        <v>1110</v>
      </c>
      <c r="G2179" t="s">
        <v>3</v>
      </c>
      <c r="H2179" t="s">
        <v>3</v>
      </c>
      <c r="I2179" t="s">
        <v>3</v>
      </c>
      <c r="J2179" t="s">
        <v>3</v>
      </c>
      <c r="K2179" t="s">
        <v>3</v>
      </c>
      <c r="L2179" t="s">
        <v>3</v>
      </c>
      <c r="M2179" t="s">
        <v>3</v>
      </c>
      <c r="N2179" t="s">
        <v>3</v>
      </c>
      <c r="O2179" t="s">
        <v>3</v>
      </c>
      <c r="P2179" t="s">
        <v>3</v>
      </c>
      <c r="Q2179" t="s">
        <v>3</v>
      </c>
      <c r="R2179" t="s">
        <v>3</v>
      </c>
      <c r="S2179" t="s">
        <v>3</v>
      </c>
      <c r="T2179" t="s">
        <v>3</v>
      </c>
      <c r="U2179" t="s">
        <v>3</v>
      </c>
      <c r="V2179" t="s">
        <v>3</v>
      </c>
      <c r="W2179" t="s">
        <v>3</v>
      </c>
      <c r="X2179" t="s">
        <v>3</v>
      </c>
      <c r="Y2179" t="s">
        <v>3</v>
      </c>
      <c r="Z2179" t="s">
        <v>3</v>
      </c>
      <c r="AA2179"/>
      <c r="AB2179" t="s">
        <v>324</v>
      </c>
      <c r="AC2179" t="s">
        <v>3</v>
      </c>
      <c r="AD2179" t="s">
        <v>3</v>
      </c>
    </row>
    <row r="2180" spans="1:30" ht="15" x14ac:dyDescent="0.25">
      <c r="A2180" s="1" t="s">
        <v>2942</v>
      </c>
      <c r="B2180" t="s">
        <v>3005</v>
      </c>
      <c r="C2180" t="s">
        <v>2942</v>
      </c>
      <c r="D2180" t="s">
        <v>322</v>
      </c>
      <c r="E2180" t="s">
        <v>817</v>
      </c>
      <c r="F2180" t="s">
        <v>1126</v>
      </c>
      <c r="G2180" t="s">
        <v>3</v>
      </c>
      <c r="H2180" t="s">
        <v>3</v>
      </c>
      <c r="I2180" t="s">
        <v>3</v>
      </c>
      <c r="J2180" t="s">
        <v>3</v>
      </c>
      <c r="K2180" t="s">
        <v>3</v>
      </c>
      <c r="L2180" t="s">
        <v>3</v>
      </c>
      <c r="M2180" t="s">
        <v>3</v>
      </c>
      <c r="N2180" t="s">
        <v>3</v>
      </c>
      <c r="O2180" t="s">
        <v>3</v>
      </c>
      <c r="P2180" t="s">
        <v>3</v>
      </c>
      <c r="Q2180" t="s">
        <v>3</v>
      </c>
      <c r="R2180" t="s">
        <v>3</v>
      </c>
      <c r="S2180" t="s">
        <v>3</v>
      </c>
      <c r="T2180" t="s">
        <v>3</v>
      </c>
      <c r="U2180" t="s">
        <v>3</v>
      </c>
      <c r="V2180" t="s">
        <v>3</v>
      </c>
      <c r="W2180" t="s">
        <v>3</v>
      </c>
      <c r="X2180" t="s">
        <v>3</v>
      </c>
      <c r="Y2180" t="s">
        <v>3</v>
      </c>
      <c r="Z2180" t="s">
        <v>3</v>
      </c>
      <c r="AA2180"/>
      <c r="AB2180" t="s">
        <v>324</v>
      </c>
      <c r="AC2180" t="s">
        <v>3</v>
      </c>
      <c r="AD2180" t="s">
        <v>3</v>
      </c>
    </row>
    <row r="2181" spans="1:30" ht="15" x14ac:dyDescent="0.25">
      <c r="A2181" s="1" t="s">
        <v>2942</v>
      </c>
      <c r="B2181" t="s">
        <v>3006</v>
      </c>
      <c r="C2181" t="s">
        <v>2942</v>
      </c>
      <c r="D2181" t="s">
        <v>322</v>
      </c>
      <c r="E2181" t="s">
        <v>817</v>
      </c>
      <c r="F2181" t="s">
        <v>1126</v>
      </c>
      <c r="G2181" t="s">
        <v>3</v>
      </c>
      <c r="H2181" t="s">
        <v>3</v>
      </c>
      <c r="I2181" t="s">
        <v>3</v>
      </c>
      <c r="J2181" t="s">
        <v>3</v>
      </c>
      <c r="K2181" t="s">
        <v>3</v>
      </c>
      <c r="L2181" t="s">
        <v>3</v>
      </c>
      <c r="M2181" t="s">
        <v>3</v>
      </c>
      <c r="N2181" t="s">
        <v>3</v>
      </c>
      <c r="O2181" t="s">
        <v>3</v>
      </c>
      <c r="P2181" t="s">
        <v>3</v>
      </c>
      <c r="Q2181" t="s">
        <v>3</v>
      </c>
      <c r="R2181" t="s">
        <v>3</v>
      </c>
      <c r="S2181" t="s">
        <v>3</v>
      </c>
      <c r="T2181" t="s">
        <v>3</v>
      </c>
      <c r="U2181" t="s">
        <v>3</v>
      </c>
      <c r="V2181" t="s">
        <v>3</v>
      </c>
      <c r="W2181" t="s">
        <v>3</v>
      </c>
      <c r="X2181" t="s">
        <v>3</v>
      </c>
      <c r="Y2181" t="s">
        <v>3</v>
      </c>
      <c r="Z2181" t="s">
        <v>3</v>
      </c>
      <c r="AA2181"/>
      <c r="AB2181" t="s">
        <v>324</v>
      </c>
      <c r="AC2181" t="s">
        <v>3</v>
      </c>
      <c r="AD2181" t="s">
        <v>3</v>
      </c>
    </row>
    <row r="2182" spans="1:30" ht="15" x14ac:dyDescent="0.25">
      <c r="A2182" s="1" t="s">
        <v>2942</v>
      </c>
      <c r="B2182" t="s">
        <v>3007</v>
      </c>
      <c r="C2182" t="s">
        <v>2942</v>
      </c>
      <c r="D2182" t="s">
        <v>322</v>
      </c>
      <c r="E2182" t="s">
        <v>817</v>
      </c>
      <c r="F2182" t="s">
        <v>1126</v>
      </c>
      <c r="G2182" t="s">
        <v>3</v>
      </c>
      <c r="H2182" t="s">
        <v>3</v>
      </c>
      <c r="I2182" t="s">
        <v>3</v>
      </c>
      <c r="J2182" t="s">
        <v>3</v>
      </c>
      <c r="K2182" t="s">
        <v>3</v>
      </c>
      <c r="L2182" t="s">
        <v>3</v>
      </c>
      <c r="M2182" t="s">
        <v>3</v>
      </c>
      <c r="N2182" t="s">
        <v>3</v>
      </c>
      <c r="O2182" t="s">
        <v>3</v>
      </c>
      <c r="P2182" t="s">
        <v>3</v>
      </c>
      <c r="Q2182" t="s">
        <v>3</v>
      </c>
      <c r="R2182" t="s">
        <v>3</v>
      </c>
      <c r="S2182" t="s">
        <v>3</v>
      </c>
      <c r="T2182" t="s">
        <v>3</v>
      </c>
      <c r="U2182" t="s">
        <v>3</v>
      </c>
      <c r="V2182" t="s">
        <v>3</v>
      </c>
      <c r="W2182" t="s">
        <v>3</v>
      </c>
      <c r="X2182" t="s">
        <v>3</v>
      </c>
      <c r="Y2182" t="s">
        <v>3</v>
      </c>
      <c r="Z2182" t="s">
        <v>3</v>
      </c>
      <c r="AA2182"/>
      <c r="AB2182" t="s">
        <v>324</v>
      </c>
      <c r="AC2182" t="s">
        <v>3</v>
      </c>
      <c r="AD2182" t="s">
        <v>3</v>
      </c>
    </row>
    <row r="2183" spans="1:30" ht="15" x14ac:dyDescent="0.25">
      <c r="A2183" s="1" t="s">
        <v>2942</v>
      </c>
      <c r="B2183" t="s">
        <v>3008</v>
      </c>
      <c r="C2183" t="s">
        <v>2942</v>
      </c>
      <c r="D2183" t="s">
        <v>322</v>
      </c>
      <c r="E2183" t="s">
        <v>1270</v>
      </c>
      <c r="F2183"/>
      <c r="G2183" t="s">
        <v>3</v>
      </c>
      <c r="H2183" t="s">
        <v>3</v>
      </c>
      <c r="I2183" t="s">
        <v>3</v>
      </c>
      <c r="J2183" t="s">
        <v>3</v>
      </c>
      <c r="K2183" t="s">
        <v>3</v>
      </c>
      <c r="L2183" t="s">
        <v>3</v>
      </c>
      <c r="M2183" t="s">
        <v>3</v>
      </c>
      <c r="N2183" t="s">
        <v>3</v>
      </c>
      <c r="O2183" t="s">
        <v>3</v>
      </c>
      <c r="P2183" t="s">
        <v>3</v>
      </c>
      <c r="Q2183" t="s">
        <v>3</v>
      </c>
      <c r="R2183" t="s">
        <v>3</v>
      </c>
      <c r="S2183" t="s">
        <v>3</v>
      </c>
      <c r="T2183" t="s">
        <v>3</v>
      </c>
      <c r="U2183" t="s">
        <v>3</v>
      </c>
      <c r="V2183" t="s">
        <v>3</v>
      </c>
      <c r="W2183" t="s">
        <v>3</v>
      </c>
      <c r="X2183" t="s">
        <v>3</v>
      </c>
      <c r="Y2183" t="s">
        <v>3</v>
      </c>
      <c r="Z2183" t="s">
        <v>3</v>
      </c>
      <c r="AA2183"/>
      <c r="AB2183" t="s">
        <v>324</v>
      </c>
      <c r="AC2183" t="s">
        <v>3</v>
      </c>
      <c r="AD2183" t="s">
        <v>3</v>
      </c>
    </row>
    <row r="2184" spans="1:30" ht="15" x14ac:dyDescent="0.25">
      <c r="A2184" s="1" t="s">
        <v>2942</v>
      </c>
      <c r="B2184" t="s">
        <v>3009</v>
      </c>
      <c r="C2184" t="s">
        <v>2942</v>
      </c>
      <c r="D2184" t="s">
        <v>322</v>
      </c>
      <c r="E2184" t="s">
        <v>1270</v>
      </c>
      <c r="F2184"/>
      <c r="G2184" t="s">
        <v>3</v>
      </c>
      <c r="H2184" t="s">
        <v>3</v>
      </c>
      <c r="I2184" t="s">
        <v>3</v>
      </c>
      <c r="J2184" t="s">
        <v>3</v>
      </c>
      <c r="K2184" t="s">
        <v>3</v>
      </c>
      <c r="L2184" t="s">
        <v>3</v>
      </c>
      <c r="M2184" t="s">
        <v>3</v>
      </c>
      <c r="N2184" t="s">
        <v>3</v>
      </c>
      <c r="O2184" t="s">
        <v>3</v>
      </c>
      <c r="P2184" t="s">
        <v>3</v>
      </c>
      <c r="Q2184" t="s">
        <v>3</v>
      </c>
      <c r="R2184" t="s">
        <v>3</v>
      </c>
      <c r="S2184" t="s">
        <v>3</v>
      </c>
      <c r="T2184" t="s">
        <v>3</v>
      </c>
      <c r="U2184" t="s">
        <v>3</v>
      </c>
      <c r="V2184" t="s">
        <v>3</v>
      </c>
      <c r="W2184" t="s">
        <v>3</v>
      </c>
      <c r="X2184" t="s">
        <v>3</v>
      </c>
      <c r="Y2184" t="s">
        <v>3</v>
      </c>
      <c r="Z2184" t="s">
        <v>3</v>
      </c>
      <c r="AA2184"/>
      <c r="AB2184" t="s">
        <v>324</v>
      </c>
      <c r="AC2184" t="s">
        <v>3</v>
      </c>
      <c r="AD2184" t="s">
        <v>3</v>
      </c>
    </row>
    <row r="2185" spans="1:30" ht="15" x14ac:dyDescent="0.25">
      <c r="A2185" s="1" t="s">
        <v>2942</v>
      </c>
      <c r="B2185" t="s">
        <v>3010</v>
      </c>
      <c r="C2185" t="s">
        <v>2942</v>
      </c>
      <c r="D2185" t="s">
        <v>322</v>
      </c>
      <c r="E2185" t="s">
        <v>1270</v>
      </c>
      <c r="F2185"/>
      <c r="G2185" t="s">
        <v>3</v>
      </c>
      <c r="H2185" t="s">
        <v>3</v>
      </c>
      <c r="I2185" t="s">
        <v>3</v>
      </c>
      <c r="J2185" t="s">
        <v>3</v>
      </c>
      <c r="K2185" t="s">
        <v>3</v>
      </c>
      <c r="L2185" t="s">
        <v>3</v>
      </c>
      <c r="M2185" t="s">
        <v>3</v>
      </c>
      <c r="N2185" t="s">
        <v>3</v>
      </c>
      <c r="O2185" t="s">
        <v>3</v>
      </c>
      <c r="P2185" t="s">
        <v>3</v>
      </c>
      <c r="Q2185" t="s">
        <v>3</v>
      </c>
      <c r="R2185" t="s">
        <v>3</v>
      </c>
      <c r="S2185" t="s">
        <v>3</v>
      </c>
      <c r="T2185" t="s">
        <v>3</v>
      </c>
      <c r="U2185" t="s">
        <v>3</v>
      </c>
      <c r="V2185" t="s">
        <v>3</v>
      </c>
      <c r="W2185" t="s">
        <v>3</v>
      </c>
      <c r="X2185" t="s">
        <v>3</v>
      </c>
      <c r="Y2185" t="s">
        <v>3</v>
      </c>
      <c r="Z2185" t="s">
        <v>3</v>
      </c>
      <c r="AA2185"/>
      <c r="AB2185" t="s">
        <v>324</v>
      </c>
      <c r="AC2185" t="s">
        <v>3</v>
      </c>
      <c r="AD2185" t="s">
        <v>3</v>
      </c>
    </row>
    <row r="2186" spans="1:30" ht="15" x14ac:dyDescent="0.25">
      <c r="A2186" s="1" t="s">
        <v>2942</v>
      </c>
      <c r="B2186" t="s">
        <v>3011</v>
      </c>
      <c r="C2186" t="s">
        <v>2942</v>
      </c>
      <c r="D2186" t="s">
        <v>322</v>
      </c>
      <c r="E2186" t="s">
        <v>1323</v>
      </c>
      <c r="F2186" t="s">
        <v>1324</v>
      </c>
      <c r="G2186" t="s">
        <v>3</v>
      </c>
      <c r="H2186" t="s">
        <v>3</v>
      </c>
      <c r="I2186" t="s">
        <v>3</v>
      </c>
      <c r="J2186" t="s">
        <v>3</v>
      </c>
      <c r="K2186" t="s">
        <v>3</v>
      </c>
      <c r="L2186" t="s">
        <v>3</v>
      </c>
      <c r="M2186" t="s">
        <v>3</v>
      </c>
      <c r="N2186" t="s">
        <v>3</v>
      </c>
      <c r="O2186" t="s">
        <v>3</v>
      </c>
      <c r="P2186" t="s">
        <v>3</v>
      </c>
      <c r="Q2186" t="s">
        <v>3</v>
      </c>
      <c r="R2186" t="s">
        <v>3</v>
      </c>
      <c r="S2186" t="s">
        <v>3</v>
      </c>
      <c r="T2186" t="s">
        <v>3</v>
      </c>
      <c r="U2186" t="s">
        <v>3</v>
      </c>
      <c r="V2186" t="s">
        <v>3</v>
      </c>
      <c r="W2186" t="s">
        <v>3</v>
      </c>
      <c r="X2186" t="s">
        <v>3</v>
      </c>
      <c r="Y2186" t="s">
        <v>3</v>
      </c>
      <c r="Z2186" t="s">
        <v>3</v>
      </c>
      <c r="AA2186"/>
      <c r="AB2186" t="s">
        <v>324</v>
      </c>
      <c r="AC2186" t="s">
        <v>3</v>
      </c>
      <c r="AD2186" t="s">
        <v>3</v>
      </c>
    </row>
    <row r="2187" spans="1:30" ht="15" x14ac:dyDescent="0.25">
      <c r="A2187" s="1" t="s">
        <v>2942</v>
      </c>
      <c r="B2187" t="s">
        <v>3012</v>
      </c>
      <c r="C2187" t="s">
        <v>2942</v>
      </c>
      <c r="D2187" t="s">
        <v>322</v>
      </c>
      <c r="E2187" t="s">
        <v>1323</v>
      </c>
      <c r="F2187" t="s">
        <v>1324</v>
      </c>
      <c r="G2187" t="s">
        <v>3</v>
      </c>
      <c r="H2187" t="s">
        <v>3</v>
      </c>
      <c r="I2187" t="s">
        <v>3</v>
      </c>
      <c r="J2187" t="s">
        <v>3</v>
      </c>
      <c r="K2187" t="s">
        <v>3</v>
      </c>
      <c r="L2187" t="s">
        <v>3</v>
      </c>
      <c r="M2187" t="s">
        <v>3</v>
      </c>
      <c r="N2187" t="s">
        <v>3</v>
      </c>
      <c r="O2187" t="s">
        <v>3</v>
      </c>
      <c r="P2187" t="s">
        <v>3</v>
      </c>
      <c r="Q2187" t="s">
        <v>3</v>
      </c>
      <c r="R2187" t="s">
        <v>3</v>
      </c>
      <c r="S2187" t="s">
        <v>3</v>
      </c>
      <c r="T2187" t="s">
        <v>3</v>
      </c>
      <c r="U2187" t="s">
        <v>3</v>
      </c>
      <c r="V2187" t="s">
        <v>3</v>
      </c>
      <c r="W2187" t="s">
        <v>3</v>
      </c>
      <c r="X2187" t="s">
        <v>3</v>
      </c>
      <c r="Y2187" t="s">
        <v>3</v>
      </c>
      <c r="Z2187" t="s">
        <v>3</v>
      </c>
      <c r="AA2187"/>
      <c r="AB2187" t="s">
        <v>324</v>
      </c>
      <c r="AC2187" t="s">
        <v>3</v>
      </c>
      <c r="AD2187" t="s">
        <v>3</v>
      </c>
    </row>
    <row r="2188" spans="1:30" ht="15" x14ac:dyDescent="0.25">
      <c r="A2188" s="1" t="s">
        <v>2942</v>
      </c>
      <c r="B2188" t="s">
        <v>3013</v>
      </c>
      <c r="C2188" t="s">
        <v>2942</v>
      </c>
      <c r="D2188" t="s">
        <v>322</v>
      </c>
      <c r="E2188" t="s">
        <v>1323</v>
      </c>
      <c r="F2188" t="s">
        <v>1324</v>
      </c>
      <c r="G2188" t="s">
        <v>3</v>
      </c>
      <c r="H2188" t="s">
        <v>3</v>
      </c>
      <c r="I2188" t="s">
        <v>3</v>
      </c>
      <c r="J2188" t="s">
        <v>3</v>
      </c>
      <c r="K2188" t="s">
        <v>3</v>
      </c>
      <c r="L2188" t="s">
        <v>3</v>
      </c>
      <c r="M2188" t="s">
        <v>3</v>
      </c>
      <c r="N2188" t="s">
        <v>3</v>
      </c>
      <c r="O2188" t="s">
        <v>3</v>
      </c>
      <c r="P2188" t="s">
        <v>3</v>
      </c>
      <c r="Q2188" t="s">
        <v>3</v>
      </c>
      <c r="R2188" t="s">
        <v>3</v>
      </c>
      <c r="S2188" t="s">
        <v>3</v>
      </c>
      <c r="T2188" t="s">
        <v>3</v>
      </c>
      <c r="U2188" t="s">
        <v>3</v>
      </c>
      <c r="V2188" t="s">
        <v>3</v>
      </c>
      <c r="W2188" t="s">
        <v>3</v>
      </c>
      <c r="X2188" t="s">
        <v>3</v>
      </c>
      <c r="Y2188" t="s">
        <v>3</v>
      </c>
      <c r="Z2188" t="s">
        <v>3</v>
      </c>
      <c r="AA2188"/>
      <c r="AB2188" t="s">
        <v>324</v>
      </c>
      <c r="AC2188" t="s">
        <v>3</v>
      </c>
      <c r="AD2188" t="s">
        <v>3</v>
      </c>
    </row>
    <row r="2189" spans="1:30" ht="15" x14ac:dyDescent="0.25">
      <c r="A2189" s="1" t="s">
        <v>2942</v>
      </c>
      <c r="B2189" t="s">
        <v>3014</v>
      </c>
      <c r="C2189" t="s">
        <v>2942</v>
      </c>
      <c r="D2189" t="s">
        <v>322</v>
      </c>
      <c r="E2189" t="s">
        <v>1323</v>
      </c>
      <c r="F2189" t="s">
        <v>1324</v>
      </c>
      <c r="G2189" t="s">
        <v>3</v>
      </c>
      <c r="H2189" t="s">
        <v>3</v>
      </c>
      <c r="I2189" t="s">
        <v>3</v>
      </c>
      <c r="J2189" t="s">
        <v>3</v>
      </c>
      <c r="K2189" t="s">
        <v>3</v>
      </c>
      <c r="L2189" t="s">
        <v>3</v>
      </c>
      <c r="M2189" t="s">
        <v>3</v>
      </c>
      <c r="N2189" t="s">
        <v>3</v>
      </c>
      <c r="O2189" t="s">
        <v>3</v>
      </c>
      <c r="P2189" t="s">
        <v>3</v>
      </c>
      <c r="Q2189" t="s">
        <v>3</v>
      </c>
      <c r="R2189" t="s">
        <v>3</v>
      </c>
      <c r="S2189" t="s">
        <v>3</v>
      </c>
      <c r="T2189" t="s">
        <v>3</v>
      </c>
      <c r="U2189" t="s">
        <v>3</v>
      </c>
      <c r="V2189" t="s">
        <v>3</v>
      </c>
      <c r="W2189" t="s">
        <v>3</v>
      </c>
      <c r="X2189" t="s">
        <v>3</v>
      </c>
      <c r="Y2189" t="s">
        <v>3</v>
      </c>
      <c r="Z2189" t="s">
        <v>3</v>
      </c>
      <c r="AA2189"/>
      <c r="AB2189" t="s">
        <v>324</v>
      </c>
      <c r="AC2189" t="s">
        <v>3</v>
      </c>
      <c r="AD2189" t="s">
        <v>3</v>
      </c>
    </row>
    <row r="2190" spans="1:30" ht="15" x14ac:dyDescent="0.25">
      <c r="A2190" s="1" t="s">
        <v>2942</v>
      </c>
      <c r="B2190" t="s">
        <v>3015</v>
      </c>
      <c r="C2190" t="s">
        <v>2942</v>
      </c>
      <c r="D2190" t="s">
        <v>322</v>
      </c>
      <c r="E2190" t="s">
        <v>1323</v>
      </c>
      <c r="F2190" t="s">
        <v>1324</v>
      </c>
      <c r="G2190" t="s">
        <v>3</v>
      </c>
      <c r="H2190" t="s">
        <v>3</v>
      </c>
      <c r="I2190" t="s">
        <v>3</v>
      </c>
      <c r="J2190" t="s">
        <v>3</v>
      </c>
      <c r="K2190" t="s">
        <v>3</v>
      </c>
      <c r="L2190" t="s">
        <v>3</v>
      </c>
      <c r="M2190" t="s">
        <v>3</v>
      </c>
      <c r="N2190" t="s">
        <v>3</v>
      </c>
      <c r="O2190" t="s">
        <v>3</v>
      </c>
      <c r="P2190" t="s">
        <v>3</v>
      </c>
      <c r="Q2190" t="s">
        <v>3</v>
      </c>
      <c r="R2190" t="s">
        <v>3</v>
      </c>
      <c r="S2190" t="s">
        <v>3</v>
      </c>
      <c r="T2190" t="s">
        <v>3</v>
      </c>
      <c r="U2190" t="s">
        <v>3</v>
      </c>
      <c r="V2190" t="s">
        <v>3</v>
      </c>
      <c r="W2190" t="s">
        <v>3</v>
      </c>
      <c r="X2190" t="s">
        <v>3</v>
      </c>
      <c r="Y2190" t="s">
        <v>3</v>
      </c>
      <c r="Z2190" t="s">
        <v>3</v>
      </c>
      <c r="AA2190"/>
      <c r="AB2190" t="s">
        <v>324</v>
      </c>
      <c r="AC2190" t="s">
        <v>3</v>
      </c>
      <c r="AD2190" t="s">
        <v>3</v>
      </c>
    </row>
    <row r="2191" spans="1:30" ht="15" x14ac:dyDescent="0.25">
      <c r="A2191" s="1" t="s">
        <v>2942</v>
      </c>
      <c r="B2191" t="s">
        <v>3016</v>
      </c>
      <c r="C2191" t="s">
        <v>2942</v>
      </c>
      <c r="D2191" t="s">
        <v>322</v>
      </c>
      <c r="E2191" t="s">
        <v>1323</v>
      </c>
      <c r="F2191" t="s">
        <v>1405</v>
      </c>
      <c r="G2191" t="s">
        <v>3</v>
      </c>
      <c r="H2191" t="s">
        <v>3</v>
      </c>
      <c r="I2191" t="s">
        <v>3</v>
      </c>
      <c r="J2191" t="s">
        <v>3</v>
      </c>
      <c r="K2191" t="s">
        <v>3</v>
      </c>
      <c r="L2191" t="s">
        <v>3</v>
      </c>
      <c r="M2191" t="s">
        <v>3</v>
      </c>
      <c r="N2191" t="s">
        <v>3</v>
      </c>
      <c r="O2191" t="s">
        <v>3</v>
      </c>
      <c r="P2191" t="s">
        <v>3</v>
      </c>
      <c r="Q2191" t="s">
        <v>3</v>
      </c>
      <c r="R2191" t="s">
        <v>3</v>
      </c>
      <c r="S2191" t="s">
        <v>3</v>
      </c>
      <c r="T2191" t="s">
        <v>3</v>
      </c>
      <c r="U2191" t="s">
        <v>3</v>
      </c>
      <c r="V2191" t="s">
        <v>3</v>
      </c>
      <c r="W2191" t="s">
        <v>3</v>
      </c>
      <c r="X2191" t="s">
        <v>3</v>
      </c>
      <c r="Y2191" t="s">
        <v>3</v>
      </c>
      <c r="Z2191" t="s">
        <v>3</v>
      </c>
      <c r="AA2191"/>
      <c r="AB2191" t="s">
        <v>324</v>
      </c>
      <c r="AC2191" t="s">
        <v>3</v>
      </c>
      <c r="AD2191" t="s">
        <v>3</v>
      </c>
    </row>
    <row r="2192" spans="1:30" ht="15" x14ac:dyDescent="0.25">
      <c r="A2192" s="1" t="s">
        <v>2942</v>
      </c>
      <c r="B2192" t="s">
        <v>3017</v>
      </c>
      <c r="C2192" t="s">
        <v>2942</v>
      </c>
      <c r="D2192" t="s">
        <v>322</v>
      </c>
      <c r="E2192" t="s">
        <v>1323</v>
      </c>
      <c r="F2192" t="s">
        <v>1405</v>
      </c>
      <c r="G2192" t="s">
        <v>3</v>
      </c>
      <c r="H2192" t="s">
        <v>3</v>
      </c>
      <c r="I2192" t="s">
        <v>3</v>
      </c>
      <c r="J2192" t="s">
        <v>3</v>
      </c>
      <c r="K2192" t="s">
        <v>3</v>
      </c>
      <c r="L2192" t="s">
        <v>3</v>
      </c>
      <c r="M2192" t="s">
        <v>3</v>
      </c>
      <c r="N2192" t="s">
        <v>3</v>
      </c>
      <c r="O2192" t="s">
        <v>3</v>
      </c>
      <c r="P2192" t="s">
        <v>3</v>
      </c>
      <c r="Q2192" t="s">
        <v>3</v>
      </c>
      <c r="R2192" t="s">
        <v>3</v>
      </c>
      <c r="S2192" t="s">
        <v>3</v>
      </c>
      <c r="T2192" t="s">
        <v>3</v>
      </c>
      <c r="U2192" t="s">
        <v>3</v>
      </c>
      <c r="V2192" t="s">
        <v>3</v>
      </c>
      <c r="W2192" t="s">
        <v>3</v>
      </c>
      <c r="X2192" t="s">
        <v>3</v>
      </c>
      <c r="Y2192" t="s">
        <v>3</v>
      </c>
      <c r="Z2192" t="s">
        <v>3</v>
      </c>
      <c r="AA2192"/>
      <c r="AB2192" t="s">
        <v>324</v>
      </c>
      <c r="AC2192" t="s">
        <v>3</v>
      </c>
      <c r="AD2192" t="s">
        <v>3</v>
      </c>
    </row>
    <row r="2193" spans="1:30" ht="15" x14ac:dyDescent="0.25">
      <c r="A2193" s="1" t="s">
        <v>2942</v>
      </c>
      <c r="B2193" t="s">
        <v>3018</v>
      </c>
      <c r="C2193" t="s">
        <v>2942</v>
      </c>
      <c r="D2193" t="s">
        <v>322</v>
      </c>
      <c r="E2193" t="s">
        <v>1323</v>
      </c>
      <c r="F2193" t="s">
        <v>1405</v>
      </c>
      <c r="G2193" t="s">
        <v>3</v>
      </c>
      <c r="H2193" t="s">
        <v>3</v>
      </c>
      <c r="I2193" t="s">
        <v>3</v>
      </c>
      <c r="J2193" t="s">
        <v>3</v>
      </c>
      <c r="K2193" t="s">
        <v>3</v>
      </c>
      <c r="L2193" t="s">
        <v>3</v>
      </c>
      <c r="M2193" t="s">
        <v>3</v>
      </c>
      <c r="N2193" t="s">
        <v>3</v>
      </c>
      <c r="O2193" t="s">
        <v>3</v>
      </c>
      <c r="P2193" t="s">
        <v>3</v>
      </c>
      <c r="Q2193" t="s">
        <v>3</v>
      </c>
      <c r="R2193" t="s">
        <v>3</v>
      </c>
      <c r="S2193" t="s">
        <v>3</v>
      </c>
      <c r="T2193" t="s">
        <v>3</v>
      </c>
      <c r="U2193" t="s">
        <v>3</v>
      </c>
      <c r="V2193" t="s">
        <v>3</v>
      </c>
      <c r="W2193" t="s">
        <v>3</v>
      </c>
      <c r="X2193" t="s">
        <v>3</v>
      </c>
      <c r="Y2193" t="s">
        <v>3</v>
      </c>
      <c r="Z2193" t="s">
        <v>3</v>
      </c>
      <c r="AA2193"/>
      <c r="AB2193" t="s">
        <v>324</v>
      </c>
      <c r="AC2193" t="s">
        <v>3</v>
      </c>
      <c r="AD2193" t="s">
        <v>3</v>
      </c>
    </row>
    <row r="2194" spans="1:30" ht="15" x14ac:dyDescent="0.25">
      <c r="A2194" s="1" t="s">
        <v>2942</v>
      </c>
      <c r="B2194" t="s">
        <v>3019</v>
      </c>
      <c r="C2194" t="s">
        <v>2942</v>
      </c>
      <c r="D2194" t="s">
        <v>322</v>
      </c>
      <c r="E2194" t="s">
        <v>1323</v>
      </c>
      <c r="F2194" t="s">
        <v>1405</v>
      </c>
      <c r="G2194" t="s">
        <v>3</v>
      </c>
      <c r="H2194" t="s">
        <v>3</v>
      </c>
      <c r="I2194" t="s">
        <v>3</v>
      </c>
      <c r="J2194" t="s">
        <v>3</v>
      </c>
      <c r="K2194" t="s">
        <v>3</v>
      </c>
      <c r="L2194" t="s">
        <v>3</v>
      </c>
      <c r="M2194" t="s">
        <v>3</v>
      </c>
      <c r="N2194" t="s">
        <v>3</v>
      </c>
      <c r="O2194" t="s">
        <v>3</v>
      </c>
      <c r="P2194" t="s">
        <v>3</v>
      </c>
      <c r="Q2194" t="s">
        <v>3</v>
      </c>
      <c r="R2194" t="s">
        <v>3</v>
      </c>
      <c r="S2194" t="s">
        <v>3</v>
      </c>
      <c r="T2194" t="s">
        <v>3</v>
      </c>
      <c r="U2194" t="s">
        <v>3</v>
      </c>
      <c r="V2194" t="s">
        <v>3</v>
      </c>
      <c r="W2194" t="s">
        <v>3</v>
      </c>
      <c r="X2194" t="s">
        <v>3</v>
      </c>
      <c r="Y2194" t="s">
        <v>3</v>
      </c>
      <c r="Z2194" t="s">
        <v>3</v>
      </c>
      <c r="AA2194"/>
      <c r="AB2194" t="s">
        <v>324</v>
      </c>
      <c r="AC2194" t="s">
        <v>3</v>
      </c>
      <c r="AD2194" t="s">
        <v>3</v>
      </c>
    </row>
    <row r="2195" spans="1:30" ht="15" x14ac:dyDescent="0.25">
      <c r="A2195" s="1" t="s">
        <v>2942</v>
      </c>
      <c r="B2195" t="s">
        <v>3020</v>
      </c>
      <c r="C2195" t="s">
        <v>2942</v>
      </c>
      <c r="D2195" t="s">
        <v>322</v>
      </c>
      <c r="E2195" t="s">
        <v>1323</v>
      </c>
      <c r="F2195" t="s">
        <v>1517</v>
      </c>
      <c r="G2195" t="s">
        <v>3</v>
      </c>
      <c r="H2195" t="s">
        <v>3</v>
      </c>
      <c r="I2195" t="s">
        <v>3</v>
      </c>
      <c r="J2195" t="s">
        <v>3</v>
      </c>
      <c r="K2195" t="s">
        <v>3</v>
      </c>
      <c r="L2195" t="s">
        <v>3</v>
      </c>
      <c r="M2195" t="s">
        <v>3</v>
      </c>
      <c r="N2195" t="s">
        <v>3</v>
      </c>
      <c r="O2195" t="s">
        <v>3</v>
      </c>
      <c r="P2195" t="s">
        <v>3</v>
      </c>
      <c r="Q2195" t="s">
        <v>3</v>
      </c>
      <c r="R2195" t="s">
        <v>3</v>
      </c>
      <c r="S2195" t="s">
        <v>3</v>
      </c>
      <c r="T2195" t="s">
        <v>3</v>
      </c>
      <c r="U2195" t="s">
        <v>3</v>
      </c>
      <c r="V2195" t="s">
        <v>3</v>
      </c>
      <c r="W2195" t="s">
        <v>3</v>
      </c>
      <c r="X2195" t="s">
        <v>3</v>
      </c>
      <c r="Y2195" t="s">
        <v>3</v>
      </c>
      <c r="Z2195" t="s">
        <v>3</v>
      </c>
      <c r="AA2195"/>
      <c r="AB2195" t="s">
        <v>324</v>
      </c>
      <c r="AC2195" t="s">
        <v>3</v>
      </c>
      <c r="AD2195" t="s">
        <v>3</v>
      </c>
    </row>
    <row r="2196" spans="1:30" ht="15" x14ac:dyDescent="0.25">
      <c r="A2196" s="1" t="s">
        <v>2942</v>
      </c>
      <c r="B2196" t="s">
        <v>3021</v>
      </c>
      <c r="C2196" t="s">
        <v>2942</v>
      </c>
      <c r="D2196" t="s">
        <v>322</v>
      </c>
      <c r="E2196" t="s">
        <v>1323</v>
      </c>
      <c r="F2196" t="s">
        <v>1517</v>
      </c>
      <c r="G2196" t="s">
        <v>3</v>
      </c>
      <c r="H2196" t="s">
        <v>3</v>
      </c>
      <c r="I2196" t="s">
        <v>3</v>
      </c>
      <c r="J2196" t="s">
        <v>3</v>
      </c>
      <c r="K2196" t="s">
        <v>3</v>
      </c>
      <c r="L2196" t="s">
        <v>3</v>
      </c>
      <c r="M2196" t="s">
        <v>3</v>
      </c>
      <c r="N2196" t="s">
        <v>3</v>
      </c>
      <c r="O2196" t="s">
        <v>3</v>
      </c>
      <c r="P2196" t="s">
        <v>3</v>
      </c>
      <c r="Q2196" t="s">
        <v>3</v>
      </c>
      <c r="R2196" t="s">
        <v>3</v>
      </c>
      <c r="S2196" t="s">
        <v>3</v>
      </c>
      <c r="T2196" t="s">
        <v>3</v>
      </c>
      <c r="U2196" t="s">
        <v>3</v>
      </c>
      <c r="V2196" t="s">
        <v>3</v>
      </c>
      <c r="W2196" t="s">
        <v>3</v>
      </c>
      <c r="X2196" t="s">
        <v>3</v>
      </c>
      <c r="Y2196" t="s">
        <v>3</v>
      </c>
      <c r="Z2196" t="s">
        <v>3</v>
      </c>
      <c r="AA2196"/>
      <c r="AB2196" t="s">
        <v>324</v>
      </c>
      <c r="AC2196" t="s">
        <v>3</v>
      </c>
      <c r="AD2196" t="s">
        <v>3</v>
      </c>
    </row>
    <row r="2197" spans="1:30" ht="15" x14ac:dyDescent="0.25">
      <c r="A2197" s="1" t="s">
        <v>2942</v>
      </c>
      <c r="B2197" t="s">
        <v>3022</v>
      </c>
      <c r="C2197" t="s">
        <v>2942</v>
      </c>
      <c r="D2197" t="s">
        <v>322</v>
      </c>
      <c r="E2197" t="s">
        <v>1323</v>
      </c>
      <c r="F2197" t="s">
        <v>1517</v>
      </c>
      <c r="G2197" t="s">
        <v>3</v>
      </c>
      <c r="H2197" t="s">
        <v>3</v>
      </c>
      <c r="I2197" t="s">
        <v>3</v>
      </c>
      <c r="J2197" t="s">
        <v>3</v>
      </c>
      <c r="K2197" t="s">
        <v>3</v>
      </c>
      <c r="L2197" t="s">
        <v>3</v>
      </c>
      <c r="M2197" t="s">
        <v>3</v>
      </c>
      <c r="N2197" t="s">
        <v>3</v>
      </c>
      <c r="O2197" t="s">
        <v>3</v>
      </c>
      <c r="P2197" t="s">
        <v>3</v>
      </c>
      <c r="Q2197" t="s">
        <v>3</v>
      </c>
      <c r="R2197" t="s">
        <v>3</v>
      </c>
      <c r="S2197" t="s">
        <v>3</v>
      </c>
      <c r="T2197" t="s">
        <v>3</v>
      </c>
      <c r="U2197" t="s">
        <v>3</v>
      </c>
      <c r="V2197" t="s">
        <v>3</v>
      </c>
      <c r="W2197" t="s">
        <v>3</v>
      </c>
      <c r="X2197" t="s">
        <v>3</v>
      </c>
      <c r="Y2197" t="s">
        <v>3</v>
      </c>
      <c r="Z2197" t="s">
        <v>3</v>
      </c>
      <c r="AA2197"/>
      <c r="AB2197" t="s">
        <v>324</v>
      </c>
      <c r="AC2197" t="s">
        <v>3</v>
      </c>
      <c r="AD2197" t="s">
        <v>3</v>
      </c>
    </row>
    <row r="2198" spans="1:30" ht="15" x14ac:dyDescent="0.25">
      <c r="A2198" s="1" t="s">
        <v>2942</v>
      </c>
      <c r="B2198" t="s">
        <v>3023</v>
      </c>
      <c r="C2198" t="s">
        <v>2942</v>
      </c>
      <c r="D2198" t="s">
        <v>322</v>
      </c>
      <c r="E2198" t="s">
        <v>1323</v>
      </c>
      <c r="F2198" t="s">
        <v>1517</v>
      </c>
      <c r="G2198" t="s">
        <v>3</v>
      </c>
      <c r="H2198" t="s">
        <v>3</v>
      </c>
      <c r="I2198" t="s">
        <v>3</v>
      </c>
      <c r="J2198" t="s">
        <v>3</v>
      </c>
      <c r="K2198" t="s">
        <v>3</v>
      </c>
      <c r="L2198" t="s">
        <v>3</v>
      </c>
      <c r="M2198" t="s">
        <v>3</v>
      </c>
      <c r="N2198" t="s">
        <v>3</v>
      </c>
      <c r="O2198" t="s">
        <v>3</v>
      </c>
      <c r="P2198" t="s">
        <v>3</v>
      </c>
      <c r="Q2198" t="s">
        <v>3</v>
      </c>
      <c r="R2198" t="s">
        <v>3</v>
      </c>
      <c r="S2198" t="s">
        <v>3</v>
      </c>
      <c r="T2198" t="s">
        <v>3</v>
      </c>
      <c r="U2198" t="s">
        <v>3</v>
      </c>
      <c r="V2198" t="s">
        <v>3</v>
      </c>
      <c r="W2198" t="s">
        <v>3</v>
      </c>
      <c r="X2198" t="s">
        <v>3</v>
      </c>
      <c r="Y2198" t="s">
        <v>3</v>
      </c>
      <c r="Z2198" t="s">
        <v>3</v>
      </c>
      <c r="AA2198"/>
      <c r="AB2198" t="s">
        <v>324</v>
      </c>
      <c r="AC2198" t="s">
        <v>3</v>
      </c>
      <c r="AD2198" t="s">
        <v>3</v>
      </c>
    </row>
    <row r="2199" spans="1:30" ht="15" x14ac:dyDescent="0.25">
      <c r="A2199" s="1" t="s">
        <v>2942</v>
      </c>
      <c r="B2199" t="s">
        <v>3024</v>
      </c>
      <c r="C2199" t="s">
        <v>2942</v>
      </c>
      <c r="D2199" t="s">
        <v>322</v>
      </c>
      <c r="E2199" t="s">
        <v>1534</v>
      </c>
      <c r="F2199" t="s">
        <v>1535</v>
      </c>
      <c r="G2199" t="s">
        <v>3</v>
      </c>
      <c r="H2199" t="s">
        <v>3</v>
      </c>
      <c r="I2199" t="s">
        <v>3</v>
      </c>
      <c r="J2199" t="s">
        <v>3</v>
      </c>
      <c r="K2199" t="s">
        <v>3</v>
      </c>
      <c r="L2199" t="s">
        <v>3</v>
      </c>
      <c r="M2199" t="s">
        <v>3</v>
      </c>
      <c r="N2199" t="s">
        <v>3</v>
      </c>
      <c r="O2199" t="s">
        <v>3</v>
      </c>
      <c r="P2199" t="s">
        <v>3</v>
      </c>
      <c r="Q2199" t="s">
        <v>3</v>
      </c>
      <c r="R2199" t="s">
        <v>3</v>
      </c>
      <c r="S2199" t="s">
        <v>3</v>
      </c>
      <c r="T2199" t="s">
        <v>3</v>
      </c>
      <c r="U2199" t="s">
        <v>3</v>
      </c>
      <c r="V2199" t="s">
        <v>3</v>
      </c>
      <c r="W2199" t="s">
        <v>3</v>
      </c>
      <c r="X2199" t="s">
        <v>3</v>
      </c>
      <c r="Y2199" t="s">
        <v>3</v>
      </c>
      <c r="Z2199" t="s">
        <v>3</v>
      </c>
      <c r="AA2199"/>
      <c r="AB2199" t="s">
        <v>324</v>
      </c>
      <c r="AC2199" t="s">
        <v>3</v>
      </c>
      <c r="AD2199" t="s">
        <v>3</v>
      </c>
    </row>
    <row r="2200" spans="1:30" ht="15" x14ac:dyDescent="0.25">
      <c r="A2200" s="1" t="s">
        <v>2942</v>
      </c>
      <c r="B2200" t="s">
        <v>3025</v>
      </c>
      <c r="C2200" t="s">
        <v>2942</v>
      </c>
      <c r="D2200" t="s">
        <v>322</v>
      </c>
      <c r="E2200" t="s">
        <v>1534</v>
      </c>
      <c r="F2200" t="s">
        <v>1537</v>
      </c>
      <c r="G2200" t="s">
        <v>3</v>
      </c>
      <c r="H2200" t="s">
        <v>3</v>
      </c>
      <c r="I2200" t="s">
        <v>3</v>
      </c>
      <c r="J2200" t="s">
        <v>3</v>
      </c>
      <c r="K2200" t="s">
        <v>3</v>
      </c>
      <c r="L2200" t="s">
        <v>3</v>
      </c>
      <c r="M2200" t="s">
        <v>3</v>
      </c>
      <c r="N2200" t="s">
        <v>3</v>
      </c>
      <c r="O2200" t="s">
        <v>3</v>
      </c>
      <c r="P2200" t="s">
        <v>3</v>
      </c>
      <c r="Q2200" t="s">
        <v>3</v>
      </c>
      <c r="R2200" t="s">
        <v>3</v>
      </c>
      <c r="S2200" t="s">
        <v>3</v>
      </c>
      <c r="T2200" t="s">
        <v>3</v>
      </c>
      <c r="U2200" t="s">
        <v>3</v>
      </c>
      <c r="V2200" t="s">
        <v>3</v>
      </c>
      <c r="W2200" t="s">
        <v>3</v>
      </c>
      <c r="X2200" t="s">
        <v>3</v>
      </c>
      <c r="Y2200" t="s">
        <v>3</v>
      </c>
      <c r="Z2200" t="s">
        <v>3</v>
      </c>
      <c r="AA2200"/>
      <c r="AB2200" t="s">
        <v>324</v>
      </c>
      <c r="AC2200" t="s">
        <v>3</v>
      </c>
      <c r="AD2200" t="s">
        <v>3</v>
      </c>
    </row>
    <row r="2201" spans="1:30" ht="15" x14ac:dyDescent="0.25">
      <c r="A2201" s="1" t="s">
        <v>2942</v>
      </c>
      <c r="B2201" t="s">
        <v>3026</v>
      </c>
      <c r="C2201" t="s">
        <v>2942</v>
      </c>
      <c r="D2201" t="s">
        <v>322</v>
      </c>
      <c r="E2201" t="s">
        <v>1534</v>
      </c>
      <c r="F2201" t="s">
        <v>1537</v>
      </c>
      <c r="G2201" t="s">
        <v>3</v>
      </c>
      <c r="H2201" t="s">
        <v>3</v>
      </c>
      <c r="I2201" t="s">
        <v>3</v>
      </c>
      <c r="J2201" t="s">
        <v>3</v>
      </c>
      <c r="K2201" t="s">
        <v>3</v>
      </c>
      <c r="L2201" t="s">
        <v>3</v>
      </c>
      <c r="M2201" t="s">
        <v>3</v>
      </c>
      <c r="N2201" t="s">
        <v>3</v>
      </c>
      <c r="O2201" t="s">
        <v>3</v>
      </c>
      <c r="P2201" t="s">
        <v>3</v>
      </c>
      <c r="Q2201" t="s">
        <v>3</v>
      </c>
      <c r="R2201" t="s">
        <v>3</v>
      </c>
      <c r="S2201" t="s">
        <v>3</v>
      </c>
      <c r="T2201" t="s">
        <v>3</v>
      </c>
      <c r="U2201" t="s">
        <v>3</v>
      </c>
      <c r="V2201" t="s">
        <v>3</v>
      </c>
      <c r="W2201" t="s">
        <v>3</v>
      </c>
      <c r="X2201" t="s">
        <v>3</v>
      </c>
      <c r="Y2201" t="s">
        <v>3</v>
      </c>
      <c r="Z2201" t="s">
        <v>3</v>
      </c>
      <c r="AA2201"/>
      <c r="AB2201" t="s">
        <v>324</v>
      </c>
      <c r="AC2201" t="s">
        <v>3</v>
      </c>
      <c r="AD2201" t="s">
        <v>3</v>
      </c>
    </row>
    <row r="2202" spans="1:30" ht="15" x14ac:dyDescent="0.25">
      <c r="A2202" s="1" t="s">
        <v>2942</v>
      </c>
      <c r="B2202" t="s">
        <v>3027</v>
      </c>
      <c r="C2202" t="s">
        <v>2942</v>
      </c>
      <c r="D2202" t="s">
        <v>322</v>
      </c>
      <c r="E2202" t="s">
        <v>1534</v>
      </c>
      <c r="F2202" t="s">
        <v>1537</v>
      </c>
      <c r="G2202" t="s">
        <v>3</v>
      </c>
      <c r="H2202" t="s">
        <v>3</v>
      </c>
      <c r="I2202" t="s">
        <v>3</v>
      </c>
      <c r="J2202" t="s">
        <v>3</v>
      </c>
      <c r="K2202" t="s">
        <v>3</v>
      </c>
      <c r="L2202" t="s">
        <v>3</v>
      </c>
      <c r="M2202" t="s">
        <v>3</v>
      </c>
      <c r="N2202" t="s">
        <v>3</v>
      </c>
      <c r="O2202" t="s">
        <v>3</v>
      </c>
      <c r="P2202" t="s">
        <v>3</v>
      </c>
      <c r="Q2202" t="s">
        <v>3</v>
      </c>
      <c r="R2202" t="s">
        <v>3</v>
      </c>
      <c r="S2202" t="s">
        <v>3</v>
      </c>
      <c r="T2202" t="s">
        <v>3</v>
      </c>
      <c r="U2202" t="s">
        <v>3</v>
      </c>
      <c r="V2202" t="s">
        <v>3</v>
      </c>
      <c r="W2202" t="s">
        <v>3</v>
      </c>
      <c r="X2202" t="s">
        <v>3</v>
      </c>
      <c r="Y2202" t="s">
        <v>3</v>
      </c>
      <c r="Z2202" t="s">
        <v>3</v>
      </c>
      <c r="AA2202"/>
      <c r="AB2202" t="s">
        <v>324</v>
      </c>
      <c r="AC2202" t="s">
        <v>3</v>
      </c>
      <c r="AD2202" t="s">
        <v>3</v>
      </c>
    </row>
    <row r="2203" spans="1:30" ht="15" x14ac:dyDescent="0.25">
      <c r="A2203" s="1" t="s">
        <v>2942</v>
      </c>
      <c r="B2203" t="s">
        <v>3028</v>
      </c>
      <c r="C2203" t="s">
        <v>2942</v>
      </c>
      <c r="D2203" t="s">
        <v>322</v>
      </c>
      <c r="E2203" t="s">
        <v>1534</v>
      </c>
      <c r="F2203" t="s">
        <v>1537</v>
      </c>
      <c r="G2203" t="s">
        <v>3</v>
      </c>
      <c r="H2203" t="s">
        <v>3</v>
      </c>
      <c r="I2203" t="s">
        <v>3</v>
      </c>
      <c r="J2203" t="s">
        <v>3</v>
      </c>
      <c r="K2203" t="s">
        <v>3</v>
      </c>
      <c r="L2203" t="s">
        <v>3</v>
      </c>
      <c r="M2203" t="s">
        <v>3</v>
      </c>
      <c r="N2203" t="s">
        <v>3</v>
      </c>
      <c r="O2203" t="s">
        <v>3</v>
      </c>
      <c r="P2203" t="s">
        <v>3</v>
      </c>
      <c r="Q2203" t="s">
        <v>3</v>
      </c>
      <c r="R2203" t="s">
        <v>3</v>
      </c>
      <c r="S2203" t="s">
        <v>3</v>
      </c>
      <c r="T2203" t="s">
        <v>3</v>
      </c>
      <c r="U2203" t="s">
        <v>3</v>
      </c>
      <c r="V2203" t="s">
        <v>3</v>
      </c>
      <c r="W2203" t="s">
        <v>3</v>
      </c>
      <c r="X2203" t="s">
        <v>3</v>
      </c>
      <c r="Y2203" t="s">
        <v>3</v>
      </c>
      <c r="Z2203" t="s">
        <v>3</v>
      </c>
      <c r="AA2203"/>
      <c r="AB2203" t="s">
        <v>324</v>
      </c>
      <c r="AC2203" t="s">
        <v>3</v>
      </c>
      <c r="AD2203" t="s">
        <v>3</v>
      </c>
    </row>
    <row r="2204" spans="1:30" ht="15" x14ac:dyDescent="0.25">
      <c r="A2204" s="1" t="s">
        <v>2942</v>
      </c>
      <c r="B2204" t="s">
        <v>3029</v>
      </c>
      <c r="C2204" t="s">
        <v>2942</v>
      </c>
      <c r="D2204" t="s">
        <v>322</v>
      </c>
      <c r="E2204" t="s">
        <v>1534</v>
      </c>
      <c r="F2204" t="s">
        <v>1537</v>
      </c>
      <c r="G2204" t="s">
        <v>3</v>
      </c>
      <c r="H2204" t="s">
        <v>3</v>
      </c>
      <c r="I2204" t="s">
        <v>3</v>
      </c>
      <c r="J2204" t="s">
        <v>3</v>
      </c>
      <c r="K2204" t="s">
        <v>3</v>
      </c>
      <c r="L2204" t="s">
        <v>3</v>
      </c>
      <c r="M2204" t="s">
        <v>3</v>
      </c>
      <c r="N2204" t="s">
        <v>3</v>
      </c>
      <c r="O2204" t="s">
        <v>3</v>
      </c>
      <c r="P2204" t="s">
        <v>3</v>
      </c>
      <c r="Q2204" t="s">
        <v>3</v>
      </c>
      <c r="R2204" t="s">
        <v>3</v>
      </c>
      <c r="S2204" t="s">
        <v>3</v>
      </c>
      <c r="T2204" t="s">
        <v>3</v>
      </c>
      <c r="U2204" t="s">
        <v>3</v>
      </c>
      <c r="V2204" t="s">
        <v>3</v>
      </c>
      <c r="W2204" t="s">
        <v>3</v>
      </c>
      <c r="X2204" t="s">
        <v>3</v>
      </c>
      <c r="Y2204" t="s">
        <v>3</v>
      </c>
      <c r="Z2204" t="s">
        <v>3</v>
      </c>
      <c r="AA2204"/>
      <c r="AB2204" t="s">
        <v>324</v>
      </c>
      <c r="AC2204" t="s">
        <v>3</v>
      </c>
      <c r="AD2204" t="s">
        <v>3</v>
      </c>
    </row>
    <row r="2205" spans="1:30" ht="15" x14ac:dyDescent="0.25">
      <c r="A2205" s="1" t="s">
        <v>2942</v>
      </c>
      <c r="B2205" t="s">
        <v>3030</v>
      </c>
      <c r="C2205" t="s">
        <v>2942</v>
      </c>
      <c r="D2205" t="s">
        <v>322</v>
      </c>
      <c r="E2205" t="s">
        <v>1534</v>
      </c>
      <c r="F2205" t="s">
        <v>1537</v>
      </c>
      <c r="G2205" t="s">
        <v>3</v>
      </c>
      <c r="H2205" t="s">
        <v>3</v>
      </c>
      <c r="I2205" t="s">
        <v>3</v>
      </c>
      <c r="J2205" t="s">
        <v>3</v>
      </c>
      <c r="K2205" t="s">
        <v>3</v>
      </c>
      <c r="L2205" t="s">
        <v>3</v>
      </c>
      <c r="M2205" t="s">
        <v>3</v>
      </c>
      <c r="N2205" t="s">
        <v>3</v>
      </c>
      <c r="O2205" t="s">
        <v>3</v>
      </c>
      <c r="P2205" t="s">
        <v>3</v>
      </c>
      <c r="Q2205" t="s">
        <v>3</v>
      </c>
      <c r="R2205" t="s">
        <v>3</v>
      </c>
      <c r="S2205" t="s">
        <v>3</v>
      </c>
      <c r="T2205" t="s">
        <v>3</v>
      </c>
      <c r="U2205" t="s">
        <v>3</v>
      </c>
      <c r="V2205" t="s">
        <v>3</v>
      </c>
      <c r="W2205" t="s">
        <v>3</v>
      </c>
      <c r="X2205" t="s">
        <v>3</v>
      </c>
      <c r="Y2205" t="s">
        <v>3</v>
      </c>
      <c r="Z2205" t="s">
        <v>3</v>
      </c>
      <c r="AA2205"/>
      <c r="AB2205" t="s">
        <v>324</v>
      </c>
      <c r="AC2205" t="s">
        <v>3</v>
      </c>
      <c r="AD2205" t="s">
        <v>3</v>
      </c>
    </row>
    <row r="2206" spans="1:30" ht="15" x14ac:dyDescent="0.25">
      <c r="A2206" s="1" t="s">
        <v>2942</v>
      </c>
      <c r="B2206" t="s">
        <v>3031</v>
      </c>
      <c r="C2206" t="s">
        <v>2942</v>
      </c>
      <c r="D2206" t="s">
        <v>322</v>
      </c>
      <c r="E2206" t="s">
        <v>1534</v>
      </c>
      <c r="F2206" t="s">
        <v>1537</v>
      </c>
      <c r="G2206" t="s">
        <v>3</v>
      </c>
      <c r="H2206" t="s">
        <v>3</v>
      </c>
      <c r="I2206" t="s">
        <v>3</v>
      </c>
      <c r="J2206" t="s">
        <v>3</v>
      </c>
      <c r="K2206" t="s">
        <v>3</v>
      </c>
      <c r="L2206" t="s">
        <v>3</v>
      </c>
      <c r="M2206" t="s">
        <v>3</v>
      </c>
      <c r="N2206" t="s">
        <v>3</v>
      </c>
      <c r="O2206" t="s">
        <v>3</v>
      </c>
      <c r="P2206" t="s">
        <v>3</v>
      </c>
      <c r="Q2206" t="s">
        <v>3</v>
      </c>
      <c r="R2206" t="s">
        <v>3</v>
      </c>
      <c r="S2206" t="s">
        <v>3</v>
      </c>
      <c r="T2206" t="s">
        <v>3</v>
      </c>
      <c r="U2206" t="s">
        <v>3</v>
      </c>
      <c r="V2206" t="s">
        <v>3</v>
      </c>
      <c r="W2206" t="s">
        <v>3</v>
      </c>
      <c r="X2206" t="s">
        <v>3</v>
      </c>
      <c r="Y2206" t="s">
        <v>3</v>
      </c>
      <c r="Z2206" t="s">
        <v>3</v>
      </c>
      <c r="AA2206"/>
      <c r="AB2206" t="s">
        <v>324</v>
      </c>
      <c r="AC2206" t="s">
        <v>3</v>
      </c>
      <c r="AD2206" t="s">
        <v>3</v>
      </c>
    </row>
    <row r="2207" spans="1:30" ht="15" x14ac:dyDescent="0.25">
      <c r="A2207" s="1" t="s">
        <v>2942</v>
      </c>
      <c r="B2207" t="s">
        <v>3032</v>
      </c>
      <c r="C2207" t="s">
        <v>2942</v>
      </c>
      <c r="D2207" t="s">
        <v>322</v>
      </c>
      <c r="E2207" t="s">
        <v>1534</v>
      </c>
      <c r="F2207" t="s">
        <v>1537</v>
      </c>
      <c r="G2207" t="s">
        <v>3</v>
      </c>
      <c r="H2207" t="s">
        <v>3</v>
      </c>
      <c r="I2207" t="s">
        <v>3</v>
      </c>
      <c r="J2207" t="s">
        <v>3</v>
      </c>
      <c r="K2207" t="s">
        <v>3</v>
      </c>
      <c r="L2207" t="s">
        <v>3</v>
      </c>
      <c r="M2207" t="s">
        <v>3</v>
      </c>
      <c r="N2207" t="s">
        <v>3</v>
      </c>
      <c r="O2207" t="s">
        <v>3</v>
      </c>
      <c r="P2207" t="s">
        <v>3</v>
      </c>
      <c r="Q2207" t="s">
        <v>3</v>
      </c>
      <c r="R2207" t="s">
        <v>3</v>
      </c>
      <c r="S2207" t="s">
        <v>3</v>
      </c>
      <c r="T2207" t="s">
        <v>3</v>
      </c>
      <c r="U2207" t="s">
        <v>3</v>
      </c>
      <c r="V2207" t="s">
        <v>3</v>
      </c>
      <c r="W2207" t="s">
        <v>3</v>
      </c>
      <c r="X2207" t="s">
        <v>3</v>
      </c>
      <c r="Y2207" t="s">
        <v>3</v>
      </c>
      <c r="Z2207" t="s">
        <v>3</v>
      </c>
      <c r="AA2207"/>
      <c r="AB2207" t="s">
        <v>324</v>
      </c>
      <c r="AC2207" t="s">
        <v>3</v>
      </c>
      <c r="AD2207" t="s">
        <v>3</v>
      </c>
    </row>
    <row r="2208" spans="1:30" ht="15" x14ac:dyDescent="0.25">
      <c r="A2208" s="1" t="s">
        <v>2942</v>
      </c>
      <c r="B2208" t="s">
        <v>3033</v>
      </c>
      <c r="C2208" t="s">
        <v>2942</v>
      </c>
      <c r="D2208" t="s">
        <v>322</v>
      </c>
      <c r="E2208" t="s">
        <v>1534</v>
      </c>
      <c r="F2208" t="s">
        <v>1537</v>
      </c>
      <c r="G2208" t="s">
        <v>3</v>
      </c>
      <c r="H2208" t="s">
        <v>3</v>
      </c>
      <c r="I2208" t="s">
        <v>3</v>
      </c>
      <c r="J2208" t="s">
        <v>3</v>
      </c>
      <c r="K2208" t="s">
        <v>3</v>
      </c>
      <c r="L2208" t="s">
        <v>3</v>
      </c>
      <c r="M2208" t="s">
        <v>3</v>
      </c>
      <c r="N2208" t="s">
        <v>3</v>
      </c>
      <c r="O2208" t="s">
        <v>3</v>
      </c>
      <c r="P2208" t="s">
        <v>3</v>
      </c>
      <c r="Q2208" t="s">
        <v>3</v>
      </c>
      <c r="R2208" t="s">
        <v>3</v>
      </c>
      <c r="S2208" t="s">
        <v>3</v>
      </c>
      <c r="T2208" t="s">
        <v>3</v>
      </c>
      <c r="U2208" t="s">
        <v>3</v>
      </c>
      <c r="V2208" t="s">
        <v>3</v>
      </c>
      <c r="W2208" t="s">
        <v>3</v>
      </c>
      <c r="X2208" t="s">
        <v>3</v>
      </c>
      <c r="Y2208" t="s">
        <v>3</v>
      </c>
      <c r="Z2208" t="s">
        <v>3</v>
      </c>
      <c r="AA2208"/>
      <c r="AB2208" t="s">
        <v>324</v>
      </c>
      <c r="AC2208" t="s">
        <v>3</v>
      </c>
      <c r="AD2208" t="s">
        <v>3</v>
      </c>
    </row>
    <row r="2209" spans="1:30" ht="15" x14ac:dyDescent="0.25">
      <c r="A2209" s="1" t="s">
        <v>2942</v>
      </c>
      <c r="B2209" t="s">
        <v>3034</v>
      </c>
      <c r="C2209" t="s">
        <v>2942</v>
      </c>
      <c r="D2209" t="s">
        <v>322</v>
      </c>
      <c r="E2209" t="s">
        <v>1534</v>
      </c>
      <c r="F2209" t="s">
        <v>1537</v>
      </c>
      <c r="G2209" t="s">
        <v>3</v>
      </c>
      <c r="H2209" t="s">
        <v>3</v>
      </c>
      <c r="I2209" t="s">
        <v>3</v>
      </c>
      <c r="J2209" t="s">
        <v>3</v>
      </c>
      <c r="K2209" t="s">
        <v>3</v>
      </c>
      <c r="L2209" t="s">
        <v>3</v>
      </c>
      <c r="M2209" t="s">
        <v>3</v>
      </c>
      <c r="N2209" t="s">
        <v>3</v>
      </c>
      <c r="O2209" t="s">
        <v>3</v>
      </c>
      <c r="P2209" t="s">
        <v>3</v>
      </c>
      <c r="Q2209" t="s">
        <v>3</v>
      </c>
      <c r="R2209" t="s">
        <v>3</v>
      </c>
      <c r="S2209" t="s">
        <v>3</v>
      </c>
      <c r="T2209" t="s">
        <v>3</v>
      </c>
      <c r="U2209" t="s">
        <v>3</v>
      </c>
      <c r="V2209" t="s">
        <v>3</v>
      </c>
      <c r="W2209" t="s">
        <v>3</v>
      </c>
      <c r="X2209" t="s">
        <v>3</v>
      </c>
      <c r="Y2209" t="s">
        <v>3</v>
      </c>
      <c r="Z2209" t="s">
        <v>3</v>
      </c>
      <c r="AA2209"/>
      <c r="AB2209" t="s">
        <v>324</v>
      </c>
      <c r="AC2209" t="s">
        <v>3</v>
      </c>
      <c r="AD2209" t="s">
        <v>3</v>
      </c>
    </row>
    <row r="2210" spans="1:30" ht="15" x14ac:dyDescent="0.25">
      <c r="A2210" s="1" t="s">
        <v>2942</v>
      </c>
      <c r="B2210" t="s">
        <v>3035</v>
      </c>
      <c r="C2210" t="s">
        <v>2942</v>
      </c>
      <c r="D2210" t="s">
        <v>322</v>
      </c>
      <c r="E2210" t="s">
        <v>1534</v>
      </c>
      <c r="F2210" t="s">
        <v>1604</v>
      </c>
      <c r="G2210" t="s">
        <v>3</v>
      </c>
      <c r="H2210" t="s">
        <v>3</v>
      </c>
      <c r="I2210" t="s">
        <v>3</v>
      </c>
      <c r="J2210" t="s">
        <v>3</v>
      </c>
      <c r="K2210" t="s">
        <v>3</v>
      </c>
      <c r="L2210" t="s">
        <v>3</v>
      </c>
      <c r="M2210" t="s">
        <v>3</v>
      </c>
      <c r="N2210" t="s">
        <v>3</v>
      </c>
      <c r="O2210" t="s">
        <v>3</v>
      </c>
      <c r="P2210" t="s">
        <v>3</v>
      </c>
      <c r="Q2210" t="s">
        <v>3</v>
      </c>
      <c r="R2210" t="s">
        <v>3</v>
      </c>
      <c r="S2210" t="s">
        <v>3</v>
      </c>
      <c r="T2210" t="s">
        <v>3</v>
      </c>
      <c r="U2210" t="s">
        <v>3</v>
      </c>
      <c r="V2210" t="s">
        <v>3</v>
      </c>
      <c r="W2210" t="s">
        <v>3</v>
      </c>
      <c r="X2210" t="s">
        <v>3</v>
      </c>
      <c r="Y2210" t="s">
        <v>3</v>
      </c>
      <c r="Z2210" t="s">
        <v>3</v>
      </c>
      <c r="AA2210"/>
      <c r="AB2210" t="s">
        <v>324</v>
      </c>
      <c r="AC2210" t="s">
        <v>3</v>
      </c>
      <c r="AD2210" t="s">
        <v>3</v>
      </c>
    </row>
    <row r="2211" spans="1:30" ht="15" x14ac:dyDescent="0.25">
      <c r="A2211" s="1" t="s">
        <v>2942</v>
      </c>
      <c r="B2211" t="s">
        <v>3036</v>
      </c>
      <c r="C2211" t="s">
        <v>2942</v>
      </c>
      <c r="D2211" t="s">
        <v>322</v>
      </c>
      <c r="E2211" t="s">
        <v>1534</v>
      </c>
      <c r="F2211" t="s">
        <v>1604</v>
      </c>
      <c r="G2211" t="s">
        <v>3</v>
      </c>
      <c r="H2211" t="s">
        <v>3</v>
      </c>
      <c r="I2211" t="s">
        <v>3</v>
      </c>
      <c r="J2211" t="s">
        <v>3</v>
      </c>
      <c r="K2211" t="s">
        <v>3</v>
      </c>
      <c r="L2211" t="s">
        <v>3</v>
      </c>
      <c r="M2211" t="s">
        <v>3</v>
      </c>
      <c r="N2211" t="s">
        <v>3</v>
      </c>
      <c r="O2211" t="s">
        <v>3</v>
      </c>
      <c r="P2211" t="s">
        <v>3</v>
      </c>
      <c r="Q2211" t="s">
        <v>3</v>
      </c>
      <c r="R2211" t="s">
        <v>3</v>
      </c>
      <c r="S2211" t="s">
        <v>3</v>
      </c>
      <c r="T2211" t="s">
        <v>3</v>
      </c>
      <c r="U2211" t="s">
        <v>3</v>
      </c>
      <c r="V2211" t="s">
        <v>3</v>
      </c>
      <c r="W2211" t="s">
        <v>3</v>
      </c>
      <c r="X2211" t="s">
        <v>3</v>
      </c>
      <c r="Y2211" t="s">
        <v>3</v>
      </c>
      <c r="Z2211" t="s">
        <v>3</v>
      </c>
      <c r="AA2211"/>
      <c r="AB2211" t="s">
        <v>324</v>
      </c>
      <c r="AC2211" t="s">
        <v>3</v>
      </c>
      <c r="AD2211" t="s">
        <v>3</v>
      </c>
    </row>
    <row r="2212" spans="1:30" ht="15" x14ac:dyDescent="0.25">
      <c r="A2212" s="1" t="s">
        <v>2942</v>
      </c>
      <c r="B2212" t="s">
        <v>3037</v>
      </c>
      <c r="C2212" t="s">
        <v>2942</v>
      </c>
      <c r="D2212" t="s">
        <v>322</v>
      </c>
      <c r="E2212" t="s">
        <v>1608</v>
      </c>
      <c r="F2212"/>
      <c r="G2212" t="s">
        <v>3</v>
      </c>
      <c r="H2212" t="s">
        <v>3</v>
      </c>
      <c r="I2212" t="s">
        <v>3</v>
      </c>
      <c r="J2212" t="s">
        <v>3</v>
      </c>
      <c r="K2212" t="s">
        <v>3</v>
      </c>
      <c r="L2212" t="s">
        <v>3</v>
      </c>
      <c r="M2212" t="s">
        <v>3</v>
      </c>
      <c r="N2212" t="s">
        <v>3</v>
      </c>
      <c r="O2212" t="s">
        <v>3</v>
      </c>
      <c r="P2212" t="s">
        <v>3</v>
      </c>
      <c r="Q2212" t="s">
        <v>3</v>
      </c>
      <c r="R2212" t="s">
        <v>3</v>
      </c>
      <c r="S2212" t="s">
        <v>3</v>
      </c>
      <c r="T2212" t="s">
        <v>3</v>
      </c>
      <c r="U2212" t="s">
        <v>3</v>
      </c>
      <c r="V2212" t="s">
        <v>3</v>
      </c>
      <c r="W2212" t="s">
        <v>3</v>
      </c>
      <c r="X2212" t="s">
        <v>3</v>
      </c>
      <c r="Y2212" t="s">
        <v>3</v>
      </c>
      <c r="Z2212" t="s">
        <v>3</v>
      </c>
      <c r="AA2212"/>
      <c r="AB2212" t="s">
        <v>324</v>
      </c>
      <c r="AC2212" t="s">
        <v>3</v>
      </c>
      <c r="AD2212" t="s">
        <v>3</v>
      </c>
    </row>
    <row r="2213" spans="1:30" ht="15" x14ac:dyDescent="0.25">
      <c r="A2213" s="1" t="s">
        <v>2942</v>
      </c>
      <c r="B2213" t="s">
        <v>3038</v>
      </c>
      <c r="C2213" t="s">
        <v>2942</v>
      </c>
      <c r="D2213" t="s">
        <v>322</v>
      </c>
      <c r="E2213" t="s">
        <v>1608</v>
      </c>
      <c r="F2213"/>
      <c r="G2213" t="s">
        <v>3</v>
      </c>
      <c r="H2213" t="s">
        <v>3</v>
      </c>
      <c r="I2213" t="s">
        <v>3</v>
      </c>
      <c r="J2213" t="s">
        <v>3</v>
      </c>
      <c r="K2213" t="s">
        <v>3</v>
      </c>
      <c r="L2213" t="s">
        <v>3</v>
      </c>
      <c r="M2213" t="s">
        <v>3</v>
      </c>
      <c r="N2213" t="s">
        <v>3</v>
      </c>
      <c r="O2213" t="s">
        <v>3</v>
      </c>
      <c r="P2213" t="s">
        <v>3</v>
      </c>
      <c r="Q2213" t="s">
        <v>3</v>
      </c>
      <c r="R2213" t="s">
        <v>3</v>
      </c>
      <c r="S2213" t="s">
        <v>3</v>
      </c>
      <c r="T2213" t="s">
        <v>3</v>
      </c>
      <c r="U2213" t="s">
        <v>3</v>
      </c>
      <c r="V2213" t="s">
        <v>3</v>
      </c>
      <c r="W2213" t="s">
        <v>3</v>
      </c>
      <c r="X2213" t="s">
        <v>3</v>
      </c>
      <c r="Y2213" t="s">
        <v>3</v>
      </c>
      <c r="Z2213" t="s">
        <v>3</v>
      </c>
      <c r="AA2213"/>
      <c r="AB2213" t="s">
        <v>324</v>
      </c>
      <c r="AC2213" t="s">
        <v>3</v>
      </c>
      <c r="AD2213" t="s">
        <v>3</v>
      </c>
    </row>
    <row r="2214" spans="1:30" ht="15" x14ac:dyDescent="0.25">
      <c r="A2214" s="1" t="s">
        <v>2942</v>
      </c>
      <c r="B2214" t="s">
        <v>3039</v>
      </c>
      <c r="C2214" t="s">
        <v>2942</v>
      </c>
      <c r="D2214" t="s">
        <v>322</v>
      </c>
      <c r="E2214" t="s">
        <v>1608</v>
      </c>
      <c r="F2214"/>
      <c r="G2214" t="s">
        <v>3</v>
      </c>
      <c r="H2214" t="s">
        <v>3</v>
      </c>
      <c r="I2214" t="s">
        <v>3</v>
      </c>
      <c r="J2214" t="s">
        <v>3</v>
      </c>
      <c r="K2214" t="s">
        <v>3</v>
      </c>
      <c r="L2214" t="s">
        <v>3</v>
      </c>
      <c r="M2214" t="s">
        <v>3</v>
      </c>
      <c r="N2214" t="s">
        <v>3</v>
      </c>
      <c r="O2214" t="s">
        <v>3</v>
      </c>
      <c r="P2214" t="s">
        <v>3</v>
      </c>
      <c r="Q2214" t="s">
        <v>3</v>
      </c>
      <c r="R2214" t="s">
        <v>3</v>
      </c>
      <c r="S2214" t="s">
        <v>3</v>
      </c>
      <c r="T2214" t="s">
        <v>3</v>
      </c>
      <c r="U2214" t="s">
        <v>3</v>
      </c>
      <c r="V2214" t="s">
        <v>3</v>
      </c>
      <c r="W2214" t="s">
        <v>3</v>
      </c>
      <c r="X2214" t="s">
        <v>3</v>
      </c>
      <c r="Y2214" t="s">
        <v>3</v>
      </c>
      <c r="Z2214" t="s">
        <v>3</v>
      </c>
      <c r="AA2214"/>
      <c r="AB2214" t="s">
        <v>324</v>
      </c>
      <c r="AC2214" t="s">
        <v>3</v>
      </c>
      <c r="AD2214" t="s">
        <v>3</v>
      </c>
    </row>
    <row r="2215" spans="1:30" ht="15" x14ac:dyDescent="0.25">
      <c r="A2215" s="1" t="s">
        <v>2942</v>
      </c>
      <c r="B2215" t="s">
        <v>3040</v>
      </c>
      <c r="C2215" t="s">
        <v>2942</v>
      </c>
      <c r="D2215" t="s">
        <v>322</v>
      </c>
      <c r="E2215" t="s">
        <v>1668</v>
      </c>
      <c r="F2215"/>
      <c r="G2215" t="s">
        <v>3</v>
      </c>
      <c r="H2215" t="s">
        <v>3</v>
      </c>
      <c r="I2215" t="s">
        <v>3</v>
      </c>
      <c r="J2215" t="s">
        <v>3</v>
      </c>
      <c r="K2215" t="s">
        <v>3</v>
      </c>
      <c r="L2215" t="s">
        <v>3</v>
      </c>
      <c r="M2215" t="s">
        <v>3</v>
      </c>
      <c r="N2215" t="s">
        <v>3</v>
      </c>
      <c r="O2215" t="s">
        <v>3</v>
      </c>
      <c r="P2215" t="s">
        <v>3</v>
      </c>
      <c r="Q2215" t="s">
        <v>3</v>
      </c>
      <c r="R2215" t="s">
        <v>3</v>
      </c>
      <c r="S2215" t="s">
        <v>3</v>
      </c>
      <c r="T2215" t="s">
        <v>3</v>
      </c>
      <c r="U2215" t="s">
        <v>3</v>
      </c>
      <c r="V2215" t="s">
        <v>3</v>
      </c>
      <c r="W2215" t="s">
        <v>3</v>
      </c>
      <c r="X2215" t="s">
        <v>3</v>
      </c>
      <c r="Y2215" t="s">
        <v>3</v>
      </c>
      <c r="Z2215" t="s">
        <v>3</v>
      </c>
      <c r="AA2215"/>
      <c r="AB2215" t="s">
        <v>324</v>
      </c>
      <c r="AC2215" t="s">
        <v>3</v>
      </c>
      <c r="AD2215" t="s">
        <v>3</v>
      </c>
    </row>
    <row r="2216" spans="1:30" ht="15" x14ac:dyDescent="0.25">
      <c r="A2216" s="1" t="s">
        <v>2942</v>
      </c>
      <c r="B2216" t="s">
        <v>3041</v>
      </c>
      <c r="C2216" t="s">
        <v>2942</v>
      </c>
      <c r="D2216" t="s">
        <v>322</v>
      </c>
      <c r="E2216" t="s">
        <v>1668</v>
      </c>
      <c r="F2216"/>
      <c r="G2216" t="s">
        <v>3</v>
      </c>
      <c r="H2216" t="s">
        <v>3</v>
      </c>
      <c r="I2216" t="s">
        <v>3</v>
      </c>
      <c r="J2216" t="s">
        <v>3</v>
      </c>
      <c r="K2216" t="s">
        <v>3</v>
      </c>
      <c r="L2216" t="s">
        <v>3</v>
      </c>
      <c r="M2216" t="s">
        <v>3</v>
      </c>
      <c r="N2216" t="s">
        <v>3</v>
      </c>
      <c r="O2216" t="s">
        <v>3</v>
      </c>
      <c r="P2216" t="s">
        <v>3</v>
      </c>
      <c r="Q2216" t="s">
        <v>3</v>
      </c>
      <c r="R2216" t="s">
        <v>3</v>
      </c>
      <c r="S2216" t="s">
        <v>3</v>
      </c>
      <c r="T2216" t="s">
        <v>3</v>
      </c>
      <c r="U2216" t="s">
        <v>3</v>
      </c>
      <c r="V2216" t="s">
        <v>3</v>
      </c>
      <c r="W2216" t="s">
        <v>3</v>
      </c>
      <c r="X2216" t="s">
        <v>3</v>
      </c>
      <c r="Y2216" t="s">
        <v>3</v>
      </c>
      <c r="Z2216" t="s">
        <v>3</v>
      </c>
      <c r="AA2216"/>
      <c r="AB2216" t="s">
        <v>324</v>
      </c>
      <c r="AC2216" t="s">
        <v>3</v>
      </c>
      <c r="AD2216" t="s">
        <v>3</v>
      </c>
    </row>
    <row r="2217" spans="1:30" ht="15" x14ac:dyDescent="0.25">
      <c r="A2217" s="1" t="s">
        <v>2942</v>
      </c>
      <c r="B2217" t="s">
        <v>3042</v>
      </c>
      <c r="C2217" t="s">
        <v>2942</v>
      </c>
      <c r="D2217" t="s">
        <v>322</v>
      </c>
      <c r="E2217" t="s">
        <v>1668</v>
      </c>
      <c r="F2217"/>
      <c r="G2217" t="s">
        <v>3</v>
      </c>
      <c r="H2217" t="s">
        <v>3</v>
      </c>
      <c r="I2217" t="s">
        <v>3</v>
      </c>
      <c r="J2217" t="s">
        <v>3</v>
      </c>
      <c r="K2217" t="s">
        <v>3</v>
      </c>
      <c r="L2217" t="s">
        <v>3</v>
      </c>
      <c r="M2217" t="s">
        <v>3</v>
      </c>
      <c r="N2217" t="s">
        <v>3</v>
      </c>
      <c r="O2217" t="s">
        <v>3</v>
      </c>
      <c r="P2217" t="s">
        <v>3</v>
      </c>
      <c r="Q2217" t="s">
        <v>3</v>
      </c>
      <c r="R2217" t="s">
        <v>3</v>
      </c>
      <c r="S2217" t="s">
        <v>3</v>
      </c>
      <c r="T2217" t="s">
        <v>3</v>
      </c>
      <c r="U2217" t="s">
        <v>3</v>
      </c>
      <c r="V2217" t="s">
        <v>3</v>
      </c>
      <c r="W2217" t="s">
        <v>3</v>
      </c>
      <c r="X2217" t="s">
        <v>3</v>
      </c>
      <c r="Y2217" t="s">
        <v>3</v>
      </c>
      <c r="Z2217" t="s">
        <v>3</v>
      </c>
      <c r="AA2217"/>
      <c r="AB2217" t="s">
        <v>324</v>
      </c>
      <c r="AC2217" t="s">
        <v>3</v>
      </c>
      <c r="AD2217" t="s">
        <v>3</v>
      </c>
    </row>
    <row r="2218" spans="1:30" ht="15" x14ac:dyDescent="0.25">
      <c r="A2218" s="1" t="s">
        <v>2942</v>
      </c>
      <c r="B2218" t="s">
        <v>3043</v>
      </c>
      <c r="C2218" t="s">
        <v>2942</v>
      </c>
      <c r="D2218" t="s">
        <v>322</v>
      </c>
      <c r="E2218" t="s">
        <v>1668</v>
      </c>
      <c r="F2218"/>
      <c r="G2218" t="s">
        <v>3</v>
      </c>
      <c r="H2218" t="s">
        <v>3</v>
      </c>
      <c r="I2218" t="s">
        <v>3</v>
      </c>
      <c r="J2218" t="s">
        <v>3</v>
      </c>
      <c r="K2218" t="s">
        <v>3</v>
      </c>
      <c r="L2218" t="s">
        <v>3</v>
      </c>
      <c r="M2218" t="s">
        <v>3</v>
      </c>
      <c r="N2218" t="s">
        <v>3</v>
      </c>
      <c r="O2218" t="s">
        <v>3</v>
      </c>
      <c r="P2218" t="s">
        <v>3</v>
      </c>
      <c r="Q2218" t="s">
        <v>3</v>
      </c>
      <c r="R2218" t="s">
        <v>3</v>
      </c>
      <c r="S2218" t="s">
        <v>3</v>
      </c>
      <c r="T2218" t="s">
        <v>3</v>
      </c>
      <c r="U2218" t="s">
        <v>3</v>
      </c>
      <c r="V2218" t="s">
        <v>3</v>
      </c>
      <c r="W2218" t="s">
        <v>3</v>
      </c>
      <c r="X2218" t="s">
        <v>3</v>
      </c>
      <c r="Y2218" t="s">
        <v>3</v>
      </c>
      <c r="Z2218" t="s">
        <v>3</v>
      </c>
      <c r="AA2218"/>
      <c r="AB2218" t="s">
        <v>324</v>
      </c>
      <c r="AC2218" t="s">
        <v>3</v>
      </c>
      <c r="AD2218" t="s">
        <v>3</v>
      </c>
    </row>
    <row r="2219" spans="1:30" ht="15" x14ac:dyDescent="0.25">
      <c r="A2219" s="1" t="s">
        <v>2942</v>
      </c>
      <c r="B2219" t="s">
        <v>3044</v>
      </c>
      <c r="C2219" t="s">
        <v>2942</v>
      </c>
      <c r="D2219" t="s">
        <v>322</v>
      </c>
      <c r="E2219" t="s">
        <v>1668</v>
      </c>
      <c r="F2219"/>
      <c r="G2219" t="s">
        <v>3</v>
      </c>
      <c r="H2219" t="s">
        <v>3</v>
      </c>
      <c r="I2219" t="s">
        <v>3</v>
      </c>
      <c r="J2219" t="s">
        <v>3</v>
      </c>
      <c r="K2219" t="s">
        <v>3</v>
      </c>
      <c r="L2219" t="s">
        <v>3</v>
      </c>
      <c r="M2219" t="s">
        <v>3</v>
      </c>
      <c r="N2219" t="s">
        <v>3</v>
      </c>
      <c r="O2219" t="s">
        <v>3</v>
      </c>
      <c r="P2219" t="s">
        <v>3</v>
      </c>
      <c r="Q2219" t="s">
        <v>3</v>
      </c>
      <c r="R2219" t="s">
        <v>3</v>
      </c>
      <c r="S2219" t="s">
        <v>3</v>
      </c>
      <c r="T2219" t="s">
        <v>3</v>
      </c>
      <c r="U2219" t="s">
        <v>3</v>
      </c>
      <c r="V2219" t="s">
        <v>3</v>
      </c>
      <c r="W2219" t="s">
        <v>3</v>
      </c>
      <c r="X2219" t="s">
        <v>3</v>
      </c>
      <c r="Y2219" t="s">
        <v>3</v>
      </c>
      <c r="Z2219" t="s">
        <v>3</v>
      </c>
      <c r="AA2219"/>
      <c r="AB2219" t="s">
        <v>324</v>
      </c>
      <c r="AC2219" t="s">
        <v>3</v>
      </c>
      <c r="AD2219" t="s">
        <v>3</v>
      </c>
    </row>
    <row r="2220" spans="1:30" ht="15" x14ac:dyDescent="0.25">
      <c r="A2220" s="1" t="s">
        <v>2942</v>
      </c>
      <c r="B2220" t="s">
        <v>3045</v>
      </c>
      <c r="C2220" t="s">
        <v>2942</v>
      </c>
      <c r="D2220" t="s">
        <v>322</v>
      </c>
      <c r="E2220" t="s">
        <v>1668</v>
      </c>
      <c r="F2220"/>
      <c r="G2220" t="s">
        <v>3</v>
      </c>
      <c r="H2220" t="s">
        <v>3</v>
      </c>
      <c r="I2220" t="s">
        <v>3</v>
      </c>
      <c r="J2220" t="s">
        <v>3</v>
      </c>
      <c r="K2220" t="s">
        <v>3</v>
      </c>
      <c r="L2220" t="s">
        <v>3</v>
      </c>
      <c r="M2220" t="s">
        <v>3</v>
      </c>
      <c r="N2220" t="s">
        <v>3</v>
      </c>
      <c r="O2220" t="s">
        <v>3</v>
      </c>
      <c r="P2220" t="s">
        <v>3</v>
      </c>
      <c r="Q2220" t="s">
        <v>3</v>
      </c>
      <c r="R2220" t="s">
        <v>3</v>
      </c>
      <c r="S2220" t="s">
        <v>3</v>
      </c>
      <c r="T2220" t="s">
        <v>3</v>
      </c>
      <c r="U2220" t="s">
        <v>3</v>
      </c>
      <c r="V2220" t="s">
        <v>3</v>
      </c>
      <c r="W2220" t="s">
        <v>3</v>
      </c>
      <c r="X2220" t="s">
        <v>3</v>
      </c>
      <c r="Y2220" t="s">
        <v>3</v>
      </c>
      <c r="Z2220" t="s">
        <v>3</v>
      </c>
      <c r="AA2220"/>
      <c r="AB2220" t="s">
        <v>324</v>
      </c>
      <c r="AC2220" t="s">
        <v>3</v>
      </c>
      <c r="AD2220" t="s">
        <v>3</v>
      </c>
    </row>
    <row r="2221" spans="1:30" ht="15" x14ac:dyDescent="0.25">
      <c r="A2221" s="1" t="s">
        <v>2942</v>
      </c>
      <c r="B2221" t="s">
        <v>3046</v>
      </c>
      <c r="C2221" t="s">
        <v>2942</v>
      </c>
      <c r="D2221" t="s">
        <v>322</v>
      </c>
      <c r="E2221" t="s">
        <v>1668</v>
      </c>
      <c r="F2221"/>
      <c r="G2221" t="s">
        <v>3</v>
      </c>
      <c r="H2221" t="s">
        <v>3</v>
      </c>
      <c r="I2221" t="s">
        <v>3</v>
      </c>
      <c r="J2221" t="s">
        <v>3</v>
      </c>
      <c r="K2221" t="s">
        <v>3</v>
      </c>
      <c r="L2221" t="s">
        <v>3</v>
      </c>
      <c r="M2221" t="s">
        <v>3</v>
      </c>
      <c r="N2221" t="s">
        <v>3</v>
      </c>
      <c r="O2221" t="s">
        <v>3</v>
      </c>
      <c r="P2221" t="s">
        <v>3</v>
      </c>
      <c r="Q2221" t="s">
        <v>3</v>
      </c>
      <c r="R2221" t="s">
        <v>3</v>
      </c>
      <c r="S2221" t="s">
        <v>3</v>
      </c>
      <c r="T2221" t="s">
        <v>3</v>
      </c>
      <c r="U2221" t="s">
        <v>3</v>
      </c>
      <c r="V2221" t="s">
        <v>3</v>
      </c>
      <c r="W2221" t="s">
        <v>3</v>
      </c>
      <c r="X2221" t="s">
        <v>3</v>
      </c>
      <c r="Y2221" t="s">
        <v>3</v>
      </c>
      <c r="Z2221" t="s">
        <v>3</v>
      </c>
      <c r="AA2221"/>
      <c r="AB2221" t="s">
        <v>324</v>
      </c>
      <c r="AC2221" t="s">
        <v>3</v>
      </c>
      <c r="AD2221" t="s">
        <v>3</v>
      </c>
    </row>
    <row r="2222" spans="1:30" ht="15" x14ac:dyDescent="0.25">
      <c r="A2222" s="1" t="s">
        <v>2942</v>
      </c>
      <c r="B2222" t="s">
        <v>3047</v>
      </c>
      <c r="C2222" t="s">
        <v>2942</v>
      </c>
      <c r="D2222" t="s">
        <v>322</v>
      </c>
      <c r="E2222" t="s">
        <v>1716</v>
      </c>
      <c r="F2222"/>
      <c r="G2222" t="s">
        <v>3</v>
      </c>
      <c r="H2222" t="s">
        <v>3</v>
      </c>
      <c r="I2222" t="s">
        <v>3</v>
      </c>
      <c r="J2222" t="s">
        <v>3</v>
      </c>
      <c r="K2222" t="s">
        <v>3</v>
      </c>
      <c r="L2222" t="s">
        <v>3</v>
      </c>
      <c r="M2222" t="s">
        <v>3</v>
      </c>
      <c r="N2222" t="s">
        <v>3</v>
      </c>
      <c r="O2222" t="s">
        <v>3</v>
      </c>
      <c r="P2222" t="s">
        <v>3</v>
      </c>
      <c r="Q2222" t="s">
        <v>3</v>
      </c>
      <c r="R2222" t="s">
        <v>3</v>
      </c>
      <c r="S2222" t="s">
        <v>3</v>
      </c>
      <c r="T2222" t="s">
        <v>3</v>
      </c>
      <c r="U2222" t="s">
        <v>3</v>
      </c>
      <c r="V2222" t="s">
        <v>3</v>
      </c>
      <c r="W2222" t="s">
        <v>3</v>
      </c>
      <c r="X2222" t="s">
        <v>3</v>
      </c>
      <c r="Y2222" t="s">
        <v>3</v>
      </c>
      <c r="Z2222" t="s">
        <v>3</v>
      </c>
      <c r="AA2222"/>
      <c r="AB2222" t="s">
        <v>324</v>
      </c>
      <c r="AC2222" t="s">
        <v>3</v>
      </c>
      <c r="AD2222" t="s">
        <v>3</v>
      </c>
    </row>
    <row r="2223" spans="1:30" ht="15" x14ac:dyDescent="0.25">
      <c r="A2223" s="1" t="s">
        <v>2942</v>
      </c>
      <c r="B2223" t="s">
        <v>3048</v>
      </c>
      <c r="C2223" t="s">
        <v>2942</v>
      </c>
      <c r="D2223" t="s">
        <v>322</v>
      </c>
      <c r="E2223" t="s">
        <v>1724</v>
      </c>
      <c r="F2223"/>
      <c r="G2223" t="s">
        <v>3</v>
      </c>
      <c r="H2223" t="s">
        <v>3</v>
      </c>
      <c r="I2223" t="s">
        <v>3</v>
      </c>
      <c r="J2223" t="s">
        <v>3</v>
      </c>
      <c r="K2223" t="s">
        <v>3</v>
      </c>
      <c r="L2223" t="s">
        <v>3</v>
      </c>
      <c r="M2223" t="s">
        <v>3</v>
      </c>
      <c r="N2223" t="s">
        <v>3</v>
      </c>
      <c r="O2223" t="s">
        <v>3</v>
      </c>
      <c r="P2223" t="s">
        <v>3</v>
      </c>
      <c r="Q2223" t="s">
        <v>3</v>
      </c>
      <c r="R2223" t="s">
        <v>3</v>
      </c>
      <c r="S2223" t="s">
        <v>3</v>
      </c>
      <c r="T2223" t="s">
        <v>3</v>
      </c>
      <c r="U2223" t="s">
        <v>3</v>
      </c>
      <c r="V2223" t="s">
        <v>3</v>
      </c>
      <c r="W2223" t="s">
        <v>3</v>
      </c>
      <c r="X2223" t="s">
        <v>3</v>
      </c>
      <c r="Y2223" t="s">
        <v>3</v>
      </c>
      <c r="Z2223" t="s">
        <v>3</v>
      </c>
      <c r="AA2223"/>
      <c r="AB2223" t="s">
        <v>324</v>
      </c>
      <c r="AC2223" t="s">
        <v>3</v>
      </c>
      <c r="AD2223" t="s">
        <v>3</v>
      </c>
    </row>
    <row r="2224" spans="1:30" ht="15" x14ac:dyDescent="0.25">
      <c r="A2224" s="1" t="s">
        <v>2942</v>
      </c>
      <c r="B2224" t="s">
        <v>3049</v>
      </c>
      <c r="C2224" t="s">
        <v>2942</v>
      </c>
      <c r="D2224" t="s">
        <v>322</v>
      </c>
      <c r="E2224" t="s">
        <v>1724</v>
      </c>
      <c r="F2224"/>
      <c r="G2224" t="s">
        <v>3</v>
      </c>
      <c r="H2224" t="s">
        <v>3</v>
      </c>
      <c r="I2224" t="s">
        <v>3</v>
      </c>
      <c r="J2224" t="s">
        <v>3</v>
      </c>
      <c r="K2224" t="s">
        <v>3</v>
      </c>
      <c r="L2224" t="s">
        <v>3</v>
      </c>
      <c r="M2224" t="s">
        <v>3</v>
      </c>
      <c r="N2224" t="s">
        <v>3</v>
      </c>
      <c r="O2224" t="s">
        <v>3</v>
      </c>
      <c r="P2224" t="s">
        <v>3</v>
      </c>
      <c r="Q2224" t="s">
        <v>3</v>
      </c>
      <c r="R2224" t="s">
        <v>3</v>
      </c>
      <c r="S2224" t="s">
        <v>3</v>
      </c>
      <c r="T2224" t="s">
        <v>3</v>
      </c>
      <c r="U2224" t="s">
        <v>3</v>
      </c>
      <c r="V2224" t="s">
        <v>3</v>
      </c>
      <c r="W2224" t="s">
        <v>3</v>
      </c>
      <c r="X2224" t="s">
        <v>3</v>
      </c>
      <c r="Y2224" t="s">
        <v>3</v>
      </c>
      <c r="Z2224" t="s">
        <v>3</v>
      </c>
      <c r="AA2224"/>
      <c r="AB2224" t="s">
        <v>324</v>
      </c>
      <c r="AC2224" t="s">
        <v>3</v>
      </c>
      <c r="AD2224" t="s">
        <v>3</v>
      </c>
    </row>
    <row r="2225" spans="1:30" ht="15" x14ac:dyDescent="0.25">
      <c r="A2225" s="1" t="s">
        <v>2942</v>
      </c>
      <c r="B2225" t="s">
        <v>3050</v>
      </c>
      <c r="C2225" t="s">
        <v>2942</v>
      </c>
      <c r="D2225" t="s">
        <v>1730</v>
      </c>
      <c r="E2225" t="s">
        <v>1731</v>
      </c>
      <c r="F2225"/>
      <c r="G2225" t="s">
        <v>3</v>
      </c>
      <c r="H2225" t="s">
        <v>3</v>
      </c>
      <c r="I2225" t="s">
        <v>3</v>
      </c>
      <c r="J2225" t="s">
        <v>3</v>
      </c>
      <c r="K2225" t="s">
        <v>3</v>
      </c>
      <c r="L2225" t="s">
        <v>3</v>
      </c>
      <c r="M2225" t="s">
        <v>3</v>
      </c>
      <c r="N2225" t="s">
        <v>3</v>
      </c>
      <c r="O2225" t="s">
        <v>3</v>
      </c>
      <c r="P2225" t="s">
        <v>3</v>
      </c>
      <c r="Q2225" t="s">
        <v>3</v>
      </c>
      <c r="R2225" t="s">
        <v>3</v>
      </c>
      <c r="S2225" t="s">
        <v>3</v>
      </c>
      <c r="T2225" t="s">
        <v>3</v>
      </c>
      <c r="U2225" t="s">
        <v>3</v>
      </c>
      <c r="V2225" t="s">
        <v>3</v>
      </c>
      <c r="W2225" t="s">
        <v>3</v>
      </c>
      <c r="X2225" t="s">
        <v>3</v>
      </c>
      <c r="Y2225" t="s">
        <v>3</v>
      </c>
      <c r="Z2225" t="s">
        <v>3</v>
      </c>
      <c r="AA2225"/>
      <c r="AB2225" t="s">
        <v>324</v>
      </c>
      <c r="AC2225" t="s">
        <v>3</v>
      </c>
      <c r="AD2225" t="s">
        <v>3</v>
      </c>
    </row>
    <row r="2226" spans="1:30" ht="15" x14ac:dyDescent="0.25">
      <c r="A2226" s="1" t="s">
        <v>2942</v>
      </c>
      <c r="B2226" t="s">
        <v>3051</v>
      </c>
      <c r="C2226" t="s">
        <v>2942</v>
      </c>
      <c r="D2226" t="s">
        <v>1738</v>
      </c>
      <c r="E2226" t="s">
        <v>1739</v>
      </c>
      <c r="F2226"/>
      <c r="G2226" t="s">
        <v>3</v>
      </c>
      <c r="H2226" t="s">
        <v>3</v>
      </c>
      <c r="I2226" t="s">
        <v>3</v>
      </c>
      <c r="J2226" t="s">
        <v>3</v>
      </c>
      <c r="K2226" t="s">
        <v>3</v>
      </c>
      <c r="L2226" t="s">
        <v>3</v>
      </c>
      <c r="M2226" t="s">
        <v>3</v>
      </c>
      <c r="N2226" t="s">
        <v>3</v>
      </c>
      <c r="O2226" t="s">
        <v>3</v>
      </c>
      <c r="P2226" t="s">
        <v>3</v>
      </c>
      <c r="Q2226" t="s">
        <v>3</v>
      </c>
      <c r="R2226" t="s">
        <v>3</v>
      </c>
      <c r="S2226" t="s">
        <v>3</v>
      </c>
      <c r="T2226" t="s">
        <v>3</v>
      </c>
      <c r="U2226" t="s">
        <v>3</v>
      </c>
      <c r="V2226" t="s">
        <v>3</v>
      </c>
      <c r="W2226" t="s">
        <v>3</v>
      </c>
      <c r="X2226" t="s">
        <v>3</v>
      </c>
      <c r="Y2226" t="s">
        <v>3</v>
      </c>
      <c r="Z2226" t="s">
        <v>3</v>
      </c>
      <c r="AA2226"/>
      <c r="AB2226" t="s">
        <v>324</v>
      </c>
      <c r="AC2226" t="s">
        <v>3</v>
      </c>
      <c r="AD2226" t="s">
        <v>3</v>
      </c>
    </row>
    <row r="2227" spans="1:30" ht="15" x14ac:dyDescent="0.25">
      <c r="A2227" s="1" t="s">
        <v>2942</v>
      </c>
      <c r="B2227" t="s">
        <v>3052</v>
      </c>
      <c r="C2227" t="s">
        <v>2942</v>
      </c>
      <c r="D2227" t="s">
        <v>1738</v>
      </c>
      <c r="E2227" t="s">
        <v>1739</v>
      </c>
      <c r="F2227"/>
      <c r="G2227" t="s">
        <v>3</v>
      </c>
      <c r="H2227" t="s">
        <v>3</v>
      </c>
      <c r="I2227" t="s">
        <v>3</v>
      </c>
      <c r="J2227" t="s">
        <v>3</v>
      </c>
      <c r="K2227" t="s">
        <v>3</v>
      </c>
      <c r="L2227" t="s">
        <v>3</v>
      </c>
      <c r="M2227" t="s">
        <v>3</v>
      </c>
      <c r="N2227" t="s">
        <v>3</v>
      </c>
      <c r="O2227" t="s">
        <v>3</v>
      </c>
      <c r="P2227" t="s">
        <v>3</v>
      </c>
      <c r="Q2227" t="s">
        <v>3</v>
      </c>
      <c r="R2227" t="s">
        <v>3</v>
      </c>
      <c r="S2227" t="s">
        <v>3</v>
      </c>
      <c r="T2227" t="s">
        <v>3</v>
      </c>
      <c r="U2227" t="s">
        <v>3</v>
      </c>
      <c r="V2227" t="s">
        <v>3</v>
      </c>
      <c r="W2227" t="s">
        <v>3</v>
      </c>
      <c r="X2227" t="s">
        <v>3</v>
      </c>
      <c r="Y2227" t="s">
        <v>3</v>
      </c>
      <c r="Z2227" t="s">
        <v>3</v>
      </c>
      <c r="AA2227"/>
      <c r="AB2227" t="s">
        <v>324</v>
      </c>
      <c r="AC2227" t="s">
        <v>3</v>
      </c>
      <c r="AD2227" t="s">
        <v>3</v>
      </c>
    </row>
    <row r="2228" spans="1:30" ht="15" x14ac:dyDescent="0.25">
      <c r="A2228" s="1" t="s">
        <v>2942</v>
      </c>
      <c r="B2228" t="s">
        <v>3053</v>
      </c>
      <c r="C2228" t="s">
        <v>2942</v>
      </c>
      <c r="D2228" t="s">
        <v>1738</v>
      </c>
      <c r="E2228" t="s">
        <v>1745</v>
      </c>
      <c r="F2228"/>
      <c r="G2228" t="s">
        <v>3</v>
      </c>
      <c r="H2228" t="s">
        <v>3</v>
      </c>
      <c r="I2228" t="s">
        <v>3</v>
      </c>
      <c r="J2228" t="s">
        <v>3</v>
      </c>
      <c r="K2228" t="s">
        <v>3</v>
      </c>
      <c r="L2228" t="s">
        <v>3</v>
      </c>
      <c r="M2228" t="s">
        <v>3</v>
      </c>
      <c r="N2228" t="s">
        <v>3</v>
      </c>
      <c r="O2228" t="s">
        <v>3</v>
      </c>
      <c r="P2228" t="s">
        <v>3</v>
      </c>
      <c r="Q2228" t="s">
        <v>3</v>
      </c>
      <c r="R2228" t="s">
        <v>3</v>
      </c>
      <c r="S2228" t="s">
        <v>3</v>
      </c>
      <c r="T2228" t="s">
        <v>3</v>
      </c>
      <c r="U2228" t="s">
        <v>3</v>
      </c>
      <c r="V2228" t="s">
        <v>3</v>
      </c>
      <c r="W2228" t="s">
        <v>3</v>
      </c>
      <c r="X2228" t="s">
        <v>3</v>
      </c>
      <c r="Y2228" t="s">
        <v>3</v>
      </c>
      <c r="Z2228" t="s">
        <v>3</v>
      </c>
      <c r="AA2228"/>
      <c r="AB2228" t="s">
        <v>324</v>
      </c>
      <c r="AC2228" t="s">
        <v>3</v>
      </c>
      <c r="AD2228" t="s">
        <v>3</v>
      </c>
    </row>
    <row r="2229" spans="1:30" ht="15" x14ac:dyDescent="0.25">
      <c r="A2229" s="1" t="s">
        <v>2942</v>
      </c>
      <c r="B2229" t="s">
        <v>3054</v>
      </c>
      <c r="C2229" t="s">
        <v>2942</v>
      </c>
      <c r="D2229" t="s">
        <v>1738</v>
      </c>
      <c r="E2229" t="s">
        <v>1750</v>
      </c>
      <c r="F2229"/>
      <c r="G2229" t="s">
        <v>3</v>
      </c>
      <c r="H2229" t="s">
        <v>3</v>
      </c>
      <c r="I2229" t="s">
        <v>3</v>
      </c>
      <c r="J2229" t="s">
        <v>3</v>
      </c>
      <c r="K2229" t="s">
        <v>3</v>
      </c>
      <c r="L2229" t="s">
        <v>3</v>
      </c>
      <c r="M2229" t="s">
        <v>3</v>
      </c>
      <c r="N2229" t="s">
        <v>3</v>
      </c>
      <c r="O2229" t="s">
        <v>3</v>
      </c>
      <c r="P2229" t="s">
        <v>3</v>
      </c>
      <c r="Q2229" t="s">
        <v>3</v>
      </c>
      <c r="R2229" t="s">
        <v>3</v>
      </c>
      <c r="S2229" t="s">
        <v>3</v>
      </c>
      <c r="T2229" t="s">
        <v>3</v>
      </c>
      <c r="U2229" t="s">
        <v>3</v>
      </c>
      <c r="V2229" t="s">
        <v>3</v>
      </c>
      <c r="W2229" t="s">
        <v>3</v>
      </c>
      <c r="X2229" t="s">
        <v>3</v>
      </c>
      <c r="Y2229" t="s">
        <v>3</v>
      </c>
      <c r="Z2229" t="s">
        <v>3</v>
      </c>
      <c r="AA2229"/>
      <c r="AB2229" t="s">
        <v>324</v>
      </c>
      <c r="AC2229" t="s">
        <v>3</v>
      </c>
      <c r="AD2229" t="s">
        <v>3</v>
      </c>
    </row>
    <row r="2230" spans="1:30" ht="15" x14ac:dyDescent="0.25">
      <c r="A2230" s="1" t="s">
        <v>2942</v>
      </c>
      <c r="B2230" t="s">
        <v>3055</v>
      </c>
      <c r="C2230" t="s">
        <v>2942</v>
      </c>
      <c r="D2230" t="s">
        <v>1738</v>
      </c>
      <c r="E2230" t="s">
        <v>1750</v>
      </c>
      <c r="F2230"/>
      <c r="G2230" t="s">
        <v>3</v>
      </c>
      <c r="H2230" t="s">
        <v>3</v>
      </c>
      <c r="I2230" t="s">
        <v>3</v>
      </c>
      <c r="J2230" t="s">
        <v>3</v>
      </c>
      <c r="K2230" t="s">
        <v>3</v>
      </c>
      <c r="L2230" t="s">
        <v>3</v>
      </c>
      <c r="M2230" t="s">
        <v>3</v>
      </c>
      <c r="N2230" t="s">
        <v>3</v>
      </c>
      <c r="O2230" t="s">
        <v>3</v>
      </c>
      <c r="P2230" t="s">
        <v>3</v>
      </c>
      <c r="Q2230" t="s">
        <v>3</v>
      </c>
      <c r="R2230" t="s">
        <v>3</v>
      </c>
      <c r="S2230" t="s">
        <v>3</v>
      </c>
      <c r="T2230" t="s">
        <v>3</v>
      </c>
      <c r="U2230" t="s">
        <v>3</v>
      </c>
      <c r="V2230" t="s">
        <v>3</v>
      </c>
      <c r="W2230" t="s">
        <v>3</v>
      </c>
      <c r="X2230" t="s">
        <v>3</v>
      </c>
      <c r="Y2230" t="s">
        <v>3</v>
      </c>
      <c r="Z2230" t="s">
        <v>3</v>
      </c>
      <c r="AA2230"/>
      <c r="AB2230" t="s">
        <v>324</v>
      </c>
      <c r="AC2230" t="s">
        <v>3</v>
      </c>
      <c r="AD2230" t="s">
        <v>3</v>
      </c>
    </row>
    <row r="2231" spans="1:30" ht="15" x14ac:dyDescent="0.25">
      <c r="A2231" s="1" t="s">
        <v>2942</v>
      </c>
      <c r="B2231" t="s">
        <v>3056</v>
      </c>
      <c r="C2231" t="s">
        <v>2942</v>
      </c>
      <c r="D2231" t="s">
        <v>1738</v>
      </c>
      <c r="E2231" t="s">
        <v>1750</v>
      </c>
      <c r="F2231"/>
      <c r="G2231" t="s">
        <v>3</v>
      </c>
      <c r="H2231" t="s">
        <v>3</v>
      </c>
      <c r="I2231" t="s">
        <v>3</v>
      </c>
      <c r="J2231" t="s">
        <v>3</v>
      </c>
      <c r="K2231" t="s">
        <v>3</v>
      </c>
      <c r="L2231" t="s">
        <v>3</v>
      </c>
      <c r="M2231" t="s">
        <v>3</v>
      </c>
      <c r="N2231" t="s">
        <v>3</v>
      </c>
      <c r="O2231" t="s">
        <v>3</v>
      </c>
      <c r="P2231" t="s">
        <v>3</v>
      </c>
      <c r="Q2231" t="s">
        <v>3</v>
      </c>
      <c r="R2231" t="s">
        <v>3</v>
      </c>
      <c r="S2231" t="s">
        <v>3</v>
      </c>
      <c r="T2231" t="s">
        <v>3</v>
      </c>
      <c r="U2231" t="s">
        <v>3</v>
      </c>
      <c r="V2231" t="s">
        <v>3</v>
      </c>
      <c r="W2231" t="s">
        <v>3</v>
      </c>
      <c r="X2231" t="s">
        <v>3</v>
      </c>
      <c r="Y2231" t="s">
        <v>3</v>
      </c>
      <c r="Z2231" t="s">
        <v>3</v>
      </c>
      <c r="AA2231"/>
      <c r="AB2231" t="s">
        <v>324</v>
      </c>
      <c r="AC2231" t="s">
        <v>3</v>
      </c>
      <c r="AD2231" t="s">
        <v>3</v>
      </c>
    </row>
    <row r="2232" spans="1:30" ht="15" x14ac:dyDescent="0.25">
      <c r="A2232" s="1" t="s">
        <v>2942</v>
      </c>
      <c r="B2232" t="s">
        <v>3057</v>
      </c>
      <c r="C2232" t="s">
        <v>2942</v>
      </c>
      <c r="D2232" t="s">
        <v>1738</v>
      </c>
      <c r="E2232" t="s">
        <v>1750</v>
      </c>
      <c r="F2232"/>
      <c r="G2232" t="s">
        <v>3</v>
      </c>
      <c r="H2232" t="s">
        <v>3</v>
      </c>
      <c r="I2232" t="s">
        <v>3</v>
      </c>
      <c r="J2232" t="s">
        <v>3</v>
      </c>
      <c r="K2232" t="s">
        <v>3</v>
      </c>
      <c r="L2232" t="s">
        <v>3</v>
      </c>
      <c r="M2232" t="s">
        <v>3</v>
      </c>
      <c r="N2232" t="s">
        <v>3</v>
      </c>
      <c r="O2232" t="s">
        <v>3</v>
      </c>
      <c r="P2232" t="s">
        <v>3</v>
      </c>
      <c r="Q2232" t="s">
        <v>3</v>
      </c>
      <c r="R2232" t="s">
        <v>3</v>
      </c>
      <c r="S2232" t="s">
        <v>3</v>
      </c>
      <c r="T2232" t="s">
        <v>3</v>
      </c>
      <c r="U2232" t="s">
        <v>3</v>
      </c>
      <c r="V2232" t="s">
        <v>3</v>
      </c>
      <c r="W2232" t="s">
        <v>3</v>
      </c>
      <c r="X2232" t="s">
        <v>3</v>
      </c>
      <c r="Y2232" t="s">
        <v>3</v>
      </c>
      <c r="Z2232" t="s">
        <v>3</v>
      </c>
      <c r="AA2232"/>
      <c r="AB2232" t="s">
        <v>324</v>
      </c>
      <c r="AC2232" t="s">
        <v>3</v>
      </c>
      <c r="AD2232" t="s">
        <v>3</v>
      </c>
    </row>
    <row r="2233" spans="1:30" ht="15" x14ac:dyDescent="0.25">
      <c r="A2233" s="1" t="s">
        <v>2942</v>
      </c>
      <c r="B2233" t="s">
        <v>3058</v>
      </c>
      <c r="C2233" t="s">
        <v>2942</v>
      </c>
      <c r="D2233" t="s">
        <v>1738</v>
      </c>
      <c r="E2233" t="s">
        <v>1750</v>
      </c>
      <c r="F2233"/>
      <c r="G2233" t="s">
        <v>3</v>
      </c>
      <c r="H2233" t="s">
        <v>3</v>
      </c>
      <c r="I2233" t="s">
        <v>3</v>
      </c>
      <c r="J2233" t="s">
        <v>3</v>
      </c>
      <c r="K2233" t="s">
        <v>3</v>
      </c>
      <c r="L2233" t="s">
        <v>3</v>
      </c>
      <c r="M2233" t="s">
        <v>3</v>
      </c>
      <c r="N2233" t="s">
        <v>3</v>
      </c>
      <c r="O2233" t="s">
        <v>3</v>
      </c>
      <c r="P2233" t="s">
        <v>3</v>
      </c>
      <c r="Q2233" t="s">
        <v>3</v>
      </c>
      <c r="R2233" t="s">
        <v>3</v>
      </c>
      <c r="S2233" t="s">
        <v>3</v>
      </c>
      <c r="T2233" t="s">
        <v>3</v>
      </c>
      <c r="U2233" t="s">
        <v>3</v>
      </c>
      <c r="V2233" t="s">
        <v>3</v>
      </c>
      <c r="W2233" t="s">
        <v>3</v>
      </c>
      <c r="X2233" t="s">
        <v>3</v>
      </c>
      <c r="Y2233" t="s">
        <v>3</v>
      </c>
      <c r="Z2233" t="s">
        <v>3</v>
      </c>
      <c r="AA2233"/>
      <c r="AB2233" t="s">
        <v>324</v>
      </c>
      <c r="AC2233" t="s">
        <v>3</v>
      </c>
      <c r="AD2233" t="s">
        <v>3</v>
      </c>
    </row>
    <row r="2234" spans="1:30" ht="15" x14ac:dyDescent="0.25">
      <c r="A2234" s="1" t="s">
        <v>2942</v>
      </c>
      <c r="B2234" t="s">
        <v>3059</v>
      </c>
      <c r="C2234" t="s">
        <v>2942</v>
      </c>
      <c r="D2234" t="s">
        <v>1738</v>
      </c>
      <c r="E2234" t="s">
        <v>1773</v>
      </c>
      <c r="F2234"/>
      <c r="G2234" t="s">
        <v>3</v>
      </c>
      <c r="H2234" t="s">
        <v>3</v>
      </c>
      <c r="I2234" t="s">
        <v>3</v>
      </c>
      <c r="J2234" t="s">
        <v>3</v>
      </c>
      <c r="K2234" t="s">
        <v>3</v>
      </c>
      <c r="L2234" t="s">
        <v>3</v>
      </c>
      <c r="M2234" t="s">
        <v>3</v>
      </c>
      <c r="N2234" t="s">
        <v>3</v>
      </c>
      <c r="O2234" t="s">
        <v>3</v>
      </c>
      <c r="P2234" t="s">
        <v>3</v>
      </c>
      <c r="Q2234" t="s">
        <v>3</v>
      </c>
      <c r="R2234" t="s">
        <v>3</v>
      </c>
      <c r="S2234" t="s">
        <v>3</v>
      </c>
      <c r="T2234" t="s">
        <v>3</v>
      </c>
      <c r="U2234" t="s">
        <v>3</v>
      </c>
      <c r="V2234" t="s">
        <v>3</v>
      </c>
      <c r="W2234" t="s">
        <v>3</v>
      </c>
      <c r="X2234" t="s">
        <v>3</v>
      </c>
      <c r="Y2234" t="s">
        <v>3</v>
      </c>
      <c r="Z2234" t="s">
        <v>3</v>
      </c>
      <c r="AA2234"/>
      <c r="AB2234" t="s">
        <v>324</v>
      </c>
      <c r="AC2234" t="s">
        <v>3</v>
      </c>
      <c r="AD2234" t="s">
        <v>3</v>
      </c>
    </row>
    <row r="2235" spans="1:30" ht="15" x14ac:dyDescent="0.25">
      <c r="A2235" s="1" t="s">
        <v>2942</v>
      </c>
      <c r="B2235" t="s">
        <v>3060</v>
      </c>
      <c r="C2235" t="s">
        <v>2942</v>
      </c>
      <c r="D2235" t="s">
        <v>1738</v>
      </c>
      <c r="E2235" t="s">
        <v>1773</v>
      </c>
      <c r="F2235"/>
      <c r="G2235" t="s">
        <v>3</v>
      </c>
      <c r="H2235" t="s">
        <v>3</v>
      </c>
      <c r="I2235" t="s">
        <v>3</v>
      </c>
      <c r="J2235" t="s">
        <v>3</v>
      </c>
      <c r="K2235" t="s">
        <v>3</v>
      </c>
      <c r="L2235" t="s">
        <v>3</v>
      </c>
      <c r="M2235" t="s">
        <v>3</v>
      </c>
      <c r="N2235" t="s">
        <v>3</v>
      </c>
      <c r="O2235" t="s">
        <v>3</v>
      </c>
      <c r="P2235" t="s">
        <v>3</v>
      </c>
      <c r="Q2235" t="s">
        <v>3</v>
      </c>
      <c r="R2235" t="s">
        <v>3</v>
      </c>
      <c r="S2235" t="s">
        <v>3</v>
      </c>
      <c r="T2235" t="s">
        <v>3</v>
      </c>
      <c r="U2235" t="s">
        <v>3</v>
      </c>
      <c r="V2235" t="s">
        <v>3</v>
      </c>
      <c r="W2235" t="s">
        <v>3</v>
      </c>
      <c r="X2235" t="s">
        <v>3</v>
      </c>
      <c r="Y2235" t="s">
        <v>3</v>
      </c>
      <c r="Z2235" t="s">
        <v>3</v>
      </c>
      <c r="AA2235"/>
      <c r="AB2235" t="s">
        <v>324</v>
      </c>
      <c r="AC2235" t="s">
        <v>3</v>
      </c>
      <c r="AD2235" t="s">
        <v>3</v>
      </c>
    </row>
    <row r="2236" spans="1:30" ht="15" x14ac:dyDescent="0.25">
      <c r="A2236" s="1" t="s">
        <v>2942</v>
      </c>
      <c r="B2236" t="s">
        <v>3061</v>
      </c>
      <c r="C2236" t="s">
        <v>2942</v>
      </c>
      <c r="D2236" t="s">
        <v>1738</v>
      </c>
      <c r="E2236" t="s">
        <v>1773</v>
      </c>
      <c r="F2236"/>
      <c r="G2236" t="s">
        <v>3</v>
      </c>
      <c r="H2236" t="s">
        <v>3</v>
      </c>
      <c r="I2236" t="s">
        <v>3</v>
      </c>
      <c r="J2236" t="s">
        <v>3</v>
      </c>
      <c r="K2236" t="s">
        <v>3</v>
      </c>
      <c r="L2236" t="s">
        <v>3</v>
      </c>
      <c r="M2236" t="s">
        <v>3</v>
      </c>
      <c r="N2236" t="s">
        <v>3</v>
      </c>
      <c r="O2236" t="s">
        <v>3</v>
      </c>
      <c r="P2236" t="s">
        <v>3</v>
      </c>
      <c r="Q2236" t="s">
        <v>3</v>
      </c>
      <c r="R2236" t="s">
        <v>3</v>
      </c>
      <c r="S2236" t="s">
        <v>3</v>
      </c>
      <c r="T2236" t="s">
        <v>3</v>
      </c>
      <c r="U2236" t="s">
        <v>3</v>
      </c>
      <c r="V2236" t="s">
        <v>3</v>
      </c>
      <c r="W2236" t="s">
        <v>3</v>
      </c>
      <c r="X2236" t="s">
        <v>3</v>
      </c>
      <c r="Y2236" t="s">
        <v>3</v>
      </c>
      <c r="Z2236" t="s">
        <v>3</v>
      </c>
      <c r="AA2236"/>
      <c r="AB2236" t="s">
        <v>324</v>
      </c>
      <c r="AC2236" t="s">
        <v>3</v>
      </c>
      <c r="AD2236" t="s">
        <v>3</v>
      </c>
    </row>
    <row r="2237" spans="1:30" ht="15" x14ac:dyDescent="0.25">
      <c r="A2237" s="1" t="s">
        <v>2942</v>
      </c>
      <c r="B2237" t="s">
        <v>3062</v>
      </c>
      <c r="C2237" t="s">
        <v>2942</v>
      </c>
      <c r="D2237" t="s">
        <v>1738</v>
      </c>
      <c r="E2237" t="s">
        <v>1773</v>
      </c>
      <c r="F2237"/>
      <c r="G2237" t="s">
        <v>3</v>
      </c>
      <c r="H2237" t="s">
        <v>3</v>
      </c>
      <c r="I2237" t="s">
        <v>3</v>
      </c>
      <c r="J2237" t="s">
        <v>3</v>
      </c>
      <c r="K2237" t="s">
        <v>3</v>
      </c>
      <c r="L2237" t="s">
        <v>3</v>
      </c>
      <c r="M2237" t="s">
        <v>3</v>
      </c>
      <c r="N2237" t="s">
        <v>3</v>
      </c>
      <c r="O2237" t="s">
        <v>3</v>
      </c>
      <c r="P2237" t="s">
        <v>3</v>
      </c>
      <c r="Q2237" t="s">
        <v>3</v>
      </c>
      <c r="R2237" t="s">
        <v>3</v>
      </c>
      <c r="S2237" t="s">
        <v>3</v>
      </c>
      <c r="T2237" t="s">
        <v>3</v>
      </c>
      <c r="U2237" t="s">
        <v>3</v>
      </c>
      <c r="V2237" t="s">
        <v>3</v>
      </c>
      <c r="W2237" t="s">
        <v>3</v>
      </c>
      <c r="X2237" t="s">
        <v>3</v>
      </c>
      <c r="Y2237" t="s">
        <v>3</v>
      </c>
      <c r="Z2237" t="s">
        <v>3</v>
      </c>
      <c r="AA2237"/>
      <c r="AB2237" t="s">
        <v>324</v>
      </c>
      <c r="AC2237" t="s">
        <v>3</v>
      </c>
      <c r="AD2237" t="s">
        <v>3</v>
      </c>
    </row>
    <row r="2238" spans="1:30" ht="15" x14ac:dyDescent="0.25">
      <c r="A2238" s="1" t="s">
        <v>2942</v>
      </c>
      <c r="B2238" t="s">
        <v>3063</v>
      </c>
      <c r="C2238" t="s">
        <v>2942</v>
      </c>
      <c r="D2238" t="s">
        <v>1738</v>
      </c>
      <c r="E2238" t="s">
        <v>1773</v>
      </c>
      <c r="F2238"/>
      <c r="G2238" t="s">
        <v>3</v>
      </c>
      <c r="H2238" t="s">
        <v>3</v>
      </c>
      <c r="I2238" t="s">
        <v>3</v>
      </c>
      <c r="J2238" t="s">
        <v>3</v>
      </c>
      <c r="K2238" t="s">
        <v>3</v>
      </c>
      <c r="L2238" t="s">
        <v>3</v>
      </c>
      <c r="M2238" t="s">
        <v>3</v>
      </c>
      <c r="N2238" t="s">
        <v>3</v>
      </c>
      <c r="O2238" t="s">
        <v>3</v>
      </c>
      <c r="P2238" t="s">
        <v>3</v>
      </c>
      <c r="Q2238" t="s">
        <v>3</v>
      </c>
      <c r="R2238" t="s">
        <v>3</v>
      </c>
      <c r="S2238" t="s">
        <v>3</v>
      </c>
      <c r="T2238" t="s">
        <v>3</v>
      </c>
      <c r="U2238" t="s">
        <v>3</v>
      </c>
      <c r="V2238" t="s">
        <v>3</v>
      </c>
      <c r="W2238" t="s">
        <v>3</v>
      </c>
      <c r="X2238" t="s">
        <v>3</v>
      </c>
      <c r="Y2238" t="s">
        <v>3</v>
      </c>
      <c r="Z2238" t="s">
        <v>3</v>
      </c>
      <c r="AA2238"/>
      <c r="AB2238" t="s">
        <v>324</v>
      </c>
      <c r="AC2238" t="s">
        <v>3</v>
      </c>
      <c r="AD2238" t="s">
        <v>3</v>
      </c>
    </row>
  </sheetData>
  <phoneticPr fontId="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2"/>
  <sheetViews>
    <sheetView showGridLines="0" workbookViewId="0">
      <selection activeCell="X4" sqref="X4"/>
    </sheetView>
  </sheetViews>
  <sheetFormatPr defaultColWidth="8.85546875" defaultRowHeight="12.75" x14ac:dyDescent="0.2"/>
  <cols>
    <col min="1" max="1" width="30.7109375" style="2" customWidth="1"/>
    <col min="2" max="2" width="11.42578125" style="2" customWidth="1"/>
    <col min="3" max="3" width="18" style="2" customWidth="1"/>
    <col min="4" max="5" width="30.7109375" style="2" customWidth="1"/>
    <col min="6" max="6" width="25.42578125" style="2" customWidth="1"/>
    <col min="7" max="7" width="12" style="2" customWidth="1"/>
    <col min="8" max="8" width="8.85546875" style="2"/>
    <col min="9" max="9" width="12.28515625" style="2" customWidth="1"/>
    <col min="10" max="10" width="20.28515625" style="2" customWidth="1"/>
    <col min="11" max="11" width="17.140625" style="2" customWidth="1"/>
    <col min="12" max="12" width="17.7109375" style="2" customWidth="1"/>
    <col min="13" max="13" width="9.7109375" style="2" customWidth="1"/>
    <col min="14" max="14" width="15.42578125" style="2" customWidth="1"/>
    <col min="15" max="15" width="11.5703125" style="2" customWidth="1"/>
    <col min="16" max="16" width="9.85546875" style="2" customWidth="1"/>
    <col min="17" max="17" width="9.28515625" style="2" customWidth="1"/>
    <col min="18" max="18" width="20.7109375" style="2" customWidth="1"/>
    <col min="19" max="19" width="9.5703125" style="2" customWidth="1"/>
    <col min="20" max="20" width="8.85546875" style="2"/>
    <col min="21" max="21" width="14.28515625" style="2" customWidth="1"/>
    <col min="22" max="22" width="8.85546875" style="2"/>
    <col min="23" max="23" width="19.7109375" style="2" customWidth="1"/>
    <col min="24" max="24" width="12.140625" style="2" customWidth="1"/>
    <col min="25" max="25" width="15.140625" style="2" customWidth="1"/>
    <col min="26" max="26" width="15" style="2" customWidth="1"/>
    <col min="27" max="27" width="8.85546875" style="2"/>
    <col min="28" max="28" width="11.140625" style="2" customWidth="1"/>
    <col min="29" max="29" width="12.5703125" style="2" customWidth="1"/>
    <col min="30" max="30" width="15.5703125" style="2" customWidth="1"/>
    <col min="31" max="31" width="15.85546875" style="2" customWidth="1"/>
    <col min="32" max="16384" width="8.85546875" style="2"/>
  </cols>
  <sheetData>
    <row r="2" spans="1:31" s="46" customFormat="1" x14ac:dyDescent="0.25">
      <c r="A2" s="24" t="s">
        <v>173</v>
      </c>
      <c r="B2" s="24" t="s">
        <v>204</v>
      </c>
      <c r="C2" s="24" t="s">
        <v>205</v>
      </c>
      <c r="D2" s="24" t="s">
        <v>211</v>
      </c>
      <c r="E2" s="24" t="s">
        <v>212</v>
      </c>
      <c r="F2" s="24" t="s">
        <v>201</v>
      </c>
      <c r="G2" s="24" t="s">
        <v>202</v>
      </c>
      <c r="H2" s="24" t="s">
        <v>115</v>
      </c>
      <c r="I2" s="24" t="s">
        <v>203</v>
      </c>
      <c r="J2" s="24" t="s">
        <v>109</v>
      </c>
      <c r="K2" s="24" t="s">
        <v>110</v>
      </c>
      <c r="L2" s="24" t="s">
        <v>111</v>
      </c>
      <c r="M2" s="24" t="s">
        <v>206</v>
      </c>
      <c r="N2" s="24" t="s">
        <v>207</v>
      </c>
      <c r="O2" s="24" t="s">
        <v>208</v>
      </c>
      <c r="P2" s="24" t="s">
        <v>209</v>
      </c>
      <c r="Q2" s="24" t="s">
        <v>114</v>
      </c>
      <c r="R2" s="24" t="s">
        <v>210</v>
      </c>
      <c r="S2" s="24" t="s">
        <v>112</v>
      </c>
      <c r="T2" s="24" t="s">
        <v>113</v>
      </c>
      <c r="U2" s="24" t="s">
        <v>174</v>
      </c>
      <c r="V2" s="24" t="s">
        <v>177</v>
      </c>
      <c r="W2" s="24" t="s">
        <v>179</v>
      </c>
      <c r="X2" s="24" t="s">
        <v>182</v>
      </c>
      <c r="Y2" s="24" t="s">
        <v>183</v>
      </c>
      <c r="Z2" s="24" t="s">
        <v>185</v>
      </c>
      <c r="AA2" s="24" t="s">
        <v>191</v>
      </c>
      <c r="AB2" s="24" t="s">
        <v>193</v>
      </c>
      <c r="AC2" s="24" t="s">
        <v>196</v>
      </c>
      <c r="AD2" s="24" t="s">
        <v>215</v>
      </c>
      <c r="AE2" s="45" t="s">
        <v>225</v>
      </c>
    </row>
    <row r="3" spans="1:31" x14ac:dyDescent="0.2">
      <c r="A3" s="2" t="s">
        <v>3071</v>
      </c>
      <c r="B3" s="2" t="s">
        <v>3072</v>
      </c>
      <c r="C3" s="2" t="s">
        <v>200</v>
      </c>
      <c r="D3" s="2" t="s">
        <v>3076</v>
      </c>
      <c r="E3" s="2" t="s">
        <v>3080</v>
      </c>
      <c r="F3" s="2" t="s">
        <v>231</v>
      </c>
      <c r="G3" s="2" t="s">
        <v>83</v>
      </c>
      <c r="H3" s="2">
        <v>2019</v>
      </c>
      <c r="I3" s="2" t="s">
        <v>76</v>
      </c>
      <c r="J3" s="2" t="s">
        <v>3064</v>
      </c>
      <c r="K3" s="2" t="s">
        <v>38</v>
      </c>
      <c r="L3" s="2" t="s">
        <v>41</v>
      </c>
      <c r="M3" s="2" t="s">
        <v>61</v>
      </c>
      <c r="N3" s="2" t="s">
        <v>63</v>
      </c>
      <c r="O3" s="2" t="s">
        <v>46</v>
      </c>
      <c r="P3" s="2" t="s">
        <v>5</v>
      </c>
      <c r="Q3" s="2" t="s">
        <v>57</v>
      </c>
      <c r="R3" s="2" t="s">
        <v>52</v>
      </c>
      <c r="S3" s="2" t="s">
        <v>81</v>
      </c>
      <c r="T3" s="2" t="s">
        <v>81</v>
      </c>
      <c r="U3" s="2" t="s">
        <v>175</v>
      </c>
      <c r="V3" s="2" t="s">
        <v>178</v>
      </c>
      <c r="W3" s="2" t="s">
        <v>180</v>
      </c>
      <c r="X3" s="48" t="s">
        <v>3086</v>
      </c>
      <c r="Y3" s="2" t="s">
        <v>184</v>
      </c>
      <c r="Z3" s="2" t="s">
        <v>186</v>
      </c>
      <c r="AA3" s="2" t="s">
        <v>192</v>
      </c>
      <c r="AB3" s="2" t="s">
        <v>194</v>
      </c>
      <c r="AC3" s="2" t="s">
        <v>214</v>
      </c>
      <c r="AD3" s="2" t="s">
        <v>216</v>
      </c>
      <c r="AE3" s="2" t="s">
        <v>226</v>
      </c>
    </row>
    <row r="4" spans="1:31" x14ac:dyDescent="0.2">
      <c r="B4" s="2" t="s">
        <v>3073</v>
      </c>
      <c r="C4" s="2" t="s">
        <v>200</v>
      </c>
      <c r="D4" s="48" t="s">
        <v>3077</v>
      </c>
      <c r="E4" s="48" t="s">
        <v>3081</v>
      </c>
      <c r="G4" s="2" t="s">
        <v>84</v>
      </c>
      <c r="H4" s="2">
        <v>2020</v>
      </c>
      <c r="I4" s="2" t="s">
        <v>77</v>
      </c>
      <c r="J4" s="2" t="s">
        <v>72</v>
      </c>
      <c r="K4" s="2" t="s">
        <v>39</v>
      </c>
      <c r="L4" s="2" t="s">
        <v>42</v>
      </c>
      <c r="M4" s="2" t="s">
        <v>62</v>
      </c>
      <c r="N4" s="2" t="s">
        <v>171</v>
      </c>
      <c r="O4" s="2" t="s">
        <v>47</v>
      </c>
      <c r="P4" s="2" t="s">
        <v>74</v>
      </c>
      <c r="Q4" s="2" t="s">
        <v>58</v>
      </c>
      <c r="R4" s="2" t="s">
        <v>56</v>
      </c>
      <c r="S4" s="2" t="s">
        <v>82</v>
      </c>
      <c r="T4" s="2" t="s">
        <v>82</v>
      </c>
      <c r="U4" s="2" t="s">
        <v>176</v>
      </c>
      <c r="V4" s="2" t="s">
        <v>237</v>
      </c>
      <c r="W4" s="2" t="s">
        <v>181</v>
      </c>
      <c r="Y4" s="2" t="s">
        <v>238</v>
      </c>
      <c r="Z4" s="2" t="s">
        <v>187</v>
      </c>
      <c r="AB4" s="2" t="s">
        <v>195</v>
      </c>
      <c r="AC4" s="2">
        <v>1</v>
      </c>
      <c r="AD4" s="2" t="s">
        <v>217</v>
      </c>
      <c r="AE4" s="2" t="s">
        <v>227</v>
      </c>
    </row>
    <row r="5" spans="1:31" x14ac:dyDescent="0.2">
      <c r="B5" s="2" t="s">
        <v>3074</v>
      </c>
      <c r="C5" s="2" t="s">
        <v>200</v>
      </c>
      <c r="D5" s="48" t="s">
        <v>3078</v>
      </c>
      <c r="E5" s="48" t="s">
        <v>3082</v>
      </c>
      <c r="G5" s="2" t="s">
        <v>85</v>
      </c>
      <c r="H5" s="2">
        <v>2021</v>
      </c>
      <c r="I5" s="2" t="s">
        <v>78</v>
      </c>
      <c r="J5" s="48" t="s">
        <v>3085</v>
      </c>
      <c r="K5" s="2" t="s">
        <v>40</v>
      </c>
      <c r="L5" s="2" t="s">
        <v>43</v>
      </c>
      <c r="M5" s="2" t="s">
        <v>4</v>
      </c>
      <c r="O5" s="2" t="s">
        <v>64</v>
      </c>
      <c r="Q5" s="2" t="s">
        <v>59</v>
      </c>
      <c r="R5" s="2" t="s">
        <v>6</v>
      </c>
      <c r="V5" s="2" t="s">
        <v>199</v>
      </c>
      <c r="Z5" s="2" t="s">
        <v>188</v>
      </c>
      <c r="AC5" s="2">
        <v>2</v>
      </c>
      <c r="AD5" s="2" t="s">
        <v>218</v>
      </c>
      <c r="AE5" s="2" t="s">
        <v>228</v>
      </c>
    </row>
    <row r="6" spans="1:31" x14ac:dyDescent="0.2">
      <c r="B6" s="2" t="s">
        <v>3075</v>
      </c>
      <c r="D6" s="48" t="s">
        <v>3079</v>
      </c>
      <c r="E6" s="48" t="s">
        <v>3083</v>
      </c>
      <c r="G6" s="2" t="s">
        <v>86</v>
      </c>
      <c r="H6" s="2">
        <v>2022</v>
      </c>
      <c r="I6" s="2" t="s">
        <v>73</v>
      </c>
      <c r="J6" s="48" t="s">
        <v>3084</v>
      </c>
      <c r="K6" s="2" t="s">
        <v>75</v>
      </c>
      <c r="L6" s="2" t="s">
        <v>44</v>
      </c>
      <c r="O6" s="2" t="s">
        <v>48</v>
      </c>
      <c r="Q6" s="2" t="s">
        <v>60</v>
      </c>
      <c r="R6" s="2" t="s">
        <v>54</v>
      </c>
      <c r="Z6" s="2" t="s">
        <v>189</v>
      </c>
      <c r="AC6" s="2">
        <v>3</v>
      </c>
      <c r="AD6" s="2" t="s">
        <v>219</v>
      </c>
      <c r="AE6" s="2" t="s">
        <v>229</v>
      </c>
    </row>
    <row r="7" spans="1:31" x14ac:dyDescent="0.2">
      <c r="G7" s="2" t="s">
        <v>88</v>
      </c>
      <c r="H7" s="2">
        <v>2023</v>
      </c>
      <c r="J7" s="48" t="s">
        <v>3065</v>
      </c>
      <c r="K7" s="2" t="s">
        <v>79</v>
      </c>
      <c r="L7" s="2" t="s">
        <v>45</v>
      </c>
      <c r="O7" s="2" t="s">
        <v>49</v>
      </c>
      <c r="R7" s="2" t="s">
        <v>53</v>
      </c>
      <c r="Z7" s="2" t="s">
        <v>190</v>
      </c>
      <c r="AC7" s="2">
        <v>4</v>
      </c>
      <c r="AD7" s="2" t="s">
        <v>220</v>
      </c>
      <c r="AE7" s="2" t="s">
        <v>230</v>
      </c>
    </row>
    <row r="8" spans="1:31" x14ac:dyDescent="0.2">
      <c r="G8" s="2" t="s">
        <v>89</v>
      </c>
      <c r="H8" s="2">
        <v>2024</v>
      </c>
      <c r="J8" s="48"/>
      <c r="K8" s="2" t="s">
        <v>236</v>
      </c>
      <c r="L8" s="2" t="s">
        <v>70</v>
      </c>
      <c r="O8" s="2" t="s">
        <v>50</v>
      </c>
      <c r="R8" s="2" t="s">
        <v>170</v>
      </c>
      <c r="AC8" s="2">
        <v>5</v>
      </c>
    </row>
    <row r="9" spans="1:31" x14ac:dyDescent="0.2">
      <c r="G9" s="2" t="s">
        <v>116</v>
      </c>
      <c r="H9" s="2">
        <v>2025</v>
      </c>
      <c r="J9" s="48"/>
      <c r="L9" s="2" t="s">
        <v>71</v>
      </c>
      <c r="O9" s="2" t="s">
        <v>51</v>
      </c>
      <c r="R9" s="2" t="s">
        <v>55</v>
      </c>
      <c r="AC9" s="2">
        <v>6</v>
      </c>
    </row>
    <row r="10" spans="1:31" x14ac:dyDescent="0.2">
      <c r="G10" s="2" t="s">
        <v>117</v>
      </c>
      <c r="H10" s="2">
        <v>2026</v>
      </c>
      <c r="L10" s="2" t="s">
        <v>47</v>
      </c>
      <c r="O10" s="2" t="s">
        <v>65</v>
      </c>
      <c r="AC10" s="2">
        <v>7</v>
      </c>
    </row>
    <row r="11" spans="1:31" x14ac:dyDescent="0.2">
      <c r="G11" s="2" t="s">
        <v>118</v>
      </c>
      <c r="H11" s="2">
        <v>2027</v>
      </c>
      <c r="O11" s="2" t="s">
        <v>66</v>
      </c>
      <c r="AC11" s="2">
        <v>8</v>
      </c>
    </row>
    <row r="12" spans="1:31" x14ac:dyDescent="0.2">
      <c r="G12" s="2" t="s">
        <v>119</v>
      </c>
      <c r="O12" s="2" t="s">
        <v>67</v>
      </c>
      <c r="AC12" s="2">
        <v>9</v>
      </c>
    </row>
    <row r="13" spans="1:31" x14ac:dyDescent="0.2">
      <c r="G13" s="2" t="s">
        <v>120</v>
      </c>
      <c r="O13" s="2" t="s">
        <v>68</v>
      </c>
      <c r="AC13" s="2">
        <v>10</v>
      </c>
    </row>
    <row r="14" spans="1:31" x14ac:dyDescent="0.2">
      <c r="G14" s="2" t="s">
        <v>121</v>
      </c>
      <c r="O14" s="2" t="s">
        <v>69</v>
      </c>
      <c r="AC14" s="2">
        <v>11</v>
      </c>
    </row>
    <row r="15" spans="1:31" x14ac:dyDescent="0.2">
      <c r="G15" s="2" t="s">
        <v>122</v>
      </c>
      <c r="O15" s="2" t="s">
        <v>80</v>
      </c>
      <c r="AC15" s="2">
        <v>12</v>
      </c>
    </row>
    <row r="16" spans="1:31" x14ac:dyDescent="0.2">
      <c r="G16" s="2" t="s">
        <v>123</v>
      </c>
      <c r="AC16" s="2">
        <v>13</v>
      </c>
    </row>
    <row r="17" spans="7:29" x14ac:dyDescent="0.2">
      <c r="G17" s="2" t="s">
        <v>124</v>
      </c>
      <c r="AC17" s="2">
        <v>14</v>
      </c>
    </row>
    <row r="18" spans="7:29" x14ac:dyDescent="0.2">
      <c r="G18" s="2" t="s">
        <v>125</v>
      </c>
      <c r="AC18" s="2">
        <v>15</v>
      </c>
    </row>
    <row r="19" spans="7:29" x14ac:dyDescent="0.2">
      <c r="G19" s="2" t="s">
        <v>126</v>
      </c>
      <c r="AC19" s="2">
        <v>16</v>
      </c>
    </row>
    <row r="20" spans="7:29" x14ac:dyDescent="0.2">
      <c r="G20" s="2" t="s">
        <v>127</v>
      </c>
      <c r="AC20" s="2">
        <v>17</v>
      </c>
    </row>
    <row r="21" spans="7:29" x14ac:dyDescent="0.2">
      <c r="G21" s="2" t="s">
        <v>128</v>
      </c>
      <c r="AC21" s="2">
        <v>18</v>
      </c>
    </row>
    <row r="22" spans="7:29" x14ac:dyDescent="0.2">
      <c r="G22" s="2" t="s">
        <v>129</v>
      </c>
      <c r="AC22" s="2">
        <v>19</v>
      </c>
    </row>
    <row r="23" spans="7:29" x14ac:dyDescent="0.2">
      <c r="G23" s="2" t="s">
        <v>130</v>
      </c>
      <c r="AC23" s="2">
        <v>20</v>
      </c>
    </row>
    <row r="24" spans="7:29" x14ac:dyDescent="0.2">
      <c r="G24" s="2" t="s">
        <v>131</v>
      </c>
      <c r="AC24" s="2">
        <v>21</v>
      </c>
    </row>
    <row r="25" spans="7:29" x14ac:dyDescent="0.2">
      <c r="G25" s="2" t="s">
        <v>132</v>
      </c>
      <c r="AC25" s="2">
        <v>22</v>
      </c>
    </row>
    <row r="26" spans="7:29" x14ac:dyDescent="0.2">
      <c r="G26" s="2" t="s">
        <v>133</v>
      </c>
      <c r="AC26" s="2">
        <v>23</v>
      </c>
    </row>
    <row r="27" spans="7:29" x14ac:dyDescent="0.2">
      <c r="G27" s="2" t="s">
        <v>134</v>
      </c>
      <c r="AC27" s="2">
        <v>24</v>
      </c>
    </row>
    <row r="28" spans="7:29" x14ac:dyDescent="0.2">
      <c r="G28" s="2" t="s">
        <v>135</v>
      </c>
      <c r="AC28" s="2">
        <v>25</v>
      </c>
    </row>
    <row r="29" spans="7:29" x14ac:dyDescent="0.2">
      <c r="G29" s="2" t="s">
        <v>136</v>
      </c>
    </row>
    <row r="30" spans="7:29" x14ac:dyDescent="0.2">
      <c r="G30" s="2" t="s">
        <v>137</v>
      </c>
    </row>
    <row r="31" spans="7:29" x14ac:dyDescent="0.2">
      <c r="G31" s="2" t="s">
        <v>138</v>
      </c>
    </row>
    <row r="32" spans="7:29" x14ac:dyDescent="0.2">
      <c r="G32" s="2" t="s">
        <v>139</v>
      </c>
    </row>
    <row r="33" spans="7:7" x14ac:dyDescent="0.2">
      <c r="G33" s="2" t="s">
        <v>140</v>
      </c>
    </row>
    <row r="34" spans="7:7" x14ac:dyDescent="0.2">
      <c r="G34" s="2" t="s">
        <v>141</v>
      </c>
    </row>
    <row r="35" spans="7:7" x14ac:dyDescent="0.2">
      <c r="G35" s="2" t="s">
        <v>142</v>
      </c>
    </row>
    <row r="36" spans="7:7" x14ac:dyDescent="0.2">
      <c r="G36" s="2" t="s">
        <v>143</v>
      </c>
    </row>
    <row r="37" spans="7:7" x14ac:dyDescent="0.2">
      <c r="G37" s="2" t="s">
        <v>144</v>
      </c>
    </row>
    <row r="38" spans="7:7" x14ac:dyDescent="0.2">
      <c r="G38" s="2" t="s">
        <v>145</v>
      </c>
    </row>
    <row r="39" spans="7:7" x14ac:dyDescent="0.2">
      <c r="G39" s="2" t="s">
        <v>146</v>
      </c>
    </row>
    <row r="40" spans="7:7" x14ac:dyDescent="0.2">
      <c r="G40" s="2" t="s">
        <v>147</v>
      </c>
    </row>
    <row r="41" spans="7:7" x14ac:dyDescent="0.2">
      <c r="G41" s="2" t="s">
        <v>148</v>
      </c>
    </row>
    <row r="42" spans="7:7" x14ac:dyDescent="0.2">
      <c r="G42" s="2" t="s">
        <v>149</v>
      </c>
    </row>
    <row r="43" spans="7:7" x14ac:dyDescent="0.2">
      <c r="G43" s="2" t="s">
        <v>150</v>
      </c>
    </row>
    <row r="44" spans="7:7" x14ac:dyDescent="0.2">
      <c r="G44" s="2" t="s">
        <v>151</v>
      </c>
    </row>
    <row r="45" spans="7:7" x14ac:dyDescent="0.2">
      <c r="G45" s="2" t="s">
        <v>152</v>
      </c>
    </row>
    <row r="46" spans="7:7" x14ac:dyDescent="0.2">
      <c r="G46" s="2" t="s">
        <v>153</v>
      </c>
    </row>
    <row r="47" spans="7:7" x14ac:dyDescent="0.2">
      <c r="G47" s="2" t="s">
        <v>154</v>
      </c>
    </row>
    <row r="48" spans="7:7" x14ac:dyDescent="0.2">
      <c r="G48" s="2" t="s">
        <v>155</v>
      </c>
    </row>
    <row r="49" spans="7:7" x14ac:dyDescent="0.2">
      <c r="G49" s="2" t="s">
        <v>156</v>
      </c>
    </row>
    <row r="50" spans="7:7" x14ac:dyDescent="0.2">
      <c r="G50" s="2" t="s">
        <v>157</v>
      </c>
    </row>
    <row r="51" spans="7:7" x14ac:dyDescent="0.2">
      <c r="G51" s="2" t="s">
        <v>158</v>
      </c>
    </row>
    <row r="52" spans="7:7" x14ac:dyDescent="0.2">
      <c r="G52" s="2" t="s">
        <v>159</v>
      </c>
    </row>
    <row r="53" spans="7:7" x14ac:dyDescent="0.2">
      <c r="G53" s="2" t="s">
        <v>160</v>
      </c>
    </row>
    <row r="54" spans="7:7" x14ac:dyDescent="0.2">
      <c r="G54" s="2" t="s">
        <v>161</v>
      </c>
    </row>
    <row r="55" spans="7:7" x14ac:dyDescent="0.2">
      <c r="G55" s="2" t="s">
        <v>162</v>
      </c>
    </row>
    <row r="56" spans="7:7" x14ac:dyDescent="0.2">
      <c r="G56" s="2" t="s">
        <v>163</v>
      </c>
    </row>
    <row r="57" spans="7:7" x14ac:dyDescent="0.2">
      <c r="G57" s="2" t="s">
        <v>164</v>
      </c>
    </row>
    <row r="58" spans="7:7" x14ac:dyDescent="0.2">
      <c r="G58" s="2" t="s">
        <v>165</v>
      </c>
    </row>
    <row r="59" spans="7:7" x14ac:dyDescent="0.2">
      <c r="G59" s="2" t="s">
        <v>166</v>
      </c>
    </row>
    <row r="60" spans="7:7" x14ac:dyDescent="0.2">
      <c r="G60" s="2" t="s">
        <v>167</v>
      </c>
    </row>
    <row r="61" spans="7:7" x14ac:dyDescent="0.2">
      <c r="G61" s="2" t="s">
        <v>168</v>
      </c>
    </row>
    <row r="62" spans="7:7" x14ac:dyDescent="0.2">
      <c r="G62" s="2" t="s">
        <v>169</v>
      </c>
    </row>
  </sheetData>
  <phoneticPr fontId="8" type="noConversion"/>
  <pageMargins left="0.511811024" right="0.511811024" top="0.78740157499999996" bottom="0.78740157499999996" header="0.31496062000000002" footer="0.31496062000000002"/>
  <tableParts count="3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P498"/>
  <sheetViews>
    <sheetView showGridLines="0" tabSelected="1" topLeftCell="A377" zoomScale="80" zoomScaleNormal="80" workbookViewId="0">
      <selection activeCell="I479" sqref="I479"/>
    </sheetView>
  </sheetViews>
  <sheetFormatPr defaultColWidth="9.140625" defaultRowHeight="12.75" x14ac:dyDescent="0.25"/>
  <cols>
    <col min="1" max="1" width="12.42578125" style="3" customWidth="1"/>
    <col min="2" max="2" width="15.7109375" style="3" customWidth="1"/>
    <col min="3" max="3" width="19.7109375" style="3" customWidth="1"/>
    <col min="4" max="4" width="14.42578125" style="3" customWidth="1"/>
    <col min="5" max="5" width="17.140625" style="3" customWidth="1"/>
    <col min="6" max="6" width="20.140625" style="3" customWidth="1"/>
    <col min="7" max="7" width="13" style="3" customWidth="1"/>
    <col min="8" max="8" width="15.85546875" style="3" customWidth="1"/>
    <col min="9" max="9" width="13.5703125" style="3" customWidth="1"/>
    <col min="10" max="10" width="17.7109375" style="3" customWidth="1"/>
    <col min="11" max="11" width="47.5703125" style="3" customWidth="1"/>
    <col min="12" max="12" width="18.7109375" style="3" customWidth="1"/>
    <col min="13" max="13" width="26.140625" style="3" customWidth="1"/>
    <col min="14" max="14" width="13.28515625" style="3" customWidth="1"/>
    <col min="15" max="15" width="12.7109375" style="3" customWidth="1"/>
    <col min="16" max="16" width="15.7109375" style="3" customWidth="1"/>
    <col min="17" max="17" width="17" style="3" customWidth="1"/>
    <col min="18" max="18" width="13" style="3" customWidth="1"/>
    <col min="19" max="19" width="12" style="3" customWidth="1"/>
    <col min="20" max="21" width="14.28515625" style="3" customWidth="1"/>
    <col min="22" max="22" width="9" style="3" customWidth="1"/>
    <col min="23" max="23" width="16.85546875" style="3" customWidth="1"/>
    <col min="24" max="24" width="20.42578125" style="3" customWidth="1"/>
    <col min="25" max="25" width="30" style="3" customWidth="1"/>
    <col min="26" max="26" width="19.42578125" style="3" customWidth="1"/>
    <col min="27" max="27" width="17.5703125" style="3" customWidth="1"/>
    <col min="28" max="28" width="22.85546875" style="3" customWidth="1"/>
    <col min="29" max="29" width="20.140625" style="3" customWidth="1"/>
    <col min="30" max="30" width="16.28515625" style="3" customWidth="1"/>
    <col min="31" max="31" width="18.85546875" style="3" customWidth="1"/>
    <col min="32" max="32" width="14" style="3" customWidth="1"/>
    <col min="33" max="33" width="15.28515625" style="3" customWidth="1"/>
    <col min="34" max="34" width="19.5703125" style="3" customWidth="1"/>
    <col min="35" max="35" width="25.42578125" style="3" customWidth="1"/>
    <col min="36" max="36" width="20.7109375" style="3" customWidth="1"/>
    <col min="37" max="37" width="16.7109375" style="3" customWidth="1"/>
    <col min="38" max="38" width="16.85546875" style="3" customWidth="1"/>
    <col min="39" max="39" width="17.140625" style="3" customWidth="1"/>
    <col min="40" max="40" width="13.5703125" style="3" customWidth="1"/>
    <col min="41" max="41" width="13.42578125" style="3" customWidth="1"/>
    <col min="42" max="42" width="13.7109375" style="3" customWidth="1"/>
    <col min="43" max="43" width="15.7109375" style="3" customWidth="1"/>
    <col min="44" max="44" width="21.28515625" style="3" customWidth="1"/>
    <col min="45" max="45" width="18.42578125" style="3" customWidth="1"/>
    <col min="46" max="46" width="12.7109375" style="3" customWidth="1"/>
    <col min="47" max="47" width="16.28515625" style="3" customWidth="1"/>
    <col min="48" max="48" width="15.85546875" style="3" customWidth="1"/>
    <col min="49" max="49" width="14.140625" style="3" customWidth="1"/>
    <col min="50" max="50" width="15.28515625" style="3" customWidth="1"/>
    <col min="51" max="51" width="18.5703125" style="3" customWidth="1"/>
    <col min="52" max="52" width="18.140625" style="3" customWidth="1"/>
    <col min="53" max="53" width="17.7109375" style="3" customWidth="1"/>
    <col min="54" max="54" width="24.28515625" style="3" customWidth="1"/>
    <col min="55" max="55" width="18.7109375" style="3" customWidth="1"/>
    <col min="56" max="56" width="19.140625" style="3" customWidth="1"/>
    <col min="57" max="57" width="13.5703125" style="3" customWidth="1"/>
    <col min="58" max="58" width="22" style="3" customWidth="1"/>
    <col min="59" max="59" width="21" style="3" customWidth="1"/>
    <col min="60" max="60" width="18.28515625" style="3" customWidth="1"/>
    <col min="61" max="61" width="17.7109375" style="3" customWidth="1"/>
    <col min="62" max="62" width="16.28515625" style="3" customWidth="1"/>
    <col min="63" max="63" width="15.5703125" style="3" customWidth="1"/>
    <col min="64" max="68" width="9.140625" style="3"/>
    <col min="69" max="69" width="13.28515625" style="3" customWidth="1"/>
    <col min="70" max="70" width="11.42578125" style="3" customWidth="1"/>
    <col min="71" max="16384" width="9.140625" style="3"/>
  </cols>
  <sheetData>
    <row r="1" spans="2:68" s="1" customFormat="1" ht="34.9" customHeight="1" x14ac:dyDescent="0.25">
      <c r="B1" s="56"/>
      <c r="C1" s="56"/>
      <c r="D1" s="57" t="s">
        <v>232</v>
      </c>
      <c r="E1" s="57"/>
      <c r="F1" s="57"/>
      <c r="G1" s="57"/>
      <c r="H1" s="57"/>
      <c r="I1" s="57"/>
      <c r="J1" s="57"/>
      <c r="K1" s="4" t="s">
        <v>233</v>
      </c>
      <c r="L1" s="4" t="s">
        <v>235</v>
      </c>
      <c r="M1" s="58"/>
      <c r="N1" s="25"/>
      <c r="O1" s="25"/>
      <c r="S1" s="14"/>
    </row>
    <row r="2" spans="2:68" s="1" customFormat="1" ht="41.45" customHeight="1" x14ac:dyDescent="0.25">
      <c r="B2" s="56"/>
      <c r="C2" s="56"/>
      <c r="D2" s="57" t="s">
        <v>3066</v>
      </c>
      <c r="E2" s="57"/>
      <c r="F2" s="57"/>
      <c r="G2" s="57"/>
      <c r="H2" s="57"/>
      <c r="I2" s="57"/>
      <c r="J2" s="57"/>
      <c r="K2" s="4" t="s">
        <v>234</v>
      </c>
      <c r="L2" s="15" t="s">
        <v>302</v>
      </c>
      <c r="M2" s="59"/>
      <c r="N2" s="25"/>
      <c r="O2" s="25"/>
      <c r="S2" s="14"/>
    </row>
    <row r="3" spans="2:68" s="1" customFormat="1" ht="93" customHeight="1" x14ac:dyDescent="0.25">
      <c r="D3" s="26"/>
      <c r="E3" s="26"/>
      <c r="F3" s="26"/>
      <c r="G3" s="26"/>
      <c r="H3" s="26"/>
      <c r="I3" s="26"/>
      <c r="J3" s="26"/>
      <c r="K3" s="26"/>
      <c r="L3" s="26"/>
      <c r="M3" s="26"/>
      <c r="N3" s="16"/>
      <c r="O3" s="16"/>
      <c r="S3" s="14"/>
    </row>
    <row r="4" spans="2:68" s="27" customFormat="1" ht="37.9" customHeight="1" x14ac:dyDescent="0.25">
      <c r="B4" s="30" t="s">
        <v>239</v>
      </c>
      <c r="C4" s="30" t="s">
        <v>245</v>
      </c>
      <c r="D4" s="30" t="s">
        <v>240</v>
      </c>
      <c r="E4" s="30" t="s">
        <v>241</v>
      </c>
      <c r="F4" s="31" t="s">
        <v>244</v>
      </c>
      <c r="G4" s="32" t="s">
        <v>242</v>
      </c>
      <c r="H4" s="30" t="s">
        <v>243</v>
      </c>
      <c r="I4" s="30" t="s">
        <v>246</v>
      </c>
      <c r="J4" s="30" t="s">
        <v>266</v>
      </c>
      <c r="K4" s="30" t="s">
        <v>256</v>
      </c>
      <c r="L4" s="30" t="s">
        <v>299</v>
      </c>
      <c r="M4" s="30" t="s">
        <v>267</v>
      </c>
      <c r="N4" s="32" t="s">
        <v>284</v>
      </c>
      <c r="O4" s="32" t="s">
        <v>285</v>
      </c>
      <c r="P4" s="30" t="s">
        <v>286</v>
      </c>
      <c r="Q4" s="30" t="s">
        <v>287</v>
      </c>
      <c r="R4" s="32" t="s">
        <v>288</v>
      </c>
      <c r="S4" s="32" t="s">
        <v>289</v>
      </c>
      <c r="T4" s="32" t="s">
        <v>290</v>
      </c>
      <c r="U4" s="32" t="s">
        <v>291</v>
      </c>
      <c r="V4" s="30" t="s">
        <v>292</v>
      </c>
      <c r="W4" s="30" t="s">
        <v>293</v>
      </c>
      <c r="X4" s="30" t="s">
        <v>300</v>
      </c>
      <c r="Y4" s="32" t="s">
        <v>294</v>
      </c>
      <c r="Z4" s="39" t="s">
        <v>247</v>
      </c>
      <c r="AA4" s="39" t="s">
        <v>248</v>
      </c>
      <c r="AB4" s="39" t="s">
        <v>249</v>
      </c>
      <c r="AC4" s="39" t="s">
        <v>250</v>
      </c>
      <c r="AD4" s="39" t="s">
        <v>251</v>
      </c>
      <c r="AE4" s="39" t="s">
        <v>252</v>
      </c>
      <c r="AF4" s="39" t="s">
        <v>253</v>
      </c>
      <c r="AG4" s="39" t="s">
        <v>254</v>
      </c>
      <c r="AH4" s="39" t="s">
        <v>255</v>
      </c>
      <c r="AI4" s="39" t="s">
        <v>295</v>
      </c>
      <c r="AJ4" s="39" t="s">
        <v>296</v>
      </c>
      <c r="AK4" s="39" t="s">
        <v>257</v>
      </c>
      <c r="AL4" s="40" t="s">
        <v>259</v>
      </c>
      <c r="AM4" s="40" t="s">
        <v>262</v>
      </c>
      <c r="AN4" s="40" t="s">
        <v>263</v>
      </c>
      <c r="AO4" s="40" t="s">
        <v>260</v>
      </c>
      <c r="AP4" s="40" t="s">
        <v>3070</v>
      </c>
      <c r="AQ4" s="40" t="s">
        <v>261</v>
      </c>
      <c r="AR4" s="39" t="s">
        <v>264</v>
      </c>
      <c r="AS4" s="39" t="s">
        <v>265</v>
      </c>
      <c r="AT4" s="39" t="s">
        <v>297</v>
      </c>
      <c r="AU4" s="39" t="s">
        <v>298</v>
      </c>
      <c r="AV4" s="39" t="s">
        <v>268</v>
      </c>
      <c r="AW4" s="32" t="s">
        <v>258</v>
      </c>
      <c r="AX4" s="30" t="s">
        <v>269</v>
      </c>
      <c r="AY4" s="30" t="s">
        <v>270</v>
      </c>
      <c r="AZ4" s="32" t="s">
        <v>271</v>
      </c>
      <c r="BA4" s="32" t="s">
        <v>272</v>
      </c>
      <c r="BB4" s="32" t="s">
        <v>273</v>
      </c>
      <c r="BC4" s="32" t="s">
        <v>274</v>
      </c>
      <c r="BD4" s="32" t="s">
        <v>275</v>
      </c>
      <c r="BE4" s="32" t="s">
        <v>276</v>
      </c>
      <c r="BF4" s="32" t="s">
        <v>277</v>
      </c>
      <c r="BG4" s="32" t="s">
        <v>278</v>
      </c>
      <c r="BH4" s="32" t="s">
        <v>279</v>
      </c>
      <c r="BI4" s="32" t="s">
        <v>280</v>
      </c>
      <c r="BJ4" s="32" t="s">
        <v>281</v>
      </c>
      <c r="BK4" s="32" t="s">
        <v>1</v>
      </c>
      <c r="BL4" s="32" t="s">
        <v>0</v>
      </c>
      <c r="BM4" s="32" t="s">
        <v>106</v>
      </c>
      <c r="BN4" s="32" t="s">
        <v>282</v>
      </c>
      <c r="BO4" s="32" t="s">
        <v>283</v>
      </c>
      <c r="BP4" s="42" t="s">
        <v>303</v>
      </c>
    </row>
    <row r="5" spans="2:68" x14ac:dyDescent="0.25">
      <c r="B5" s="29">
        <v>1</v>
      </c>
      <c r="C5" s="33" t="s">
        <v>3071</v>
      </c>
      <c r="D5" s="29" t="s">
        <v>3091</v>
      </c>
      <c r="E5" s="29" t="s">
        <v>83</v>
      </c>
      <c r="F5" s="33">
        <v>45004</v>
      </c>
      <c r="G5" s="29" t="s">
        <v>3093</v>
      </c>
      <c r="H5" s="29" t="s">
        <v>77</v>
      </c>
      <c r="I5" s="29" t="s">
        <v>60</v>
      </c>
      <c r="J5" s="29" t="s">
        <v>72</v>
      </c>
      <c r="K5" s="34" t="s">
        <v>2172</v>
      </c>
      <c r="L5" s="35" t="str">
        <f>IFERROR(VLOOKUP(tab_herpeto[[#This Row],[Espécie*]],'Base de dados'!B:Z,7,),0)</f>
        <v>lagarto-teiú</v>
      </c>
      <c r="M5" s="29" t="s">
        <v>3</v>
      </c>
      <c r="N5" s="29" t="s">
        <v>82</v>
      </c>
      <c r="O5" s="29" t="s">
        <v>82</v>
      </c>
      <c r="P5" s="29" t="s">
        <v>38</v>
      </c>
      <c r="Q5" s="28" t="s">
        <v>48</v>
      </c>
      <c r="R5" s="29" t="s">
        <v>41</v>
      </c>
      <c r="S5" s="29" t="s">
        <v>61</v>
      </c>
      <c r="T5" s="36">
        <v>0.33333333333333331</v>
      </c>
      <c r="U5" s="36">
        <v>0.45833333333333331</v>
      </c>
      <c r="V5" s="29" t="s">
        <v>3</v>
      </c>
      <c r="W5" s="29" t="s">
        <v>52</v>
      </c>
      <c r="X5" s="29" t="s">
        <v>3</v>
      </c>
      <c r="Y5" s="29" t="s">
        <v>3</v>
      </c>
      <c r="Z5" s="50">
        <f>tab_herpeto[[#This Row],[Data]]</f>
        <v>45004</v>
      </c>
      <c r="AA5" s="37" t="str">
        <f>tab_herpeto[[#This Row],[Empreendimento]]</f>
        <v>PCH Canoas</v>
      </c>
      <c r="AB5" s="29" t="s">
        <v>175</v>
      </c>
      <c r="AC5" s="29" t="s">
        <v>178</v>
      </c>
      <c r="AD5" s="29" t="s">
        <v>181</v>
      </c>
      <c r="AE5" s="29" t="s">
        <v>3086</v>
      </c>
      <c r="AF5" s="29" t="s">
        <v>184</v>
      </c>
      <c r="AG5" s="29" t="s">
        <v>3130</v>
      </c>
      <c r="AH5" s="29" t="s">
        <v>189</v>
      </c>
      <c r="AI5" s="43" t="str">
        <f>tab_herpeto[[#This Row],[Espécie*]]</f>
        <v>Salvator merianae</v>
      </c>
      <c r="AJ5" s="35" t="str">
        <f>IFERROR(VLOOKUP(tab_herpeto[[#This Row],[Espécie*2]],'Base de dados'!B:Z,7,),0)</f>
        <v>lagarto-teiú</v>
      </c>
      <c r="AK5" s="35" t="str">
        <f>IFERROR(VLOOKUP(tab_herpeto[[#This Row],[Espécie*2]],'Base de dados'!B:Z,13,),0)</f>
        <v>-</v>
      </c>
      <c r="AL5" s="29" t="s">
        <v>192</v>
      </c>
      <c r="AM5" s="29"/>
      <c r="AN5" s="29"/>
      <c r="AO5" s="38" t="str">
        <f>IFERROR(VLOOKUP(tab_herpeto[[#This Row],[Espécie*2]],'Base de dados'!B:Z,22,),0)</f>
        <v>-</v>
      </c>
      <c r="AP5" s="38" t="str">
        <f>IFERROR(VLOOKUP(tab_herpeto[[#This Row],[Espécie*2]],'Base de dados'!B:Z,23,),0)</f>
        <v>-</v>
      </c>
      <c r="AQ5" s="38" t="str">
        <f>IFERROR(VLOOKUP(tab_herpeto[[#This Row],[Espécie*2]],'Base de dados'!B:Z,21,),0)</f>
        <v>LC</v>
      </c>
      <c r="AR5" s="13" t="str">
        <f>tab_herpeto[[#This Row],[Campanha]]</f>
        <v>C01</v>
      </c>
      <c r="AS5" s="29"/>
      <c r="AT5" s="13" t="str">
        <f>tab_herpeto[[#This Row],[Método]]</f>
        <v>Procura livre</v>
      </c>
      <c r="AU5" s="13" t="str">
        <f>tab_herpeto[[#This Row],[ID Marcação*]]</f>
        <v>-</v>
      </c>
      <c r="AV5" s="13" t="str">
        <f>tab_herpeto[[#This Row],[Nº do Tombo]]</f>
        <v>-</v>
      </c>
      <c r="AW5" s="13" t="str">
        <f>IFERROR(VLOOKUP(tab_herpeto[[#This Row],[Espécie*2]],'Base de dados'!B:Z,11,),0)</f>
        <v>R</v>
      </c>
      <c r="AX5" s="1" t="str">
        <f>IFERROR(VLOOKUP(tab_herpeto[[#This Row],[Espécie*2]],'Base de dados'!B:Z,3,),0)</f>
        <v>SQUAMATA</v>
      </c>
      <c r="AY5" s="1" t="str">
        <f>IFERROR(VLOOKUP(tab_herpeto[[#This Row],[Espécie*2]],'Base de dados'!B:Z,4,),0)</f>
        <v>Teiidae</v>
      </c>
      <c r="AZ5" s="13" t="str">
        <f>IFERROR(VLOOKUP(tab_herpeto[[#This Row],[Espécie*2]],'Base de dados'!B:Z,5,),0)</f>
        <v>Tupinambinae</v>
      </c>
      <c r="BA5" s="13" t="str">
        <f>IFERROR(VLOOKUP(tab_herpeto[[#This Row],[Espécie*2]],'Base de dados'!B:Z,6,),0)</f>
        <v>-</v>
      </c>
      <c r="BB5" s="13" t="str">
        <f>IFERROR(VLOOKUP(tab_herpeto[[#This Row],[Espécie*2]],'Base de dados'!B:Z,8,),0)</f>
        <v>-</v>
      </c>
      <c r="BC5" s="13" t="str">
        <f>IFERROR(VLOOKUP(tab_herpeto[[#This Row],[Espécie*2]],'Base de dados'!B:Z,9,),0)</f>
        <v>-</v>
      </c>
      <c r="BD5" s="35">
        <f>IFERROR(VLOOKUP(tab_herpeto[[#This Row],[Espécie*2]],'Base de dados'!B:Z,10,),0)</f>
        <v>0</v>
      </c>
      <c r="BE5" s="38" t="str">
        <f>IFERROR(VLOOKUP(tab_herpeto[[#This Row],[Espécie*2]],'Base de dados'!B:Z,12,),0)</f>
        <v>-</v>
      </c>
      <c r="BF5" s="38" t="str">
        <f>IFERROR(VLOOKUP(tab_herpeto[[#This Row],[Espécie*2]],'Base de dados'!B:Z,14,),0)</f>
        <v>-</v>
      </c>
      <c r="BG5" s="38" t="str">
        <f>IFERROR(VLOOKUP(tab_herpeto[[#This Row],[Espécie*2]],'Base de dados'!B:Z,15,),0)</f>
        <v>sim</v>
      </c>
      <c r="BH5" s="38" t="str">
        <f>IFERROR(VLOOKUP(tab_herpeto[[#This Row],[Espécie*2]],'Base de dados'!B:Z,16,),0)</f>
        <v>-</v>
      </c>
      <c r="BI5" s="38" t="str">
        <f>IFERROR(VLOOKUP(tab_herpeto[[#This Row],[Espécie*2]],'Base de dados'!B:Z,17,),0)</f>
        <v>-</v>
      </c>
      <c r="BJ5" s="38" t="str">
        <f>IFERROR(VLOOKUP(tab_herpeto[[#This Row],[Espécie*2]],'Base de dados'!B:Z,18,),0)</f>
        <v>-</v>
      </c>
      <c r="BK5" s="38" t="str">
        <f>IFERROR(VLOOKUP(tab_herpeto[[#This Row],[Espécie*2]],'Base de dados'!B:Z,19,),0)</f>
        <v>-</v>
      </c>
      <c r="BL5" s="38" t="str">
        <f>IFERROR(VLOOKUP(tab_herpeto[[#This Row],[Espécie*2]],'Base de dados'!B:Z,20,),0)</f>
        <v>ANEXO II</v>
      </c>
      <c r="BM5" s="38" t="str">
        <f>IFERROR(VLOOKUP(tab_herpeto[[#This Row],[Espécie*2]],'Base de dados'!B:Z,24),0)</f>
        <v>-</v>
      </c>
      <c r="BN5" s="38" t="str">
        <f>IFERROR(VLOOKUP(tab_herpeto[[#This Row],[Espécie*2]],'Base de dados'!B:Z,25,),0)</f>
        <v>-</v>
      </c>
      <c r="BO5" s="13" t="str">
        <f>IFERROR(VLOOKUP(tab_herpeto[[#This Row],[Espécie*2]],'Base de dados'!B:Z,2),0)</f>
        <v>XX</v>
      </c>
      <c r="BP5" s="13">
        <f>IFERROR(VLOOKUP(tab_herpeto[[#This Row],[Espécie*2]],'Base de dados'!B:AA,26),0)</f>
        <v>0</v>
      </c>
    </row>
    <row r="6" spans="2:68" x14ac:dyDescent="0.25">
      <c r="B6" s="29">
        <v>2</v>
      </c>
      <c r="C6" s="33" t="s">
        <v>3071</v>
      </c>
      <c r="D6" s="29" t="s">
        <v>3091</v>
      </c>
      <c r="E6" s="29" t="s">
        <v>83</v>
      </c>
      <c r="F6" s="33">
        <v>45004</v>
      </c>
      <c r="G6" s="29" t="s">
        <v>3073</v>
      </c>
      <c r="H6" s="29" t="s">
        <v>77</v>
      </c>
      <c r="I6" s="29" t="s">
        <v>60</v>
      </c>
      <c r="J6" s="29" t="s">
        <v>72</v>
      </c>
      <c r="K6" s="34" t="s">
        <v>1343</v>
      </c>
      <c r="L6" s="35" t="str">
        <f>IFERROR(VLOOKUP(tab_herpeto[[#This Row],[Espécie*]],'Base de dados'!B:Z,7,),0)</f>
        <v>rãzinha-do-folhiço</v>
      </c>
      <c r="M6" s="29" t="s">
        <v>3</v>
      </c>
      <c r="N6" s="29" t="s">
        <v>81</v>
      </c>
      <c r="O6" s="29" t="s">
        <v>82</v>
      </c>
      <c r="P6" s="29" t="s">
        <v>38</v>
      </c>
      <c r="Q6" s="28" t="s">
        <v>50</v>
      </c>
      <c r="R6" s="29" t="s">
        <v>41</v>
      </c>
      <c r="S6" s="29" t="s">
        <v>61</v>
      </c>
      <c r="T6" s="36">
        <v>0.33333333333333331</v>
      </c>
      <c r="U6" s="36">
        <v>0.45833333333333331</v>
      </c>
      <c r="V6" s="29" t="s">
        <v>3</v>
      </c>
      <c r="W6" s="29" t="s">
        <v>52</v>
      </c>
      <c r="X6" s="29" t="s">
        <v>3</v>
      </c>
      <c r="Y6" s="29" t="s">
        <v>3</v>
      </c>
      <c r="Z6" s="50">
        <f>tab_herpeto[[#This Row],[Data]]</f>
        <v>45004</v>
      </c>
      <c r="AA6" s="37" t="str">
        <f>tab_herpeto[[#This Row],[Empreendimento]]</f>
        <v>PCH Canoas</v>
      </c>
      <c r="AB6" s="29" t="s">
        <v>175</v>
      </c>
      <c r="AC6" s="29" t="s">
        <v>178</v>
      </c>
      <c r="AD6" s="29" t="s">
        <v>181</v>
      </c>
      <c r="AE6" s="29" t="s">
        <v>3086</v>
      </c>
      <c r="AF6" s="29" t="s">
        <v>184</v>
      </c>
      <c r="AG6" s="29" t="s">
        <v>3130</v>
      </c>
      <c r="AH6" s="29" t="s">
        <v>189</v>
      </c>
      <c r="AI6" s="43" t="str">
        <f>tab_herpeto[[#This Row],[Espécie*]]</f>
        <v>Physalaemus cuvieri</v>
      </c>
      <c r="AJ6" s="35" t="str">
        <f>IFERROR(VLOOKUP(tab_herpeto[[#This Row],[Espécie*2]],'Base de dados'!B:Z,7,),0)</f>
        <v>rãzinha-do-folhiço</v>
      </c>
      <c r="AK6" s="35" t="str">
        <f>IFERROR(VLOOKUP(tab_herpeto[[#This Row],[Espécie*2]],'Base de dados'!B:Z,13,),0)</f>
        <v>-</v>
      </c>
      <c r="AL6" s="29" t="s">
        <v>192</v>
      </c>
      <c r="AM6" s="29" t="s">
        <v>3077</v>
      </c>
      <c r="AN6" s="29" t="s">
        <v>3081</v>
      </c>
      <c r="AO6" s="38" t="str">
        <f>IFERROR(VLOOKUP(tab_herpeto[[#This Row],[Espécie*2]],'Base de dados'!B:Z,22,),0)</f>
        <v>-</v>
      </c>
      <c r="AP6" s="38" t="str">
        <f>IFERROR(VLOOKUP(tab_herpeto[[#This Row],[Espécie*2]],'Base de dados'!B:Z,23,),0)</f>
        <v>-</v>
      </c>
      <c r="AQ6" s="38" t="str">
        <f>IFERROR(VLOOKUP(tab_herpeto[[#This Row],[Espécie*2]],'Base de dados'!B:Z,21,),0)</f>
        <v>LC</v>
      </c>
      <c r="AR6" s="13" t="str">
        <f>tab_herpeto[[#This Row],[Campanha]]</f>
        <v>C01</v>
      </c>
      <c r="AS6" s="29"/>
      <c r="AT6" s="13" t="str">
        <f>tab_herpeto[[#This Row],[Método]]</f>
        <v>Procura livre</v>
      </c>
      <c r="AU6" s="13" t="str">
        <f>tab_herpeto[[#This Row],[ID Marcação*]]</f>
        <v>-</v>
      </c>
      <c r="AV6" s="13" t="str">
        <f>tab_herpeto[[#This Row],[Nº do Tombo]]</f>
        <v>-</v>
      </c>
      <c r="AW6" s="13" t="str">
        <f>IFERROR(VLOOKUP(tab_herpeto[[#This Row],[Espécie*2]],'Base de dados'!B:Z,11,),0)</f>
        <v>R</v>
      </c>
      <c r="AX6" s="1" t="str">
        <f>IFERROR(VLOOKUP(tab_herpeto[[#This Row],[Espécie*2]],'Base de dados'!B:Z,3,),0)</f>
        <v>Anura</v>
      </c>
      <c r="AY6" s="1" t="str">
        <f>IFERROR(VLOOKUP(tab_herpeto[[#This Row],[Espécie*2]],'Base de dados'!B:Z,4,),0)</f>
        <v>Leptodactylidae</v>
      </c>
      <c r="AZ6" s="13" t="str">
        <f>IFERROR(VLOOKUP(tab_herpeto[[#This Row],[Espécie*2]],'Base de dados'!B:Z,5,),0)</f>
        <v>Leiuperinae</v>
      </c>
      <c r="BA6" s="13">
        <f>IFERROR(VLOOKUP(tab_herpeto[[#This Row],[Espécie*2]],'Base de dados'!B:Z,6,),0)</f>
        <v>0</v>
      </c>
      <c r="BB6" s="13" t="str">
        <f>IFERROR(VLOOKUP(tab_herpeto[[#This Row],[Espécie*2]],'Base de dados'!B:Z,8,),0)</f>
        <v>-</v>
      </c>
      <c r="BC6" s="13" t="str">
        <f>IFERROR(VLOOKUP(tab_herpeto[[#This Row],[Espécie*2]],'Base de dados'!B:Z,9,),0)</f>
        <v>Te</v>
      </c>
      <c r="BD6" s="35" t="str">
        <f>IFERROR(VLOOKUP(tab_herpeto[[#This Row],[Espécie*2]],'Base de dados'!B:Z,10,),0)</f>
        <v>A</v>
      </c>
      <c r="BE6" s="38" t="str">
        <f>IFERROR(VLOOKUP(tab_herpeto[[#This Row],[Espécie*2]],'Base de dados'!B:Z,12,),0)</f>
        <v>-</v>
      </c>
      <c r="BF6" s="38" t="str">
        <f>IFERROR(VLOOKUP(tab_herpeto[[#This Row],[Espécie*2]],'Base de dados'!B:Z,14,),0)</f>
        <v>Exceto AC e RR</v>
      </c>
      <c r="BG6" s="38">
        <f>IFERROR(VLOOKUP(tab_herpeto[[#This Row],[Espécie*2]],'Base de dados'!B:Z,15,),0)</f>
        <v>0</v>
      </c>
      <c r="BH6" s="38">
        <f>IFERROR(VLOOKUP(tab_herpeto[[#This Row],[Espécie*2]],'Base de dados'!B:Z,16,),0)</f>
        <v>0</v>
      </c>
      <c r="BI6" s="38">
        <f>IFERROR(VLOOKUP(tab_herpeto[[#This Row],[Espécie*2]],'Base de dados'!B:Z,17,),0)</f>
        <v>0</v>
      </c>
      <c r="BJ6" s="38">
        <f>IFERROR(VLOOKUP(tab_herpeto[[#This Row],[Espécie*2]],'Base de dados'!B:Z,18,),0)</f>
        <v>0</v>
      </c>
      <c r="BK6" s="38" t="str">
        <f>IFERROR(VLOOKUP(tab_herpeto[[#This Row],[Espécie*2]],'Base de dados'!B:Z,19,),0)</f>
        <v>-</v>
      </c>
      <c r="BL6" s="38" t="str">
        <f>IFERROR(VLOOKUP(tab_herpeto[[#This Row],[Espécie*2]],'Base de dados'!B:Z,20,),0)</f>
        <v>-</v>
      </c>
      <c r="BM6" s="38" t="str">
        <f>IFERROR(VLOOKUP(tab_herpeto[[#This Row],[Espécie*2]],'Base de dados'!B:Z,24),0)</f>
        <v>-</v>
      </c>
      <c r="BN6" s="38" t="str">
        <f>IFERROR(VLOOKUP(tab_herpeto[[#This Row],[Espécie*2]],'Base de dados'!B:Z,25,),0)</f>
        <v>-</v>
      </c>
      <c r="BO6" s="13" t="str">
        <f>IFERROR(VLOOKUP(tab_herpeto[[#This Row],[Espécie*2]],'Base de dados'!B:Z,2),0)</f>
        <v>XX</v>
      </c>
      <c r="BP6" s="13">
        <f>IFERROR(VLOOKUP(tab_herpeto[[#This Row],[Espécie*2]],'Base de dados'!B:AA,26),0)</f>
        <v>0</v>
      </c>
    </row>
    <row r="7" spans="2:68" x14ac:dyDescent="0.25">
      <c r="B7" s="29">
        <v>3</v>
      </c>
      <c r="C7" s="33" t="s">
        <v>3071</v>
      </c>
      <c r="D7" s="29" t="s">
        <v>3091</v>
      </c>
      <c r="E7" s="29" t="s">
        <v>83</v>
      </c>
      <c r="F7" s="33">
        <v>45004</v>
      </c>
      <c r="G7" s="29" t="s">
        <v>3073</v>
      </c>
      <c r="H7" s="29" t="s">
        <v>77</v>
      </c>
      <c r="I7" s="29" t="s">
        <v>60</v>
      </c>
      <c r="J7" s="29" t="s">
        <v>72</v>
      </c>
      <c r="K7" s="34" t="s">
        <v>1343</v>
      </c>
      <c r="L7" s="35" t="str">
        <f>IFERROR(VLOOKUP(tab_herpeto[[#This Row],[Espécie*]],'Base de dados'!B:Z,7,),0)</f>
        <v>rãzinha-do-folhiço</v>
      </c>
      <c r="M7" s="29" t="s">
        <v>3</v>
      </c>
      <c r="N7" s="29" t="s">
        <v>82</v>
      </c>
      <c r="O7" s="29" t="s">
        <v>82</v>
      </c>
      <c r="P7" s="29" t="s">
        <v>38</v>
      </c>
      <c r="Q7" s="28" t="s">
        <v>50</v>
      </c>
      <c r="R7" s="29" t="s">
        <v>41</v>
      </c>
      <c r="S7" s="29" t="s">
        <v>61</v>
      </c>
      <c r="T7" s="36">
        <v>0.33333333333333331</v>
      </c>
      <c r="U7" s="36">
        <v>0.45833333333333331</v>
      </c>
      <c r="V7" s="29" t="s">
        <v>3</v>
      </c>
      <c r="W7" s="29" t="s">
        <v>52</v>
      </c>
      <c r="X7" s="29" t="s">
        <v>3</v>
      </c>
      <c r="Y7" s="29" t="s">
        <v>3</v>
      </c>
      <c r="Z7" s="50">
        <f>tab_herpeto[[#This Row],[Data]]</f>
        <v>45004</v>
      </c>
      <c r="AA7" s="37" t="str">
        <f>tab_herpeto[[#This Row],[Empreendimento]]</f>
        <v>PCH Canoas</v>
      </c>
      <c r="AB7" s="29" t="s">
        <v>175</v>
      </c>
      <c r="AC7" s="29" t="s">
        <v>178</v>
      </c>
      <c r="AD7" s="29" t="s">
        <v>181</v>
      </c>
      <c r="AE7" s="29" t="s">
        <v>3086</v>
      </c>
      <c r="AF7" s="29" t="s">
        <v>184</v>
      </c>
      <c r="AG7" s="29" t="s">
        <v>3130</v>
      </c>
      <c r="AH7" s="29" t="s">
        <v>189</v>
      </c>
      <c r="AI7" s="43" t="str">
        <f>tab_herpeto[[#This Row],[Espécie*]]</f>
        <v>Physalaemus cuvieri</v>
      </c>
      <c r="AJ7" s="35" t="str">
        <f>IFERROR(VLOOKUP(tab_herpeto[[#This Row],[Espécie*2]],'Base de dados'!B:Z,7,),0)</f>
        <v>rãzinha-do-folhiço</v>
      </c>
      <c r="AK7" s="35" t="str">
        <f>IFERROR(VLOOKUP(tab_herpeto[[#This Row],[Espécie*2]],'Base de dados'!B:Z,13,),0)</f>
        <v>-</v>
      </c>
      <c r="AL7" s="29" t="s">
        <v>192</v>
      </c>
      <c r="AM7" s="29" t="s">
        <v>3077</v>
      </c>
      <c r="AN7" s="29" t="s">
        <v>3081</v>
      </c>
      <c r="AO7" s="38" t="str">
        <f>IFERROR(VLOOKUP(tab_herpeto[[#This Row],[Espécie*2]],'Base de dados'!B:Z,22,),0)</f>
        <v>-</v>
      </c>
      <c r="AP7" s="38" t="str">
        <f>IFERROR(VLOOKUP(tab_herpeto[[#This Row],[Espécie*2]],'Base de dados'!B:Z,23,),0)</f>
        <v>-</v>
      </c>
      <c r="AQ7" s="38" t="str">
        <f>IFERROR(VLOOKUP(tab_herpeto[[#This Row],[Espécie*2]],'Base de dados'!B:Z,21,),0)</f>
        <v>LC</v>
      </c>
      <c r="AR7" s="13" t="str">
        <f>tab_herpeto[[#This Row],[Campanha]]</f>
        <v>C01</v>
      </c>
      <c r="AS7" s="29"/>
      <c r="AT7" s="13" t="str">
        <f>tab_herpeto[[#This Row],[Método]]</f>
        <v>Procura livre</v>
      </c>
      <c r="AU7" s="13" t="str">
        <f>tab_herpeto[[#This Row],[ID Marcação*]]</f>
        <v>-</v>
      </c>
      <c r="AV7" s="13" t="str">
        <f>tab_herpeto[[#This Row],[Nº do Tombo]]</f>
        <v>-</v>
      </c>
      <c r="AW7" s="13" t="str">
        <f>IFERROR(VLOOKUP(tab_herpeto[[#This Row],[Espécie*2]],'Base de dados'!B:Z,11,),0)</f>
        <v>R</v>
      </c>
      <c r="AX7" s="1" t="str">
        <f>IFERROR(VLOOKUP(tab_herpeto[[#This Row],[Espécie*2]],'Base de dados'!B:Z,3,),0)</f>
        <v>Anura</v>
      </c>
      <c r="AY7" s="1" t="str">
        <f>IFERROR(VLOOKUP(tab_herpeto[[#This Row],[Espécie*2]],'Base de dados'!B:Z,4,),0)</f>
        <v>Leptodactylidae</v>
      </c>
      <c r="AZ7" s="13" t="str">
        <f>IFERROR(VLOOKUP(tab_herpeto[[#This Row],[Espécie*2]],'Base de dados'!B:Z,5,),0)</f>
        <v>Leiuperinae</v>
      </c>
      <c r="BA7" s="13">
        <f>IFERROR(VLOOKUP(tab_herpeto[[#This Row],[Espécie*2]],'Base de dados'!B:Z,6,),0)</f>
        <v>0</v>
      </c>
      <c r="BB7" s="13" t="str">
        <f>IFERROR(VLOOKUP(tab_herpeto[[#This Row],[Espécie*2]],'Base de dados'!B:Z,8,),0)</f>
        <v>-</v>
      </c>
      <c r="BC7" s="13" t="str">
        <f>IFERROR(VLOOKUP(tab_herpeto[[#This Row],[Espécie*2]],'Base de dados'!B:Z,9,),0)</f>
        <v>Te</v>
      </c>
      <c r="BD7" s="35" t="str">
        <f>IFERROR(VLOOKUP(tab_herpeto[[#This Row],[Espécie*2]],'Base de dados'!B:Z,10,),0)</f>
        <v>A</v>
      </c>
      <c r="BE7" s="38" t="str">
        <f>IFERROR(VLOOKUP(tab_herpeto[[#This Row],[Espécie*2]],'Base de dados'!B:Z,12,),0)</f>
        <v>-</v>
      </c>
      <c r="BF7" s="38" t="str">
        <f>IFERROR(VLOOKUP(tab_herpeto[[#This Row],[Espécie*2]],'Base de dados'!B:Z,14,),0)</f>
        <v>Exceto AC e RR</v>
      </c>
      <c r="BG7" s="38">
        <f>IFERROR(VLOOKUP(tab_herpeto[[#This Row],[Espécie*2]],'Base de dados'!B:Z,15,),0)</f>
        <v>0</v>
      </c>
      <c r="BH7" s="38">
        <f>IFERROR(VLOOKUP(tab_herpeto[[#This Row],[Espécie*2]],'Base de dados'!B:Z,16,),0)</f>
        <v>0</v>
      </c>
      <c r="BI7" s="38">
        <f>IFERROR(VLOOKUP(tab_herpeto[[#This Row],[Espécie*2]],'Base de dados'!B:Z,17,),0)</f>
        <v>0</v>
      </c>
      <c r="BJ7" s="38">
        <f>IFERROR(VLOOKUP(tab_herpeto[[#This Row],[Espécie*2]],'Base de dados'!B:Z,18,),0)</f>
        <v>0</v>
      </c>
      <c r="BK7" s="38" t="str">
        <f>IFERROR(VLOOKUP(tab_herpeto[[#This Row],[Espécie*2]],'Base de dados'!B:Z,19,),0)</f>
        <v>-</v>
      </c>
      <c r="BL7" s="38" t="str">
        <f>IFERROR(VLOOKUP(tab_herpeto[[#This Row],[Espécie*2]],'Base de dados'!B:Z,20,),0)</f>
        <v>-</v>
      </c>
      <c r="BM7" s="38" t="str">
        <f>IFERROR(VLOOKUP(tab_herpeto[[#This Row],[Espécie*2]],'Base de dados'!B:Z,24),0)</f>
        <v>-</v>
      </c>
      <c r="BN7" s="38" t="str">
        <f>IFERROR(VLOOKUP(tab_herpeto[[#This Row],[Espécie*2]],'Base de dados'!B:Z,25,),0)</f>
        <v>-</v>
      </c>
      <c r="BO7" s="13" t="str">
        <f>IFERROR(VLOOKUP(tab_herpeto[[#This Row],[Espécie*2]],'Base de dados'!B:Z,2),0)</f>
        <v>XX</v>
      </c>
      <c r="BP7" s="13">
        <f>IFERROR(VLOOKUP(tab_herpeto[[#This Row],[Espécie*2]],'Base de dados'!B:AA,26),0)</f>
        <v>0</v>
      </c>
    </row>
    <row r="8" spans="2:68" x14ac:dyDescent="0.25">
      <c r="B8" s="29">
        <v>4</v>
      </c>
      <c r="C8" s="33" t="s">
        <v>3071</v>
      </c>
      <c r="D8" s="29" t="s">
        <v>3091</v>
      </c>
      <c r="E8" s="29" t="s">
        <v>83</v>
      </c>
      <c r="F8" s="33">
        <v>45004</v>
      </c>
      <c r="G8" s="29" t="s">
        <v>3073</v>
      </c>
      <c r="H8" s="29" t="s">
        <v>77</v>
      </c>
      <c r="I8" s="29" t="s">
        <v>60</v>
      </c>
      <c r="J8" s="29" t="s">
        <v>72</v>
      </c>
      <c r="K8" s="34" t="s">
        <v>1268</v>
      </c>
      <c r="L8" s="35" t="str">
        <f>IFERROR(VLOOKUP(tab_herpeto[[#This Row],[Espécie*]],'Base de dados'!B:Z,7,),0)</f>
        <v>sapinho-limão</v>
      </c>
      <c r="M8" s="29" t="s">
        <v>3</v>
      </c>
      <c r="N8" s="29" t="s">
        <v>82</v>
      </c>
      <c r="O8" s="29" t="s">
        <v>82</v>
      </c>
      <c r="P8" s="29" t="s">
        <v>38</v>
      </c>
      <c r="Q8" s="28" t="s">
        <v>69</v>
      </c>
      <c r="R8" s="29" t="s">
        <v>42</v>
      </c>
      <c r="S8" s="29" t="s">
        <v>4</v>
      </c>
      <c r="T8" s="36">
        <v>0.79166666666666663</v>
      </c>
      <c r="U8" s="36">
        <v>0.85416666666666663</v>
      </c>
      <c r="V8" s="29" t="s">
        <v>3</v>
      </c>
      <c r="W8" s="29" t="s">
        <v>52</v>
      </c>
      <c r="X8" s="29" t="s">
        <v>3</v>
      </c>
      <c r="Y8" s="29" t="s">
        <v>3</v>
      </c>
      <c r="Z8" s="50">
        <f>tab_herpeto[[#This Row],[Data]]</f>
        <v>45004</v>
      </c>
      <c r="AA8" s="37" t="str">
        <f>tab_herpeto[[#This Row],[Empreendimento]]</f>
        <v>PCH Canoas</v>
      </c>
      <c r="AB8" s="29" t="s">
        <v>175</v>
      </c>
      <c r="AC8" s="29" t="s">
        <v>178</v>
      </c>
      <c r="AD8" s="29" t="s">
        <v>181</v>
      </c>
      <c r="AE8" s="29" t="s">
        <v>3086</v>
      </c>
      <c r="AF8" s="29" t="s">
        <v>184</v>
      </c>
      <c r="AG8" s="29" t="s">
        <v>3130</v>
      </c>
      <c r="AH8" s="29" t="s">
        <v>189</v>
      </c>
      <c r="AI8" s="43" t="str">
        <f>tab_herpeto[[#This Row],[Espécie*]]</f>
        <v>Sphaenorhynchus surdus</v>
      </c>
      <c r="AJ8" s="35" t="str">
        <f>IFERROR(VLOOKUP(tab_herpeto[[#This Row],[Espécie*2]],'Base de dados'!B:Z,7,),0)</f>
        <v>sapinho-limão</v>
      </c>
      <c r="AK8" s="35" t="str">
        <f>IFERROR(VLOOKUP(tab_herpeto[[#This Row],[Espécie*2]],'Base de dados'!B:Z,13,),0)</f>
        <v>-</v>
      </c>
      <c r="AL8" s="29" t="s">
        <v>192</v>
      </c>
      <c r="AM8" s="29" t="s">
        <v>3077</v>
      </c>
      <c r="AN8" s="29" t="s">
        <v>3081</v>
      </c>
      <c r="AO8" s="38" t="str">
        <f>IFERROR(VLOOKUP(tab_herpeto[[#This Row],[Espécie*2]],'Base de dados'!B:Z,22,),0)</f>
        <v>-</v>
      </c>
      <c r="AP8" s="38" t="str">
        <f>IFERROR(VLOOKUP(tab_herpeto[[#This Row],[Espécie*2]],'Base de dados'!B:Z,23,),0)</f>
        <v>-</v>
      </c>
      <c r="AQ8" s="38" t="str">
        <f>IFERROR(VLOOKUP(tab_herpeto[[#This Row],[Espécie*2]],'Base de dados'!B:Z,21,),0)</f>
        <v>LC</v>
      </c>
      <c r="AR8" s="13" t="str">
        <f>tab_herpeto[[#This Row],[Campanha]]</f>
        <v>C01</v>
      </c>
      <c r="AS8" s="29"/>
      <c r="AT8" s="13" t="str">
        <f>tab_herpeto[[#This Row],[Método]]</f>
        <v>Procura livre</v>
      </c>
      <c r="AU8" s="13" t="str">
        <f>tab_herpeto[[#This Row],[ID Marcação*]]</f>
        <v>-</v>
      </c>
      <c r="AV8" s="13" t="str">
        <f>tab_herpeto[[#This Row],[Nº do Tombo]]</f>
        <v>-</v>
      </c>
      <c r="AW8" s="13" t="str">
        <f>IFERROR(VLOOKUP(tab_herpeto[[#This Row],[Espécie*2]],'Base de dados'!B:Z,11,),0)</f>
        <v>E</v>
      </c>
      <c r="AX8" s="1" t="str">
        <f>IFERROR(VLOOKUP(tab_herpeto[[#This Row],[Espécie*2]],'Base de dados'!B:Z,3,),0)</f>
        <v>Anura</v>
      </c>
      <c r="AY8" s="1" t="str">
        <f>IFERROR(VLOOKUP(tab_herpeto[[#This Row],[Espécie*2]],'Base de dados'!B:Z,4,),0)</f>
        <v>Hylidae</v>
      </c>
      <c r="AZ8" s="13" t="str">
        <f>IFERROR(VLOOKUP(tab_herpeto[[#This Row],[Espécie*2]],'Base de dados'!B:Z,5,),0)</f>
        <v>Scinaxinae</v>
      </c>
      <c r="BA8" s="13">
        <f>IFERROR(VLOOKUP(tab_herpeto[[#This Row],[Espécie*2]],'Base de dados'!B:Z,6,),0)</f>
        <v>0</v>
      </c>
      <c r="BB8" s="13" t="str">
        <f>IFERROR(VLOOKUP(tab_herpeto[[#This Row],[Espécie*2]],'Base de dados'!B:Z,8,),0)</f>
        <v>-</v>
      </c>
      <c r="BC8" s="13" t="str">
        <f>IFERROR(VLOOKUP(tab_herpeto[[#This Row],[Espécie*2]],'Base de dados'!B:Z,9,),0)</f>
        <v>Ar/Aq</v>
      </c>
      <c r="BD8" s="35" t="str">
        <f>IFERROR(VLOOKUP(tab_herpeto[[#This Row],[Espécie*2]],'Base de dados'!B:Z,10,),0)</f>
        <v>AF</v>
      </c>
      <c r="BE8" s="38" t="str">
        <f>IFERROR(VLOOKUP(tab_herpeto[[#This Row],[Espécie*2]],'Base de dados'!B:Z,12,),0)</f>
        <v>-</v>
      </c>
      <c r="BF8" s="38" t="str">
        <f>IFERROR(VLOOKUP(tab_herpeto[[#This Row],[Espécie*2]],'Base de dados'!B:Z,14,),0)</f>
        <v>RS, SC, PR</v>
      </c>
      <c r="BG8" s="38">
        <f>IFERROR(VLOOKUP(tab_herpeto[[#This Row],[Espécie*2]],'Base de dados'!B:Z,15,),0)</f>
        <v>0</v>
      </c>
      <c r="BH8" s="38">
        <f>IFERROR(VLOOKUP(tab_herpeto[[#This Row],[Espécie*2]],'Base de dados'!B:Z,16,),0)</f>
        <v>0</v>
      </c>
      <c r="BI8" s="38">
        <f>IFERROR(VLOOKUP(tab_herpeto[[#This Row],[Espécie*2]],'Base de dados'!B:Z,17,),0)</f>
        <v>0</v>
      </c>
      <c r="BJ8" s="38">
        <f>IFERROR(VLOOKUP(tab_herpeto[[#This Row],[Espécie*2]],'Base de dados'!B:Z,18,),0)</f>
        <v>0</v>
      </c>
      <c r="BK8" s="38" t="str">
        <f>IFERROR(VLOOKUP(tab_herpeto[[#This Row],[Espécie*2]],'Base de dados'!B:Z,19,),0)</f>
        <v>-</v>
      </c>
      <c r="BL8" s="38" t="str">
        <f>IFERROR(VLOOKUP(tab_herpeto[[#This Row],[Espécie*2]],'Base de dados'!B:Z,20,),0)</f>
        <v>-</v>
      </c>
      <c r="BM8" s="38" t="str">
        <f>IFERROR(VLOOKUP(tab_herpeto[[#This Row],[Espécie*2]],'Base de dados'!B:Z,24),0)</f>
        <v>-</v>
      </c>
      <c r="BN8" s="38" t="str">
        <f>IFERROR(VLOOKUP(tab_herpeto[[#This Row],[Espécie*2]],'Base de dados'!B:Z,25,),0)</f>
        <v>-</v>
      </c>
      <c r="BO8" s="13" t="str">
        <f>IFERROR(VLOOKUP(tab_herpeto[[#This Row],[Espécie*2]],'Base de dados'!B:Z,2),0)</f>
        <v>XX</v>
      </c>
      <c r="BP8" s="13">
        <f>IFERROR(VLOOKUP(tab_herpeto[[#This Row],[Espécie*2]],'Base de dados'!B:AA,26),0)</f>
        <v>0</v>
      </c>
    </row>
    <row r="9" spans="2:68" x14ac:dyDescent="0.25">
      <c r="B9" s="29">
        <v>5</v>
      </c>
      <c r="C9" s="33" t="s">
        <v>3071</v>
      </c>
      <c r="D9" s="29" t="s">
        <v>3091</v>
      </c>
      <c r="E9" s="29" t="s">
        <v>83</v>
      </c>
      <c r="F9" s="33">
        <v>45004</v>
      </c>
      <c r="G9" s="29" t="s">
        <v>3073</v>
      </c>
      <c r="H9" s="29" t="s">
        <v>77</v>
      </c>
      <c r="I9" s="29" t="s">
        <v>60</v>
      </c>
      <c r="J9" s="29" t="s">
        <v>3064</v>
      </c>
      <c r="K9" s="34" t="s">
        <v>1268</v>
      </c>
      <c r="L9" s="35" t="str">
        <f>IFERROR(VLOOKUP(tab_herpeto[[#This Row],[Espécie*]],'Base de dados'!B:Z,7,),0)</f>
        <v>sapinho-limão</v>
      </c>
      <c r="M9" s="29" t="s">
        <v>3</v>
      </c>
      <c r="N9" s="29" t="s">
        <v>82</v>
      </c>
      <c r="O9" s="29" t="s">
        <v>82</v>
      </c>
      <c r="P9" s="29" t="s">
        <v>39</v>
      </c>
      <c r="Q9" s="28" t="s">
        <v>69</v>
      </c>
      <c r="R9" s="29" t="s">
        <v>3</v>
      </c>
      <c r="S9" s="29" t="s">
        <v>4</v>
      </c>
      <c r="T9" s="36">
        <v>0.79166666666666663</v>
      </c>
      <c r="U9" s="36">
        <v>0.85416666666666663</v>
      </c>
      <c r="V9" s="29" t="s">
        <v>3</v>
      </c>
      <c r="W9" s="29" t="s">
        <v>52</v>
      </c>
      <c r="X9" s="29" t="s">
        <v>3</v>
      </c>
      <c r="Y9" s="29" t="s">
        <v>3</v>
      </c>
      <c r="Z9" s="50">
        <f>tab_herpeto[[#This Row],[Data]]</f>
        <v>45004</v>
      </c>
      <c r="AA9" s="37" t="str">
        <f>tab_herpeto[[#This Row],[Empreendimento]]</f>
        <v>PCH Canoas</v>
      </c>
      <c r="AB9" s="29" t="s">
        <v>175</v>
      </c>
      <c r="AC9" s="29" t="s">
        <v>178</v>
      </c>
      <c r="AD9" s="29" t="s">
        <v>181</v>
      </c>
      <c r="AE9" s="29" t="s">
        <v>3086</v>
      </c>
      <c r="AF9" s="29" t="s">
        <v>184</v>
      </c>
      <c r="AG9" s="29" t="s">
        <v>3130</v>
      </c>
      <c r="AH9" s="29" t="s">
        <v>189</v>
      </c>
      <c r="AI9" s="43" t="str">
        <f>tab_herpeto[[#This Row],[Espécie*]]</f>
        <v>Sphaenorhynchus surdus</v>
      </c>
      <c r="AJ9" s="35" t="str">
        <f>IFERROR(VLOOKUP(tab_herpeto[[#This Row],[Espécie*2]],'Base de dados'!B:Z,7,),0)</f>
        <v>sapinho-limão</v>
      </c>
      <c r="AK9" s="35" t="str">
        <f>IFERROR(VLOOKUP(tab_herpeto[[#This Row],[Espécie*2]],'Base de dados'!B:Z,13,),0)</f>
        <v>-</v>
      </c>
      <c r="AL9" s="29" t="s">
        <v>192</v>
      </c>
      <c r="AM9" s="29" t="s">
        <v>3077</v>
      </c>
      <c r="AN9" s="29" t="s">
        <v>3081</v>
      </c>
      <c r="AO9" s="38" t="str">
        <f>IFERROR(VLOOKUP(tab_herpeto[[#This Row],[Espécie*2]],'Base de dados'!B:Z,22,),0)</f>
        <v>-</v>
      </c>
      <c r="AP9" s="38" t="str">
        <f>IFERROR(VLOOKUP(tab_herpeto[[#This Row],[Espécie*2]],'Base de dados'!B:Z,23,),0)</f>
        <v>-</v>
      </c>
      <c r="AQ9" s="38" t="str">
        <f>IFERROR(VLOOKUP(tab_herpeto[[#This Row],[Espécie*2]],'Base de dados'!B:Z,21,),0)</f>
        <v>LC</v>
      </c>
      <c r="AR9" s="13" t="str">
        <f>tab_herpeto[[#This Row],[Campanha]]</f>
        <v>C01</v>
      </c>
      <c r="AS9" s="29"/>
      <c r="AT9" s="13" t="str">
        <f>tab_herpeto[[#This Row],[Método]]</f>
        <v>Censo auditivo</v>
      </c>
      <c r="AU9" s="13" t="str">
        <f>tab_herpeto[[#This Row],[ID Marcação*]]</f>
        <v>-</v>
      </c>
      <c r="AV9" s="13" t="str">
        <f>tab_herpeto[[#This Row],[Nº do Tombo]]</f>
        <v>-</v>
      </c>
      <c r="AW9" s="13" t="str">
        <f>IFERROR(VLOOKUP(tab_herpeto[[#This Row],[Espécie*2]],'Base de dados'!B:Z,11,),0)</f>
        <v>E</v>
      </c>
      <c r="AX9" s="1" t="str">
        <f>IFERROR(VLOOKUP(tab_herpeto[[#This Row],[Espécie*2]],'Base de dados'!B:Z,3,),0)</f>
        <v>Anura</v>
      </c>
      <c r="AY9" s="1" t="str">
        <f>IFERROR(VLOOKUP(tab_herpeto[[#This Row],[Espécie*2]],'Base de dados'!B:Z,4,),0)</f>
        <v>Hylidae</v>
      </c>
      <c r="AZ9" s="13" t="str">
        <f>IFERROR(VLOOKUP(tab_herpeto[[#This Row],[Espécie*2]],'Base de dados'!B:Z,5,),0)</f>
        <v>Scinaxinae</v>
      </c>
      <c r="BA9" s="13">
        <f>IFERROR(VLOOKUP(tab_herpeto[[#This Row],[Espécie*2]],'Base de dados'!B:Z,6,),0)</f>
        <v>0</v>
      </c>
      <c r="BB9" s="13" t="str">
        <f>IFERROR(VLOOKUP(tab_herpeto[[#This Row],[Espécie*2]],'Base de dados'!B:Z,8,),0)</f>
        <v>-</v>
      </c>
      <c r="BC9" s="13" t="str">
        <f>IFERROR(VLOOKUP(tab_herpeto[[#This Row],[Espécie*2]],'Base de dados'!B:Z,9,),0)</f>
        <v>Ar/Aq</v>
      </c>
      <c r="BD9" s="35" t="str">
        <f>IFERROR(VLOOKUP(tab_herpeto[[#This Row],[Espécie*2]],'Base de dados'!B:Z,10,),0)</f>
        <v>AF</v>
      </c>
      <c r="BE9" s="38" t="str">
        <f>IFERROR(VLOOKUP(tab_herpeto[[#This Row],[Espécie*2]],'Base de dados'!B:Z,12,),0)</f>
        <v>-</v>
      </c>
      <c r="BF9" s="38" t="str">
        <f>IFERROR(VLOOKUP(tab_herpeto[[#This Row],[Espécie*2]],'Base de dados'!B:Z,14,),0)</f>
        <v>RS, SC, PR</v>
      </c>
      <c r="BG9" s="38">
        <f>IFERROR(VLOOKUP(tab_herpeto[[#This Row],[Espécie*2]],'Base de dados'!B:Z,15,),0)</f>
        <v>0</v>
      </c>
      <c r="BH9" s="38">
        <f>IFERROR(VLOOKUP(tab_herpeto[[#This Row],[Espécie*2]],'Base de dados'!B:Z,16,),0)</f>
        <v>0</v>
      </c>
      <c r="BI9" s="38">
        <f>IFERROR(VLOOKUP(tab_herpeto[[#This Row],[Espécie*2]],'Base de dados'!B:Z,17,),0)</f>
        <v>0</v>
      </c>
      <c r="BJ9" s="38">
        <f>IFERROR(VLOOKUP(tab_herpeto[[#This Row],[Espécie*2]],'Base de dados'!B:Z,18,),0)</f>
        <v>0</v>
      </c>
      <c r="BK9" s="38" t="str">
        <f>IFERROR(VLOOKUP(tab_herpeto[[#This Row],[Espécie*2]],'Base de dados'!B:Z,19,),0)</f>
        <v>-</v>
      </c>
      <c r="BL9" s="38" t="str">
        <f>IFERROR(VLOOKUP(tab_herpeto[[#This Row],[Espécie*2]],'Base de dados'!B:Z,20,),0)</f>
        <v>-</v>
      </c>
      <c r="BM9" s="38" t="str">
        <f>IFERROR(VLOOKUP(tab_herpeto[[#This Row],[Espécie*2]],'Base de dados'!B:Z,24),0)</f>
        <v>-</v>
      </c>
      <c r="BN9" s="38" t="str">
        <f>IFERROR(VLOOKUP(tab_herpeto[[#This Row],[Espécie*2]],'Base de dados'!B:Z,25,),0)</f>
        <v>-</v>
      </c>
      <c r="BO9" s="13" t="str">
        <f>IFERROR(VLOOKUP(tab_herpeto[[#This Row],[Espécie*2]],'Base de dados'!B:Z,2),0)</f>
        <v>XX</v>
      </c>
      <c r="BP9" s="13">
        <f>IFERROR(VLOOKUP(tab_herpeto[[#This Row],[Espécie*2]],'Base de dados'!B:AA,26),0)</f>
        <v>0</v>
      </c>
    </row>
    <row r="10" spans="2:68" x14ac:dyDescent="0.25">
      <c r="B10" s="29">
        <v>6</v>
      </c>
      <c r="C10" s="33" t="s">
        <v>3071</v>
      </c>
      <c r="D10" s="29" t="s">
        <v>3091</v>
      </c>
      <c r="E10" s="29" t="s">
        <v>83</v>
      </c>
      <c r="F10" s="33">
        <v>45004</v>
      </c>
      <c r="G10" s="29" t="s">
        <v>3073</v>
      </c>
      <c r="H10" s="29" t="s">
        <v>77</v>
      </c>
      <c r="I10" s="29" t="s">
        <v>60</v>
      </c>
      <c r="J10" s="29" t="s">
        <v>3064</v>
      </c>
      <c r="K10" s="34" t="s">
        <v>1268</v>
      </c>
      <c r="L10" s="35" t="str">
        <f>IFERROR(VLOOKUP(tab_herpeto[[#This Row],[Espécie*]],'Base de dados'!B:Z,7,),0)</f>
        <v>sapinho-limão</v>
      </c>
      <c r="M10" s="29" t="s">
        <v>3</v>
      </c>
      <c r="N10" s="29" t="s">
        <v>82</v>
      </c>
      <c r="O10" s="29" t="s">
        <v>82</v>
      </c>
      <c r="P10" s="29" t="s">
        <v>39</v>
      </c>
      <c r="Q10" s="28" t="s">
        <v>69</v>
      </c>
      <c r="R10" s="29" t="s">
        <v>3</v>
      </c>
      <c r="S10" s="29" t="s">
        <v>4</v>
      </c>
      <c r="T10" s="36">
        <v>0.79166666666666663</v>
      </c>
      <c r="U10" s="36">
        <v>0.85416666666666663</v>
      </c>
      <c r="V10" s="29" t="s">
        <v>3</v>
      </c>
      <c r="W10" s="29" t="s">
        <v>52</v>
      </c>
      <c r="X10" s="29" t="s">
        <v>3</v>
      </c>
      <c r="Y10" s="29" t="s">
        <v>3</v>
      </c>
      <c r="Z10" s="50">
        <f>tab_herpeto[[#This Row],[Data]]</f>
        <v>45004</v>
      </c>
      <c r="AA10" s="37" t="str">
        <f>tab_herpeto[[#This Row],[Empreendimento]]</f>
        <v>PCH Canoas</v>
      </c>
      <c r="AB10" s="29" t="s">
        <v>175</v>
      </c>
      <c r="AC10" s="29" t="s">
        <v>178</v>
      </c>
      <c r="AD10" s="29" t="s">
        <v>181</v>
      </c>
      <c r="AE10" s="29" t="s">
        <v>3086</v>
      </c>
      <c r="AF10" s="29" t="s">
        <v>184</v>
      </c>
      <c r="AG10" s="29" t="s">
        <v>3130</v>
      </c>
      <c r="AH10" s="29" t="s">
        <v>189</v>
      </c>
      <c r="AI10" s="43" t="str">
        <f>tab_herpeto[[#This Row],[Espécie*]]</f>
        <v>Sphaenorhynchus surdus</v>
      </c>
      <c r="AJ10" s="35" t="str">
        <f>IFERROR(VLOOKUP(tab_herpeto[[#This Row],[Espécie*2]],'Base de dados'!B:Z,7,),0)</f>
        <v>sapinho-limão</v>
      </c>
      <c r="AK10" s="35" t="str">
        <f>IFERROR(VLOOKUP(tab_herpeto[[#This Row],[Espécie*2]],'Base de dados'!B:Z,13,),0)</f>
        <v>-</v>
      </c>
      <c r="AL10" s="29" t="s">
        <v>192</v>
      </c>
      <c r="AM10" s="29" t="s">
        <v>3077</v>
      </c>
      <c r="AN10" s="29" t="s">
        <v>3081</v>
      </c>
      <c r="AO10" s="38" t="str">
        <f>IFERROR(VLOOKUP(tab_herpeto[[#This Row],[Espécie*2]],'Base de dados'!B:Z,22,),0)</f>
        <v>-</v>
      </c>
      <c r="AP10" s="38" t="str">
        <f>IFERROR(VLOOKUP(tab_herpeto[[#This Row],[Espécie*2]],'Base de dados'!B:Z,23,),0)</f>
        <v>-</v>
      </c>
      <c r="AQ10" s="38" t="str">
        <f>IFERROR(VLOOKUP(tab_herpeto[[#This Row],[Espécie*2]],'Base de dados'!B:Z,21,),0)</f>
        <v>LC</v>
      </c>
      <c r="AR10" s="13" t="str">
        <f>tab_herpeto[[#This Row],[Campanha]]</f>
        <v>C01</v>
      </c>
      <c r="AS10" s="29"/>
      <c r="AT10" s="13" t="str">
        <f>tab_herpeto[[#This Row],[Método]]</f>
        <v>Censo auditivo</v>
      </c>
      <c r="AU10" s="13" t="str">
        <f>tab_herpeto[[#This Row],[ID Marcação*]]</f>
        <v>-</v>
      </c>
      <c r="AV10" s="13" t="str">
        <f>tab_herpeto[[#This Row],[Nº do Tombo]]</f>
        <v>-</v>
      </c>
      <c r="AW10" s="13" t="str">
        <f>IFERROR(VLOOKUP(tab_herpeto[[#This Row],[Espécie*2]],'Base de dados'!B:Z,11,),0)</f>
        <v>E</v>
      </c>
      <c r="AX10" s="1" t="str">
        <f>IFERROR(VLOOKUP(tab_herpeto[[#This Row],[Espécie*2]],'Base de dados'!B:Z,3,),0)</f>
        <v>Anura</v>
      </c>
      <c r="AY10" s="1" t="str">
        <f>IFERROR(VLOOKUP(tab_herpeto[[#This Row],[Espécie*2]],'Base de dados'!B:Z,4,),0)</f>
        <v>Hylidae</v>
      </c>
      <c r="AZ10" s="13" t="str">
        <f>IFERROR(VLOOKUP(tab_herpeto[[#This Row],[Espécie*2]],'Base de dados'!B:Z,5,),0)</f>
        <v>Scinaxinae</v>
      </c>
      <c r="BA10" s="13">
        <f>IFERROR(VLOOKUP(tab_herpeto[[#This Row],[Espécie*2]],'Base de dados'!B:Z,6,),0)</f>
        <v>0</v>
      </c>
      <c r="BB10" s="13" t="str">
        <f>IFERROR(VLOOKUP(tab_herpeto[[#This Row],[Espécie*2]],'Base de dados'!B:Z,8,),0)</f>
        <v>-</v>
      </c>
      <c r="BC10" s="13" t="str">
        <f>IFERROR(VLOOKUP(tab_herpeto[[#This Row],[Espécie*2]],'Base de dados'!B:Z,9,),0)</f>
        <v>Ar/Aq</v>
      </c>
      <c r="BD10" s="35" t="str">
        <f>IFERROR(VLOOKUP(tab_herpeto[[#This Row],[Espécie*2]],'Base de dados'!B:Z,10,),0)</f>
        <v>AF</v>
      </c>
      <c r="BE10" s="38" t="str">
        <f>IFERROR(VLOOKUP(tab_herpeto[[#This Row],[Espécie*2]],'Base de dados'!B:Z,12,),0)</f>
        <v>-</v>
      </c>
      <c r="BF10" s="38" t="str">
        <f>IFERROR(VLOOKUP(tab_herpeto[[#This Row],[Espécie*2]],'Base de dados'!B:Z,14,),0)</f>
        <v>RS, SC, PR</v>
      </c>
      <c r="BG10" s="38">
        <f>IFERROR(VLOOKUP(tab_herpeto[[#This Row],[Espécie*2]],'Base de dados'!B:Z,15,),0)</f>
        <v>0</v>
      </c>
      <c r="BH10" s="38">
        <f>IFERROR(VLOOKUP(tab_herpeto[[#This Row],[Espécie*2]],'Base de dados'!B:Z,16,),0)</f>
        <v>0</v>
      </c>
      <c r="BI10" s="38">
        <f>IFERROR(VLOOKUP(tab_herpeto[[#This Row],[Espécie*2]],'Base de dados'!B:Z,17,),0)</f>
        <v>0</v>
      </c>
      <c r="BJ10" s="38">
        <f>IFERROR(VLOOKUP(tab_herpeto[[#This Row],[Espécie*2]],'Base de dados'!B:Z,18,),0)</f>
        <v>0</v>
      </c>
      <c r="BK10" s="38" t="str">
        <f>IFERROR(VLOOKUP(tab_herpeto[[#This Row],[Espécie*2]],'Base de dados'!B:Z,19,),0)</f>
        <v>-</v>
      </c>
      <c r="BL10" s="38" t="str">
        <f>IFERROR(VLOOKUP(tab_herpeto[[#This Row],[Espécie*2]],'Base de dados'!B:Z,20,),0)</f>
        <v>-</v>
      </c>
      <c r="BM10" s="38" t="str">
        <f>IFERROR(VLOOKUP(tab_herpeto[[#This Row],[Espécie*2]],'Base de dados'!B:Z,24),0)</f>
        <v>-</v>
      </c>
      <c r="BN10" s="38" t="str">
        <f>IFERROR(VLOOKUP(tab_herpeto[[#This Row],[Espécie*2]],'Base de dados'!B:Z,25,),0)</f>
        <v>-</v>
      </c>
      <c r="BO10" s="13" t="str">
        <f>IFERROR(VLOOKUP(tab_herpeto[[#This Row],[Espécie*2]],'Base de dados'!B:Z,2),0)</f>
        <v>XX</v>
      </c>
      <c r="BP10" s="13">
        <f>IFERROR(VLOOKUP(tab_herpeto[[#This Row],[Espécie*2]],'Base de dados'!B:AA,26),0)</f>
        <v>0</v>
      </c>
    </row>
    <row r="11" spans="2:68" x14ac:dyDescent="0.25">
      <c r="B11" s="29">
        <v>7</v>
      </c>
      <c r="C11" s="33" t="s">
        <v>3071</v>
      </c>
      <c r="D11" s="29" t="s">
        <v>3091</v>
      </c>
      <c r="E11" s="29" t="s">
        <v>83</v>
      </c>
      <c r="F11" s="33">
        <v>45004</v>
      </c>
      <c r="G11" s="29" t="s">
        <v>3073</v>
      </c>
      <c r="H11" s="29" t="s">
        <v>77</v>
      </c>
      <c r="I11" s="29" t="s">
        <v>60</v>
      </c>
      <c r="J11" s="29" t="s">
        <v>3064</v>
      </c>
      <c r="K11" s="34" t="s">
        <v>1268</v>
      </c>
      <c r="L11" s="35" t="str">
        <f>IFERROR(VLOOKUP(tab_herpeto[[#This Row],[Espécie*]],'Base de dados'!B:Z,7,),0)</f>
        <v>sapinho-limão</v>
      </c>
      <c r="M11" s="29" t="s">
        <v>3</v>
      </c>
      <c r="N11" s="29" t="s">
        <v>82</v>
      </c>
      <c r="O11" s="29" t="s">
        <v>82</v>
      </c>
      <c r="P11" s="29" t="s">
        <v>39</v>
      </c>
      <c r="Q11" s="28" t="s">
        <v>69</v>
      </c>
      <c r="R11" s="29" t="s">
        <v>3</v>
      </c>
      <c r="S11" s="29" t="s">
        <v>4</v>
      </c>
      <c r="T11" s="36">
        <v>0.79166666666666663</v>
      </c>
      <c r="U11" s="36">
        <v>0.85416666666666663</v>
      </c>
      <c r="V11" s="29" t="s">
        <v>3</v>
      </c>
      <c r="W11" s="29" t="s">
        <v>52</v>
      </c>
      <c r="X11" s="29" t="s">
        <v>3</v>
      </c>
      <c r="Y11" s="29" t="s">
        <v>3</v>
      </c>
      <c r="Z11" s="50">
        <f>tab_herpeto[[#This Row],[Data]]</f>
        <v>45004</v>
      </c>
      <c r="AA11" s="37" t="str">
        <f>tab_herpeto[[#This Row],[Empreendimento]]</f>
        <v>PCH Canoas</v>
      </c>
      <c r="AB11" s="29" t="s">
        <v>175</v>
      </c>
      <c r="AC11" s="29" t="s">
        <v>178</v>
      </c>
      <c r="AD11" s="29" t="s">
        <v>181</v>
      </c>
      <c r="AE11" s="29" t="s">
        <v>3086</v>
      </c>
      <c r="AF11" s="29" t="s">
        <v>184</v>
      </c>
      <c r="AG11" s="29" t="s">
        <v>3130</v>
      </c>
      <c r="AH11" s="29" t="s">
        <v>189</v>
      </c>
      <c r="AI11" s="43" t="str">
        <f>tab_herpeto[[#This Row],[Espécie*]]</f>
        <v>Sphaenorhynchus surdus</v>
      </c>
      <c r="AJ11" s="35" t="str">
        <f>IFERROR(VLOOKUP(tab_herpeto[[#This Row],[Espécie*2]],'Base de dados'!B:Z,7,),0)</f>
        <v>sapinho-limão</v>
      </c>
      <c r="AK11" s="35" t="str">
        <f>IFERROR(VLOOKUP(tab_herpeto[[#This Row],[Espécie*2]],'Base de dados'!B:Z,13,),0)</f>
        <v>-</v>
      </c>
      <c r="AL11" s="29" t="s">
        <v>192</v>
      </c>
      <c r="AM11" s="29" t="s">
        <v>3077</v>
      </c>
      <c r="AN11" s="29" t="s">
        <v>3081</v>
      </c>
      <c r="AO11" s="38" t="str">
        <f>IFERROR(VLOOKUP(tab_herpeto[[#This Row],[Espécie*2]],'Base de dados'!B:Z,22,),0)</f>
        <v>-</v>
      </c>
      <c r="AP11" s="38" t="str">
        <f>IFERROR(VLOOKUP(tab_herpeto[[#This Row],[Espécie*2]],'Base de dados'!B:Z,23,),0)</f>
        <v>-</v>
      </c>
      <c r="AQ11" s="38" t="str">
        <f>IFERROR(VLOOKUP(tab_herpeto[[#This Row],[Espécie*2]],'Base de dados'!B:Z,21,),0)</f>
        <v>LC</v>
      </c>
      <c r="AR11" s="13" t="str">
        <f>tab_herpeto[[#This Row],[Campanha]]</f>
        <v>C01</v>
      </c>
      <c r="AS11" s="29"/>
      <c r="AT11" s="13" t="str">
        <f>tab_herpeto[[#This Row],[Método]]</f>
        <v>Censo auditivo</v>
      </c>
      <c r="AU11" s="13" t="str">
        <f>tab_herpeto[[#This Row],[ID Marcação*]]</f>
        <v>-</v>
      </c>
      <c r="AV11" s="13" t="str">
        <f>tab_herpeto[[#This Row],[Nº do Tombo]]</f>
        <v>-</v>
      </c>
      <c r="AW11" s="13" t="str">
        <f>IFERROR(VLOOKUP(tab_herpeto[[#This Row],[Espécie*2]],'Base de dados'!B:Z,11,),0)</f>
        <v>E</v>
      </c>
      <c r="AX11" s="1" t="str">
        <f>IFERROR(VLOOKUP(tab_herpeto[[#This Row],[Espécie*2]],'Base de dados'!B:Z,3,),0)</f>
        <v>Anura</v>
      </c>
      <c r="AY11" s="1" t="str">
        <f>IFERROR(VLOOKUP(tab_herpeto[[#This Row],[Espécie*2]],'Base de dados'!B:Z,4,),0)</f>
        <v>Hylidae</v>
      </c>
      <c r="AZ11" s="13" t="str">
        <f>IFERROR(VLOOKUP(tab_herpeto[[#This Row],[Espécie*2]],'Base de dados'!B:Z,5,),0)</f>
        <v>Scinaxinae</v>
      </c>
      <c r="BA11" s="13">
        <f>IFERROR(VLOOKUP(tab_herpeto[[#This Row],[Espécie*2]],'Base de dados'!B:Z,6,),0)</f>
        <v>0</v>
      </c>
      <c r="BB11" s="13" t="str">
        <f>IFERROR(VLOOKUP(tab_herpeto[[#This Row],[Espécie*2]],'Base de dados'!B:Z,8,),0)</f>
        <v>-</v>
      </c>
      <c r="BC11" s="13" t="str">
        <f>IFERROR(VLOOKUP(tab_herpeto[[#This Row],[Espécie*2]],'Base de dados'!B:Z,9,),0)</f>
        <v>Ar/Aq</v>
      </c>
      <c r="BD11" s="35" t="str">
        <f>IFERROR(VLOOKUP(tab_herpeto[[#This Row],[Espécie*2]],'Base de dados'!B:Z,10,),0)</f>
        <v>AF</v>
      </c>
      <c r="BE11" s="38" t="str">
        <f>IFERROR(VLOOKUP(tab_herpeto[[#This Row],[Espécie*2]],'Base de dados'!B:Z,12,),0)</f>
        <v>-</v>
      </c>
      <c r="BF11" s="38" t="str">
        <f>IFERROR(VLOOKUP(tab_herpeto[[#This Row],[Espécie*2]],'Base de dados'!B:Z,14,),0)</f>
        <v>RS, SC, PR</v>
      </c>
      <c r="BG11" s="38">
        <f>IFERROR(VLOOKUP(tab_herpeto[[#This Row],[Espécie*2]],'Base de dados'!B:Z,15,),0)</f>
        <v>0</v>
      </c>
      <c r="BH11" s="38">
        <f>IFERROR(VLOOKUP(tab_herpeto[[#This Row],[Espécie*2]],'Base de dados'!B:Z,16,),0)</f>
        <v>0</v>
      </c>
      <c r="BI11" s="38">
        <f>IFERROR(VLOOKUP(tab_herpeto[[#This Row],[Espécie*2]],'Base de dados'!B:Z,17,),0)</f>
        <v>0</v>
      </c>
      <c r="BJ11" s="38">
        <f>IFERROR(VLOOKUP(tab_herpeto[[#This Row],[Espécie*2]],'Base de dados'!B:Z,18,),0)</f>
        <v>0</v>
      </c>
      <c r="BK11" s="38" t="str">
        <f>IFERROR(VLOOKUP(tab_herpeto[[#This Row],[Espécie*2]],'Base de dados'!B:Z,19,),0)</f>
        <v>-</v>
      </c>
      <c r="BL11" s="38" t="str">
        <f>IFERROR(VLOOKUP(tab_herpeto[[#This Row],[Espécie*2]],'Base de dados'!B:Z,20,),0)</f>
        <v>-</v>
      </c>
      <c r="BM11" s="38" t="str">
        <f>IFERROR(VLOOKUP(tab_herpeto[[#This Row],[Espécie*2]],'Base de dados'!B:Z,24),0)</f>
        <v>-</v>
      </c>
      <c r="BN11" s="38" t="str">
        <f>IFERROR(VLOOKUP(tab_herpeto[[#This Row],[Espécie*2]],'Base de dados'!B:Z,25,),0)</f>
        <v>-</v>
      </c>
      <c r="BO11" s="13" t="str">
        <f>IFERROR(VLOOKUP(tab_herpeto[[#This Row],[Espécie*2]],'Base de dados'!B:Z,2),0)</f>
        <v>XX</v>
      </c>
      <c r="BP11" s="13">
        <f>IFERROR(VLOOKUP(tab_herpeto[[#This Row],[Espécie*2]],'Base de dados'!B:AA,26),0)</f>
        <v>0</v>
      </c>
    </row>
    <row r="12" spans="2:68" x14ac:dyDescent="0.25">
      <c r="B12" s="29">
        <v>8</v>
      </c>
      <c r="C12" s="33" t="s">
        <v>3071</v>
      </c>
      <c r="D12" s="29" t="s">
        <v>3091</v>
      </c>
      <c r="E12" s="29" t="s">
        <v>83</v>
      </c>
      <c r="F12" s="33">
        <v>45004</v>
      </c>
      <c r="G12" s="29" t="s">
        <v>3073</v>
      </c>
      <c r="H12" s="29" t="s">
        <v>77</v>
      </c>
      <c r="I12" s="29" t="s">
        <v>60</v>
      </c>
      <c r="J12" s="29" t="s">
        <v>3064</v>
      </c>
      <c r="K12" s="34" t="s">
        <v>1268</v>
      </c>
      <c r="L12" s="35" t="str">
        <f>IFERROR(VLOOKUP(tab_herpeto[[#This Row],[Espécie*]],'Base de dados'!B:Z,7,),0)</f>
        <v>sapinho-limão</v>
      </c>
      <c r="M12" s="29" t="s">
        <v>3</v>
      </c>
      <c r="N12" s="29" t="s">
        <v>82</v>
      </c>
      <c r="O12" s="29" t="s">
        <v>82</v>
      </c>
      <c r="P12" s="29" t="s">
        <v>39</v>
      </c>
      <c r="Q12" s="28" t="s">
        <v>69</v>
      </c>
      <c r="R12" s="29" t="s">
        <v>3</v>
      </c>
      <c r="S12" s="29" t="s">
        <v>4</v>
      </c>
      <c r="T12" s="36">
        <v>0.79166666666666663</v>
      </c>
      <c r="U12" s="36">
        <v>0.85416666666666663</v>
      </c>
      <c r="V12" s="29" t="s">
        <v>3</v>
      </c>
      <c r="W12" s="29" t="s">
        <v>52</v>
      </c>
      <c r="X12" s="29" t="s">
        <v>3</v>
      </c>
      <c r="Y12" s="29" t="s">
        <v>3</v>
      </c>
      <c r="Z12" s="50">
        <f>tab_herpeto[[#This Row],[Data]]</f>
        <v>45004</v>
      </c>
      <c r="AA12" s="37" t="str">
        <f>tab_herpeto[[#This Row],[Empreendimento]]</f>
        <v>PCH Canoas</v>
      </c>
      <c r="AB12" s="29" t="s">
        <v>175</v>
      </c>
      <c r="AC12" s="29" t="s">
        <v>178</v>
      </c>
      <c r="AD12" s="29" t="s">
        <v>181</v>
      </c>
      <c r="AE12" s="29" t="s">
        <v>3086</v>
      </c>
      <c r="AF12" s="29" t="s">
        <v>184</v>
      </c>
      <c r="AG12" s="29" t="s">
        <v>3130</v>
      </c>
      <c r="AH12" s="29" t="s">
        <v>189</v>
      </c>
      <c r="AI12" s="43" t="str">
        <f>tab_herpeto[[#This Row],[Espécie*]]</f>
        <v>Sphaenorhynchus surdus</v>
      </c>
      <c r="AJ12" s="35" t="str">
        <f>IFERROR(VLOOKUP(tab_herpeto[[#This Row],[Espécie*2]],'Base de dados'!B:Z,7,),0)</f>
        <v>sapinho-limão</v>
      </c>
      <c r="AK12" s="35" t="str">
        <f>IFERROR(VLOOKUP(tab_herpeto[[#This Row],[Espécie*2]],'Base de dados'!B:Z,13,),0)</f>
        <v>-</v>
      </c>
      <c r="AL12" s="29" t="s">
        <v>192</v>
      </c>
      <c r="AM12" s="29" t="s">
        <v>3077</v>
      </c>
      <c r="AN12" s="29" t="s">
        <v>3081</v>
      </c>
      <c r="AO12" s="38" t="str">
        <f>IFERROR(VLOOKUP(tab_herpeto[[#This Row],[Espécie*2]],'Base de dados'!B:Z,22,),0)</f>
        <v>-</v>
      </c>
      <c r="AP12" s="38" t="str">
        <f>IFERROR(VLOOKUP(tab_herpeto[[#This Row],[Espécie*2]],'Base de dados'!B:Z,23,),0)</f>
        <v>-</v>
      </c>
      <c r="AQ12" s="38" t="str">
        <f>IFERROR(VLOOKUP(tab_herpeto[[#This Row],[Espécie*2]],'Base de dados'!B:Z,21,),0)</f>
        <v>LC</v>
      </c>
      <c r="AR12" s="13" t="str">
        <f>tab_herpeto[[#This Row],[Campanha]]</f>
        <v>C01</v>
      </c>
      <c r="AS12" s="29"/>
      <c r="AT12" s="13" t="str">
        <f>tab_herpeto[[#This Row],[Método]]</f>
        <v>Censo auditivo</v>
      </c>
      <c r="AU12" s="13" t="str">
        <f>tab_herpeto[[#This Row],[ID Marcação*]]</f>
        <v>-</v>
      </c>
      <c r="AV12" s="13" t="str">
        <f>tab_herpeto[[#This Row],[Nº do Tombo]]</f>
        <v>-</v>
      </c>
      <c r="AW12" s="13" t="str">
        <f>IFERROR(VLOOKUP(tab_herpeto[[#This Row],[Espécie*2]],'Base de dados'!B:Z,11,),0)</f>
        <v>E</v>
      </c>
      <c r="AX12" s="1" t="str">
        <f>IFERROR(VLOOKUP(tab_herpeto[[#This Row],[Espécie*2]],'Base de dados'!B:Z,3,),0)</f>
        <v>Anura</v>
      </c>
      <c r="AY12" s="1" t="str">
        <f>IFERROR(VLOOKUP(tab_herpeto[[#This Row],[Espécie*2]],'Base de dados'!B:Z,4,),0)</f>
        <v>Hylidae</v>
      </c>
      <c r="AZ12" s="13" t="str">
        <f>IFERROR(VLOOKUP(tab_herpeto[[#This Row],[Espécie*2]],'Base de dados'!B:Z,5,),0)</f>
        <v>Scinaxinae</v>
      </c>
      <c r="BA12" s="13">
        <f>IFERROR(VLOOKUP(tab_herpeto[[#This Row],[Espécie*2]],'Base de dados'!B:Z,6,),0)</f>
        <v>0</v>
      </c>
      <c r="BB12" s="13" t="str">
        <f>IFERROR(VLOOKUP(tab_herpeto[[#This Row],[Espécie*2]],'Base de dados'!B:Z,8,),0)</f>
        <v>-</v>
      </c>
      <c r="BC12" s="13" t="str">
        <f>IFERROR(VLOOKUP(tab_herpeto[[#This Row],[Espécie*2]],'Base de dados'!B:Z,9,),0)</f>
        <v>Ar/Aq</v>
      </c>
      <c r="BD12" s="35" t="str">
        <f>IFERROR(VLOOKUP(tab_herpeto[[#This Row],[Espécie*2]],'Base de dados'!B:Z,10,),0)</f>
        <v>AF</v>
      </c>
      <c r="BE12" s="38" t="str">
        <f>IFERROR(VLOOKUP(tab_herpeto[[#This Row],[Espécie*2]],'Base de dados'!B:Z,12,),0)</f>
        <v>-</v>
      </c>
      <c r="BF12" s="38" t="str">
        <f>IFERROR(VLOOKUP(tab_herpeto[[#This Row],[Espécie*2]],'Base de dados'!B:Z,14,),0)</f>
        <v>RS, SC, PR</v>
      </c>
      <c r="BG12" s="38">
        <f>IFERROR(VLOOKUP(tab_herpeto[[#This Row],[Espécie*2]],'Base de dados'!B:Z,15,),0)</f>
        <v>0</v>
      </c>
      <c r="BH12" s="38">
        <f>IFERROR(VLOOKUP(tab_herpeto[[#This Row],[Espécie*2]],'Base de dados'!B:Z,16,),0)</f>
        <v>0</v>
      </c>
      <c r="BI12" s="38">
        <f>IFERROR(VLOOKUP(tab_herpeto[[#This Row],[Espécie*2]],'Base de dados'!B:Z,17,),0)</f>
        <v>0</v>
      </c>
      <c r="BJ12" s="38">
        <f>IFERROR(VLOOKUP(tab_herpeto[[#This Row],[Espécie*2]],'Base de dados'!B:Z,18,),0)</f>
        <v>0</v>
      </c>
      <c r="BK12" s="38" t="str">
        <f>IFERROR(VLOOKUP(tab_herpeto[[#This Row],[Espécie*2]],'Base de dados'!B:Z,19,),0)</f>
        <v>-</v>
      </c>
      <c r="BL12" s="38" t="str">
        <f>IFERROR(VLOOKUP(tab_herpeto[[#This Row],[Espécie*2]],'Base de dados'!B:Z,20,),0)</f>
        <v>-</v>
      </c>
      <c r="BM12" s="38" t="str">
        <f>IFERROR(VLOOKUP(tab_herpeto[[#This Row],[Espécie*2]],'Base de dados'!B:Z,24),0)</f>
        <v>-</v>
      </c>
      <c r="BN12" s="38" t="str">
        <f>IFERROR(VLOOKUP(tab_herpeto[[#This Row],[Espécie*2]],'Base de dados'!B:Z,25,),0)</f>
        <v>-</v>
      </c>
      <c r="BO12" s="13" t="str">
        <f>IFERROR(VLOOKUP(tab_herpeto[[#This Row],[Espécie*2]],'Base de dados'!B:Z,2),0)</f>
        <v>XX</v>
      </c>
      <c r="BP12" s="13">
        <f>IFERROR(VLOOKUP(tab_herpeto[[#This Row],[Espécie*2]],'Base de dados'!B:AA,26),0)</f>
        <v>0</v>
      </c>
    </row>
    <row r="13" spans="2:68" x14ac:dyDescent="0.25">
      <c r="B13" s="29">
        <v>9</v>
      </c>
      <c r="C13" s="33" t="s">
        <v>3071</v>
      </c>
      <c r="D13" s="29" t="s">
        <v>3091</v>
      </c>
      <c r="E13" s="29" t="s">
        <v>83</v>
      </c>
      <c r="F13" s="33">
        <v>45004</v>
      </c>
      <c r="G13" s="29" t="s">
        <v>3073</v>
      </c>
      <c r="H13" s="29" t="s">
        <v>77</v>
      </c>
      <c r="I13" s="29" t="s">
        <v>60</v>
      </c>
      <c r="J13" s="29" t="s">
        <v>72</v>
      </c>
      <c r="K13" s="34" t="s">
        <v>1003</v>
      </c>
      <c r="L13" s="35" t="str">
        <f>IFERROR(VLOOKUP(tab_herpeto[[#This Row],[Espécie*]],'Base de dados'!B:Z,7,),0)</f>
        <v>pererequinha-do-brejo</v>
      </c>
      <c r="M13" s="29" t="s">
        <v>3</v>
      </c>
      <c r="N13" s="29" t="s">
        <v>82</v>
      </c>
      <c r="O13" s="29" t="s">
        <v>82</v>
      </c>
      <c r="P13" s="29" t="s">
        <v>38</v>
      </c>
      <c r="Q13" s="28" t="s">
        <v>69</v>
      </c>
      <c r="R13" s="29" t="s">
        <v>42</v>
      </c>
      <c r="S13" s="29" t="s">
        <v>4</v>
      </c>
      <c r="T13" s="36">
        <v>0.79166666666666663</v>
      </c>
      <c r="U13" s="36">
        <v>0.85416666666666663</v>
      </c>
      <c r="V13" s="29" t="s">
        <v>3</v>
      </c>
      <c r="W13" s="29" t="s">
        <v>52</v>
      </c>
      <c r="X13" s="29" t="s">
        <v>3</v>
      </c>
      <c r="Y13" s="29" t="s">
        <v>3</v>
      </c>
      <c r="Z13" s="50">
        <f>tab_herpeto[[#This Row],[Data]]</f>
        <v>45004</v>
      </c>
      <c r="AA13" s="37" t="str">
        <f>tab_herpeto[[#This Row],[Empreendimento]]</f>
        <v>PCH Canoas</v>
      </c>
      <c r="AB13" s="29" t="s">
        <v>175</v>
      </c>
      <c r="AC13" s="29" t="s">
        <v>178</v>
      </c>
      <c r="AD13" s="29" t="s">
        <v>181</v>
      </c>
      <c r="AE13" s="29" t="s">
        <v>3086</v>
      </c>
      <c r="AF13" s="29" t="s">
        <v>184</v>
      </c>
      <c r="AG13" s="29" t="s">
        <v>3130</v>
      </c>
      <c r="AH13" s="29" t="s">
        <v>189</v>
      </c>
      <c r="AI13" s="43" t="str">
        <f>tab_herpeto[[#This Row],[Espécie*]]</f>
        <v>Dendropsophus minutus</v>
      </c>
      <c r="AJ13" s="35" t="str">
        <f>IFERROR(VLOOKUP(tab_herpeto[[#This Row],[Espécie*2]],'Base de dados'!B:Z,7,),0)</f>
        <v>pererequinha-do-brejo</v>
      </c>
      <c r="AK13" s="35" t="str">
        <f>IFERROR(VLOOKUP(tab_herpeto[[#This Row],[Espécie*2]],'Base de dados'!B:Z,13,),0)</f>
        <v>-</v>
      </c>
      <c r="AL13" s="29" t="s">
        <v>192</v>
      </c>
      <c r="AM13" s="29" t="s">
        <v>3077</v>
      </c>
      <c r="AN13" s="29" t="s">
        <v>3081</v>
      </c>
      <c r="AO13" s="38" t="str">
        <f>IFERROR(VLOOKUP(tab_herpeto[[#This Row],[Espécie*2]],'Base de dados'!B:Z,22,),0)</f>
        <v>-</v>
      </c>
      <c r="AP13" s="38" t="str">
        <f>IFERROR(VLOOKUP(tab_herpeto[[#This Row],[Espécie*2]],'Base de dados'!B:Z,23,),0)</f>
        <v>-</v>
      </c>
      <c r="AQ13" s="38" t="str">
        <f>IFERROR(VLOOKUP(tab_herpeto[[#This Row],[Espécie*2]],'Base de dados'!B:Z,21,),0)</f>
        <v>LC</v>
      </c>
      <c r="AR13" s="13" t="str">
        <f>tab_herpeto[[#This Row],[Campanha]]</f>
        <v>C01</v>
      </c>
      <c r="AS13" s="29"/>
      <c r="AT13" s="13" t="str">
        <f>tab_herpeto[[#This Row],[Método]]</f>
        <v>Procura livre</v>
      </c>
      <c r="AU13" s="13" t="str">
        <f>tab_herpeto[[#This Row],[ID Marcação*]]</f>
        <v>-</v>
      </c>
      <c r="AV13" s="13" t="str">
        <f>tab_herpeto[[#This Row],[Nº do Tombo]]</f>
        <v>-</v>
      </c>
      <c r="AW13" s="13" t="str">
        <f>IFERROR(VLOOKUP(tab_herpeto[[#This Row],[Espécie*2]],'Base de dados'!B:Z,11,),0)</f>
        <v>R</v>
      </c>
      <c r="AX13" s="1" t="str">
        <f>IFERROR(VLOOKUP(tab_herpeto[[#This Row],[Espécie*2]],'Base de dados'!B:Z,3,),0)</f>
        <v>Anura</v>
      </c>
      <c r="AY13" s="1" t="str">
        <f>IFERROR(VLOOKUP(tab_herpeto[[#This Row],[Espécie*2]],'Base de dados'!B:Z,4,),0)</f>
        <v>Hylidae</v>
      </c>
      <c r="AZ13" s="13" t="str">
        <f>IFERROR(VLOOKUP(tab_herpeto[[#This Row],[Espécie*2]],'Base de dados'!B:Z,5,),0)</f>
        <v>Dendropsophinae</v>
      </c>
      <c r="BA13" s="13">
        <f>IFERROR(VLOOKUP(tab_herpeto[[#This Row],[Espécie*2]],'Base de dados'!B:Z,6,),0)</f>
        <v>0</v>
      </c>
      <c r="BB13" s="13" t="str">
        <f>IFERROR(VLOOKUP(tab_herpeto[[#This Row],[Espécie*2]],'Base de dados'!B:Z,8,),0)</f>
        <v>-</v>
      </c>
      <c r="BC13" s="13" t="str">
        <f>IFERROR(VLOOKUP(tab_herpeto[[#This Row],[Espécie*2]],'Base de dados'!B:Z,9,),0)</f>
        <v>Ar</v>
      </c>
      <c r="BD13" s="35" t="str">
        <f>IFERROR(VLOOKUP(tab_herpeto[[#This Row],[Espécie*2]],'Base de dados'!B:Z,10,),0)</f>
        <v>A</v>
      </c>
      <c r="BE13" s="38" t="str">
        <f>IFERROR(VLOOKUP(tab_herpeto[[#This Row],[Espécie*2]],'Base de dados'!B:Z,12,),0)</f>
        <v>-</v>
      </c>
      <c r="BF13" s="38" t="str">
        <f>IFERROR(VLOOKUP(tab_herpeto[[#This Row],[Espécie*2]],'Base de dados'!B:Z,14,),0)</f>
        <v>RS, SC, PR, SP, RJ, ES, MG, BA, SE, AL, PE, PB, RN, CE, PI, MA, MS, MT, GO, DF, TO, PA, AM, AP, RO, RR, AC</v>
      </c>
      <c r="BG13" s="38">
        <f>IFERROR(VLOOKUP(tab_herpeto[[#This Row],[Espécie*2]],'Base de dados'!B:Z,15,),0)</f>
        <v>0</v>
      </c>
      <c r="BH13" s="38">
        <f>IFERROR(VLOOKUP(tab_herpeto[[#This Row],[Espécie*2]],'Base de dados'!B:Z,16,),0)</f>
        <v>0</v>
      </c>
      <c r="BI13" s="38">
        <f>IFERROR(VLOOKUP(tab_herpeto[[#This Row],[Espécie*2]],'Base de dados'!B:Z,17,),0)</f>
        <v>0</v>
      </c>
      <c r="BJ13" s="38">
        <f>IFERROR(VLOOKUP(tab_herpeto[[#This Row],[Espécie*2]],'Base de dados'!B:Z,18,),0)</f>
        <v>0</v>
      </c>
      <c r="BK13" s="38" t="str">
        <f>IFERROR(VLOOKUP(tab_herpeto[[#This Row],[Espécie*2]],'Base de dados'!B:Z,19,),0)</f>
        <v>-</v>
      </c>
      <c r="BL13" s="38" t="str">
        <f>IFERROR(VLOOKUP(tab_herpeto[[#This Row],[Espécie*2]],'Base de dados'!B:Z,20,),0)</f>
        <v>-</v>
      </c>
      <c r="BM13" s="38" t="str">
        <f>IFERROR(VLOOKUP(tab_herpeto[[#This Row],[Espécie*2]],'Base de dados'!B:Z,24),0)</f>
        <v>-</v>
      </c>
      <c r="BN13" s="38" t="str">
        <f>IFERROR(VLOOKUP(tab_herpeto[[#This Row],[Espécie*2]],'Base de dados'!B:Z,25,),0)</f>
        <v>-</v>
      </c>
      <c r="BO13" s="13">
        <f>IFERROR(VLOOKUP(tab_herpeto[[#This Row],[Espécie*2]],'Base de dados'!B:Z,2),0)</f>
        <v>898</v>
      </c>
      <c r="BP13" s="13">
        <f>IFERROR(VLOOKUP(tab_herpeto[[#This Row],[Espécie*2]],'Base de dados'!B:AA,26),0)</f>
        <v>0</v>
      </c>
    </row>
    <row r="14" spans="2:68" x14ac:dyDescent="0.25">
      <c r="B14" s="29">
        <v>10</v>
      </c>
      <c r="C14" s="33" t="s">
        <v>3071</v>
      </c>
      <c r="D14" s="49" t="s">
        <v>3091</v>
      </c>
      <c r="E14" s="29" t="s">
        <v>83</v>
      </c>
      <c r="F14" s="50">
        <v>45004</v>
      </c>
      <c r="G14" s="49" t="s">
        <v>3073</v>
      </c>
      <c r="H14" s="49" t="s">
        <v>77</v>
      </c>
      <c r="I14" s="49" t="s">
        <v>60</v>
      </c>
      <c r="J14" s="29" t="s">
        <v>72</v>
      </c>
      <c r="K14" s="53" t="s">
        <v>848</v>
      </c>
      <c r="L14" s="35" t="str">
        <f>IFERROR(VLOOKUP(tab_herpeto[[#This Row],[Espécie*]],'Base de dados'!B:Z,7,),0)</f>
        <v>perereca</v>
      </c>
      <c r="M14" s="29" t="s">
        <v>3</v>
      </c>
      <c r="N14" s="49" t="s">
        <v>82</v>
      </c>
      <c r="O14" s="49" t="s">
        <v>82</v>
      </c>
      <c r="P14" s="49" t="s">
        <v>38</v>
      </c>
      <c r="Q14" s="49" t="s">
        <v>69</v>
      </c>
      <c r="R14" s="49" t="s">
        <v>42</v>
      </c>
      <c r="S14" s="49" t="s">
        <v>4</v>
      </c>
      <c r="T14" s="51">
        <v>0.79166666666666663</v>
      </c>
      <c r="U14" s="51">
        <v>0.85416666666666663</v>
      </c>
      <c r="V14" s="49" t="s">
        <v>3</v>
      </c>
      <c r="W14" s="29" t="s">
        <v>52</v>
      </c>
      <c r="X14" s="29" t="s">
        <v>3</v>
      </c>
      <c r="Y14" s="49" t="s">
        <v>3</v>
      </c>
      <c r="Z14" s="50">
        <f>tab_herpeto[[#This Row],[Data]]</f>
        <v>45004</v>
      </c>
      <c r="AA14" s="49" t="str">
        <f>tab_herpeto[[#This Row],[Empreendimento]]</f>
        <v>PCH Canoas</v>
      </c>
      <c r="AB14" s="29" t="s">
        <v>175</v>
      </c>
      <c r="AC14" s="29" t="s">
        <v>178</v>
      </c>
      <c r="AD14" s="29" t="s">
        <v>181</v>
      </c>
      <c r="AE14" s="29" t="s">
        <v>3086</v>
      </c>
      <c r="AF14" s="29" t="s">
        <v>184</v>
      </c>
      <c r="AG14" s="29" t="s">
        <v>3130</v>
      </c>
      <c r="AH14" s="29" t="s">
        <v>189</v>
      </c>
      <c r="AI14" s="52" t="str">
        <f>tab_herpeto[[#This Row],[Espécie*]]</f>
        <v>Boana bischoffi</v>
      </c>
      <c r="AJ14" s="53" t="str">
        <f>IFERROR(VLOOKUP(tab_herpeto[[#This Row],[Espécie*2]],'Base de dados'!B:Z,7,),0)</f>
        <v>perereca</v>
      </c>
      <c r="AK14" s="49" t="str">
        <f>IFERROR(VLOOKUP(tab_herpeto[[#This Row],[Espécie*2]],'Base de dados'!B:Z,13,),0)</f>
        <v>-</v>
      </c>
      <c r="AL14" s="29" t="s">
        <v>192</v>
      </c>
      <c r="AM14" s="29" t="s">
        <v>3077</v>
      </c>
      <c r="AN14" s="29" t="s">
        <v>3081</v>
      </c>
      <c r="AO14" s="49" t="str">
        <f>IFERROR(VLOOKUP(tab_herpeto[[#This Row],[Espécie*2]],'Base de dados'!B:Z,22,),0)</f>
        <v>-</v>
      </c>
      <c r="AP14" s="49" t="str">
        <f>IFERROR(VLOOKUP(tab_herpeto[[#This Row],[Espécie*2]],'Base de dados'!B:Z,23,),0)</f>
        <v>-</v>
      </c>
      <c r="AQ14" s="49" t="str">
        <f>IFERROR(VLOOKUP(tab_herpeto[[#This Row],[Espécie*2]],'Base de dados'!B:Z,21,),0)</f>
        <v>LC</v>
      </c>
      <c r="AR14" s="49" t="str">
        <f>tab_herpeto[[#This Row],[Campanha]]</f>
        <v>C01</v>
      </c>
      <c r="AS14" s="49"/>
      <c r="AT14" s="49" t="str">
        <f>tab_herpeto[[#This Row],[Método]]</f>
        <v>Procura livre</v>
      </c>
      <c r="AU14" s="49" t="str">
        <f>tab_herpeto[[#This Row],[ID Marcação*]]</f>
        <v>-</v>
      </c>
      <c r="AV14" s="49" t="str">
        <f>tab_herpeto[[#This Row],[Nº do Tombo]]</f>
        <v>-</v>
      </c>
      <c r="AW14" s="49" t="str">
        <f>IFERROR(VLOOKUP(tab_herpeto[[#This Row],[Espécie*2]],'Base de dados'!B:Z,11,),0)</f>
        <v>E</v>
      </c>
      <c r="AX14" s="49" t="str">
        <f>IFERROR(VLOOKUP(tab_herpeto[[#This Row],[Espécie*2]],'Base de dados'!B:Z,3,),0)</f>
        <v>Anura</v>
      </c>
      <c r="AY14" s="49" t="str">
        <f>IFERROR(VLOOKUP(tab_herpeto[[#This Row],[Espécie*2]],'Base de dados'!B:Z,4,),0)</f>
        <v>Hylidae</v>
      </c>
      <c r="AZ14" s="49" t="str">
        <f>IFERROR(VLOOKUP(tab_herpeto[[#This Row],[Espécie*2]],'Base de dados'!B:Z,5,),0)</f>
        <v>Cophomantinae</v>
      </c>
      <c r="BA14" s="49">
        <f>IFERROR(VLOOKUP(tab_herpeto[[#This Row],[Espécie*2]],'Base de dados'!B:Z,6,),0)</f>
        <v>0</v>
      </c>
      <c r="BB14" s="49" t="str">
        <f>IFERROR(VLOOKUP(tab_herpeto[[#This Row],[Espécie*2]],'Base de dados'!B:Z,8,),0)</f>
        <v>-</v>
      </c>
      <c r="BC14" s="49" t="str">
        <f>IFERROR(VLOOKUP(tab_herpeto[[#This Row],[Espécie*2]],'Base de dados'!B:Z,9,),0)</f>
        <v>Ar</v>
      </c>
      <c r="BD14" s="49" t="str">
        <f>IFERROR(VLOOKUP(tab_herpeto[[#This Row],[Espécie*2]],'Base de dados'!B:Z,10,),0)</f>
        <v>A</v>
      </c>
      <c r="BE14" s="49" t="str">
        <f>IFERROR(VLOOKUP(tab_herpeto[[#This Row],[Espécie*2]],'Base de dados'!B:Z,12,),0)</f>
        <v>-</v>
      </c>
      <c r="BF14" s="49" t="str">
        <f>IFERROR(VLOOKUP(tab_herpeto[[#This Row],[Espécie*2]],'Base de dados'!B:Z,14,),0)</f>
        <v>RS, SC, PR, SP, RJ</v>
      </c>
      <c r="BG14" s="49">
        <f>IFERROR(VLOOKUP(tab_herpeto[[#This Row],[Espécie*2]],'Base de dados'!B:Z,15,),0)</f>
        <v>0</v>
      </c>
      <c r="BH14" s="49">
        <f>IFERROR(VLOOKUP(tab_herpeto[[#This Row],[Espécie*2]],'Base de dados'!B:Z,16,),0)</f>
        <v>0</v>
      </c>
      <c r="BI14" s="49">
        <f>IFERROR(VLOOKUP(tab_herpeto[[#This Row],[Espécie*2]],'Base de dados'!B:Z,17,),0)</f>
        <v>0</v>
      </c>
      <c r="BJ14" s="49">
        <f>IFERROR(VLOOKUP(tab_herpeto[[#This Row],[Espécie*2]],'Base de dados'!B:Z,18,),0)</f>
        <v>0</v>
      </c>
      <c r="BK14" s="49" t="str">
        <f>IFERROR(VLOOKUP(tab_herpeto[[#This Row],[Espécie*2]],'Base de dados'!B:Z,19,),0)</f>
        <v>-</v>
      </c>
      <c r="BL14" s="49" t="str">
        <f>IFERROR(VLOOKUP(tab_herpeto[[#This Row],[Espécie*2]],'Base de dados'!B:Z,20,),0)</f>
        <v>-</v>
      </c>
      <c r="BM14" s="49">
        <f>IFERROR(VLOOKUP(tab_herpeto[[#This Row],[Espécie*2]],'Base de dados'!B:Z,24),0)</f>
        <v>0</v>
      </c>
      <c r="BN14" s="49" t="str">
        <f>IFERROR(VLOOKUP(tab_herpeto[[#This Row],[Espécie*2]],'Base de dados'!B:Z,25,),0)</f>
        <v>-</v>
      </c>
      <c r="BO14" s="49">
        <f>IFERROR(VLOOKUP(tab_herpeto[[#This Row],[Espécie*2]],'Base de dados'!B:Z,2),0)</f>
        <v>127</v>
      </c>
      <c r="BP14" s="49">
        <f>IFERROR(VLOOKUP(tab_herpeto[[#This Row],[Espécie*2]],'Base de dados'!B:AA,26),0)</f>
        <v>0</v>
      </c>
    </row>
    <row r="15" spans="2:68" x14ac:dyDescent="0.25">
      <c r="B15" s="29">
        <v>11</v>
      </c>
      <c r="C15" s="33" t="s">
        <v>3071</v>
      </c>
      <c r="D15" s="49" t="s">
        <v>3091</v>
      </c>
      <c r="E15" s="29" t="s">
        <v>83</v>
      </c>
      <c r="F15" s="50">
        <v>45004</v>
      </c>
      <c r="G15" s="49" t="s">
        <v>3073</v>
      </c>
      <c r="H15" s="49" t="s">
        <v>77</v>
      </c>
      <c r="I15" s="49" t="s">
        <v>60</v>
      </c>
      <c r="J15" s="49" t="s">
        <v>3064</v>
      </c>
      <c r="K15" s="53" t="s">
        <v>848</v>
      </c>
      <c r="L15" s="35" t="str">
        <f>IFERROR(VLOOKUP(tab_herpeto[[#This Row],[Espécie*]],'Base de dados'!B:Z,7,),0)</f>
        <v>perereca</v>
      </c>
      <c r="M15" s="29" t="s">
        <v>3</v>
      </c>
      <c r="N15" s="49" t="s">
        <v>82</v>
      </c>
      <c r="O15" s="49" t="s">
        <v>82</v>
      </c>
      <c r="P15" s="49" t="s">
        <v>39</v>
      </c>
      <c r="Q15" s="49" t="s">
        <v>48</v>
      </c>
      <c r="R15" s="49" t="s">
        <v>3</v>
      </c>
      <c r="S15" s="49" t="s">
        <v>4</v>
      </c>
      <c r="T15" s="51">
        <v>0.79166666666666663</v>
      </c>
      <c r="U15" s="51">
        <v>0.85416666666666663</v>
      </c>
      <c r="V15" s="49" t="s">
        <v>3</v>
      </c>
      <c r="W15" s="29" t="s">
        <v>52</v>
      </c>
      <c r="X15" s="29" t="s">
        <v>3</v>
      </c>
      <c r="Y15" s="49" t="s">
        <v>3</v>
      </c>
      <c r="Z15" s="50">
        <f>tab_herpeto[[#This Row],[Data]]</f>
        <v>45004</v>
      </c>
      <c r="AA15" s="49" t="str">
        <f>tab_herpeto[[#This Row],[Empreendimento]]</f>
        <v>PCH Canoas</v>
      </c>
      <c r="AB15" s="29" t="s">
        <v>175</v>
      </c>
      <c r="AC15" s="29" t="s">
        <v>178</v>
      </c>
      <c r="AD15" s="29" t="s">
        <v>181</v>
      </c>
      <c r="AE15" s="29" t="s">
        <v>3086</v>
      </c>
      <c r="AF15" s="29" t="s">
        <v>184</v>
      </c>
      <c r="AG15" s="29" t="s">
        <v>3130</v>
      </c>
      <c r="AH15" s="29" t="s">
        <v>189</v>
      </c>
      <c r="AI15" s="52" t="str">
        <f>tab_herpeto[[#This Row],[Espécie*]]</f>
        <v>Boana bischoffi</v>
      </c>
      <c r="AJ15" s="53" t="str">
        <f>IFERROR(VLOOKUP(tab_herpeto[[#This Row],[Espécie*2]],'Base de dados'!B:Z,7,),0)</f>
        <v>perereca</v>
      </c>
      <c r="AK15" s="49" t="str">
        <f>IFERROR(VLOOKUP(tab_herpeto[[#This Row],[Espécie*2]],'Base de dados'!B:Z,13,),0)</f>
        <v>-</v>
      </c>
      <c r="AL15" s="29" t="s">
        <v>192</v>
      </c>
      <c r="AM15" s="29" t="s">
        <v>3077</v>
      </c>
      <c r="AN15" s="29" t="s">
        <v>3081</v>
      </c>
      <c r="AO15" s="49" t="str">
        <f>IFERROR(VLOOKUP(tab_herpeto[[#This Row],[Espécie*2]],'Base de dados'!B:Z,22,),0)</f>
        <v>-</v>
      </c>
      <c r="AP15" s="49" t="str">
        <f>IFERROR(VLOOKUP(tab_herpeto[[#This Row],[Espécie*2]],'Base de dados'!B:Z,23,),0)</f>
        <v>-</v>
      </c>
      <c r="AQ15" s="49" t="str">
        <f>IFERROR(VLOOKUP(tab_herpeto[[#This Row],[Espécie*2]],'Base de dados'!B:Z,21,),0)</f>
        <v>LC</v>
      </c>
      <c r="AR15" s="49" t="str">
        <f>tab_herpeto[[#This Row],[Campanha]]</f>
        <v>C01</v>
      </c>
      <c r="AS15" s="49"/>
      <c r="AT15" s="49" t="str">
        <f>tab_herpeto[[#This Row],[Método]]</f>
        <v>Censo auditivo</v>
      </c>
      <c r="AU15" s="49" t="str">
        <f>tab_herpeto[[#This Row],[ID Marcação*]]</f>
        <v>-</v>
      </c>
      <c r="AV15" s="49" t="str">
        <f>tab_herpeto[[#This Row],[Nº do Tombo]]</f>
        <v>-</v>
      </c>
      <c r="AW15" s="49" t="str">
        <f>IFERROR(VLOOKUP(tab_herpeto[[#This Row],[Espécie*2]],'Base de dados'!B:Z,11,),0)</f>
        <v>E</v>
      </c>
      <c r="AX15" s="49" t="str">
        <f>IFERROR(VLOOKUP(tab_herpeto[[#This Row],[Espécie*2]],'Base de dados'!B:Z,3,),0)</f>
        <v>Anura</v>
      </c>
      <c r="AY15" s="49" t="str">
        <f>IFERROR(VLOOKUP(tab_herpeto[[#This Row],[Espécie*2]],'Base de dados'!B:Z,4,),0)</f>
        <v>Hylidae</v>
      </c>
      <c r="AZ15" s="49" t="str">
        <f>IFERROR(VLOOKUP(tab_herpeto[[#This Row],[Espécie*2]],'Base de dados'!B:Z,5,),0)</f>
        <v>Cophomantinae</v>
      </c>
      <c r="BA15" s="49">
        <f>IFERROR(VLOOKUP(tab_herpeto[[#This Row],[Espécie*2]],'Base de dados'!B:Z,6,),0)</f>
        <v>0</v>
      </c>
      <c r="BB15" s="49" t="str">
        <f>IFERROR(VLOOKUP(tab_herpeto[[#This Row],[Espécie*2]],'Base de dados'!B:Z,8,),0)</f>
        <v>-</v>
      </c>
      <c r="BC15" s="49" t="str">
        <f>IFERROR(VLOOKUP(tab_herpeto[[#This Row],[Espécie*2]],'Base de dados'!B:Z,9,),0)</f>
        <v>Ar</v>
      </c>
      <c r="BD15" s="49" t="str">
        <f>IFERROR(VLOOKUP(tab_herpeto[[#This Row],[Espécie*2]],'Base de dados'!B:Z,10,),0)</f>
        <v>A</v>
      </c>
      <c r="BE15" s="49" t="str">
        <f>IFERROR(VLOOKUP(tab_herpeto[[#This Row],[Espécie*2]],'Base de dados'!B:Z,12,),0)</f>
        <v>-</v>
      </c>
      <c r="BF15" s="49" t="str">
        <f>IFERROR(VLOOKUP(tab_herpeto[[#This Row],[Espécie*2]],'Base de dados'!B:Z,14,),0)</f>
        <v>RS, SC, PR, SP, RJ</v>
      </c>
      <c r="BG15" s="49">
        <f>IFERROR(VLOOKUP(tab_herpeto[[#This Row],[Espécie*2]],'Base de dados'!B:Z,15,),0)</f>
        <v>0</v>
      </c>
      <c r="BH15" s="49">
        <f>IFERROR(VLOOKUP(tab_herpeto[[#This Row],[Espécie*2]],'Base de dados'!B:Z,16,),0)</f>
        <v>0</v>
      </c>
      <c r="BI15" s="49">
        <f>IFERROR(VLOOKUP(tab_herpeto[[#This Row],[Espécie*2]],'Base de dados'!B:Z,17,),0)</f>
        <v>0</v>
      </c>
      <c r="BJ15" s="49">
        <f>IFERROR(VLOOKUP(tab_herpeto[[#This Row],[Espécie*2]],'Base de dados'!B:Z,18,),0)</f>
        <v>0</v>
      </c>
      <c r="BK15" s="49" t="str">
        <f>IFERROR(VLOOKUP(tab_herpeto[[#This Row],[Espécie*2]],'Base de dados'!B:Z,19,),0)</f>
        <v>-</v>
      </c>
      <c r="BL15" s="49" t="str">
        <f>IFERROR(VLOOKUP(tab_herpeto[[#This Row],[Espécie*2]],'Base de dados'!B:Z,20,),0)</f>
        <v>-</v>
      </c>
      <c r="BM15" s="49">
        <f>IFERROR(VLOOKUP(tab_herpeto[[#This Row],[Espécie*2]],'Base de dados'!B:Z,24),0)</f>
        <v>0</v>
      </c>
      <c r="BN15" s="49" t="str">
        <f>IFERROR(VLOOKUP(tab_herpeto[[#This Row],[Espécie*2]],'Base de dados'!B:Z,25,),0)</f>
        <v>-</v>
      </c>
      <c r="BO15" s="49">
        <f>IFERROR(VLOOKUP(tab_herpeto[[#This Row],[Espécie*2]],'Base de dados'!B:Z,2),0)</f>
        <v>127</v>
      </c>
      <c r="BP15" s="49">
        <f>IFERROR(VLOOKUP(tab_herpeto[[#This Row],[Espécie*2]],'Base de dados'!B:AA,26),0)</f>
        <v>0</v>
      </c>
    </row>
    <row r="16" spans="2:68" x14ac:dyDescent="0.25">
      <c r="B16" s="29">
        <v>12</v>
      </c>
      <c r="C16" s="33" t="s">
        <v>3071</v>
      </c>
      <c r="D16" s="49" t="s">
        <v>3091</v>
      </c>
      <c r="E16" s="29" t="s">
        <v>83</v>
      </c>
      <c r="F16" s="50">
        <v>45004</v>
      </c>
      <c r="G16" s="49" t="s">
        <v>3073</v>
      </c>
      <c r="H16" s="49" t="s">
        <v>77</v>
      </c>
      <c r="I16" s="49" t="s">
        <v>60</v>
      </c>
      <c r="J16" s="49" t="s">
        <v>3064</v>
      </c>
      <c r="K16" s="53" t="s">
        <v>848</v>
      </c>
      <c r="L16" s="35" t="str">
        <f>IFERROR(VLOOKUP(tab_herpeto[[#This Row],[Espécie*]],'Base de dados'!B:Z,7,),0)</f>
        <v>perereca</v>
      </c>
      <c r="M16" s="29" t="s">
        <v>3</v>
      </c>
      <c r="N16" s="49" t="s">
        <v>82</v>
      </c>
      <c r="O16" s="49" t="s">
        <v>82</v>
      </c>
      <c r="P16" s="49" t="s">
        <v>39</v>
      </c>
      <c r="Q16" s="49" t="s">
        <v>48</v>
      </c>
      <c r="R16" s="49" t="s">
        <v>3</v>
      </c>
      <c r="S16" s="49" t="s">
        <v>4</v>
      </c>
      <c r="T16" s="51">
        <v>0.79166666666666663</v>
      </c>
      <c r="U16" s="51">
        <v>0.85416666666666663</v>
      </c>
      <c r="V16" s="49" t="s">
        <v>3</v>
      </c>
      <c r="W16" s="29" t="s">
        <v>52</v>
      </c>
      <c r="X16" s="29" t="s">
        <v>3</v>
      </c>
      <c r="Y16" s="49" t="s">
        <v>3</v>
      </c>
      <c r="Z16" s="50">
        <f>tab_herpeto[[#This Row],[Data]]</f>
        <v>45004</v>
      </c>
      <c r="AA16" s="49" t="str">
        <f>tab_herpeto[[#This Row],[Empreendimento]]</f>
        <v>PCH Canoas</v>
      </c>
      <c r="AB16" s="29" t="s">
        <v>175</v>
      </c>
      <c r="AC16" s="29" t="s">
        <v>178</v>
      </c>
      <c r="AD16" s="29" t="s">
        <v>181</v>
      </c>
      <c r="AE16" s="29" t="s">
        <v>3086</v>
      </c>
      <c r="AF16" s="29" t="s">
        <v>184</v>
      </c>
      <c r="AG16" s="29" t="s">
        <v>3130</v>
      </c>
      <c r="AH16" s="29" t="s">
        <v>189</v>
      </c>
      <c r="AI16" s="52" t="str">
        <f>tab_herpeto[[#This Row],[Espécie*]]</f>
        <v>Boana bischoffi</v>
      </c>
      <c r="AJ16" s="53" t="str">
        <f>IFERROR(VLOOKUP(tab_herpeto[[#This Row],[Espécie*2]],'Base de dados'!B:Z,7,),0)</f>
        <v>perereca</v>
      </c>
      <c r="AK16" s="49" t="str">
        <f>IFERROR(VLOOKUP(tab_herpeto[[#This Row],[Espécie*2]],'Base de dados'!B:Z,13,),0)</f>
        <v>-</v>
      </c>
      <c r="AL16" s="29" t="s">
        <v>192</v>
      </c>
      <c r="AM16" s="29" t="s">
        <v>3077</v>
      </c>
      <c r="AN16" s="29" t="s">
        <v>3081</v>
      </c>
      <c r="AO16" s="49" t="str">
        <f>IFERROR(VLOOKUP(tab_herpeto[[#This Row],[Espécie*2]],'Base de dados'!B:Z,22,),0)</f>
        <v>-</v>
      </c>
      <c r="AP16" s="49" t="str">
        <f>IFERROR(VLOOKUP(tab_herpeto[[#This Row],[Espécie*2]],'Base de dados'!B:Z,23,),0)</f>
        <v>-</v>
      </c>
      <c r="AQ16" s="49" t="str">
        <f>IFERROR(VLOOKUP(tab_herpeto[[#This Row],[Espécie*2]],'Base de dados'!B:Z,21,),0)</f>
        <v>LC</v>
      </c>
      <c r="AR16" s="49" t="str">
        <f>tab_herpeto[[#This Row],[Campanha]]</f>
        <v>C01</v>
      </c>
      <c r="AS16" s="49"/>
      <c r="AT16" s="49" t="str">
        <f>tab_herpeto[[#This Row],[Método]]</f>
        <v>Censo auditivo</v>
      </c>
      <c r="AU16" s="49" t="str">
        <f>tab_herpeto[[#This Row],[ID Marcação*]]</f>
        <v>-</v>
      </c>
      <c r="AV16" s="49" t="str">
        <f>tab_herpeto[[#This Row],[Nº do Tombo]]</f>
        <v>-</v>
      </c>
      <c r="AW16" s="49" t="str">
        <f>IFERROR(VLOOKUP(tab_herpeto[[#This Row],[Espécie*2]],'Base de dados'!B:Z,11,),0)</f>
        <v>E</v>
      </c>
      <c r="AX16" s="49" t="str">
        <f>IFERROR(VLOOKUP(tab_herpeto[[#This Row],[Espécie*2]],'Base de dados'!B:Z,3,),0)</f>
        <v>Anura</v>
      </c>
      <c r="AY16" s="49" t="str">
        <f>IFERROR(VLOOKUP(tab_herpeto[[#This Row],[Espécie*2]],'Base de dados'!B:Z,4,),0)</f>
        <v>Hylidae</v>
      </c>
      <c r="AZ16" s="49" t="str">
        <f>IFERROR(VLOOKUP(tab_herpeto[[#This Row],[Espécie*2]],'Base de dados'!B:Z,5,),0)</f>
        <v>Cophomantinae</v>
      </c>
      <c r="BA16" s="49">
        <f>IFERROR(VLOOKUP(tab_herpeto[[#This Row],[Espécie*2]],'Base de dados'!B:Z,6,),0)</f>
        <v>0</v>
      </c>
      <c r="BB16" s="49" t="str">
        <f>IFERROR(VLOOKUP(tab_herpeto[[#This Row],[Espécie*2]],'Base de dados'!B:Z,8,),0)</f>
        <v>-</v>
      </c>
      <c r="BC16" s="49" t="str">
        <f>IFERROR(VLOOKUP(tab_herpeto[[#This Row],[Espécie*2]],'Base de dados'!B:Z,9,),0)</f>
        <v>Ar</v>
      </c>
      <c r="BD16" s="49" t="str">
        <f>IFERROR(VLOOKUP(tab_herpeto[[#This Row],[Espécie*2]],'Base de dados'!B:Z,10,),0)</f>
        <v>A</v>
      </c>
      <c r="BE16" s="49" t="str">
        <f>IFERROR(VLOOKUP(tab_herpeto[[#This Row],[Espécie*2]],'Base de dados'!B:Z,12,),0)</f>
        <v>-</v>
      </c>
      <c r="BF16" s="49" t="str">
        <f>IFERROR(VLOOKUP(tab_herpeto[[#This Row],[Espécie*2]],'Base de dados'!B:Z,14,),0)</f>
        <v>RS, SC, PR, SP, RJ</v>
      </c>
      <c r="BG16" s="49">
        <f>IFERROR(VLOOKUP(tab_herpeto[[#This Row],[Espécie*2]],'Base de dados'!B:Z,15,),0)</f>
        <v>0</v>
      </c>
      <c r="BH16" s="49">
        <f>IFERROR(VLOOKUP(tab_herpeto[[#This Row],[Espécie*2]],'Base de dados'!B:Z,16,),0)</f>
        <v>0</v>
      </c>
      <c r="BI16" s="49">
        <f>IFERROR(VLOOKUP(tab_herpeto[[#This Row],[Espécie*2]],'Base de dados'!B:Z,17,),0)</f>
        <v>0</v>
      </c>
      <c r="BJ16" s="49">
        <f>IFERROR(VLOOKUP(tab_herpeto[[#This Row],[Espécie*2]],'Base de dados'!B:Z,18,),0)</f>
        <v>0</v>
      </c>
      <c r="BK16" s="49" t="str">
        <f>IFERROR(VLOOKUP(tab_herpeto[[#This Row],[Espécie*2]],'Base de dados'!B:Z,19,),0)</f>
        <v>-</v>
      </c>
      <c r="BL16" s="49" t="str">
        <f>IFERROR(VLOOKUP(tab_herpeto[[#This Row],[Espécie*2]],'Base de dados'!B:Z,20,),0)</f>
        <v>-</v>
      </c>
      <c r="BM16" s="49">
        <f>IFERROR(VLOOKUP(tab_herpeto[[#This Row],[Espécie*2]],'Base de dados'!B:Z,24),0)</f>
        <v>0</v>
      </c>
      <c r="BN16" s="49" t="str">
        <f>IFERROR(VLOOKUP(tab_herpeto[[#This Row],[Espécie*2]],'Base de dados'!B:Z,25,),0)</f>
        <v>-</v>
      </c>
      <c r="BO16" s="49">
        <f>IFERROR(VLOOKUP(tab_herpeto[[#This Row],[Espécie*2]],'Base de dados'!B:Z,2),0)</f>
        <v>127</v>
      </c>
      <c r="BP16" s="49">
        <f>IFERROR(VLOOKUP(tab_herpeto[[#This Row],[Espécie*2]],'Base de dados'!B:AA,26),0)</f>
        <v>0</v>
      </c>
    </row>
    <row r="17" spans="2:68" x14ac:dyDescent="0.25">
      <c r="B17" s="29">
        <v>13</v>
      </c>
      <c r="C17" s="33" t="s">
        <v>3071</v>
      </c>
      <c r="D17" s="49" t="s">
        <v>3091</v>
      </c>
      <c r="E17" s="29" t="s">
        <v>83</v>
      </c>
      <c r="F17" s="50">
        <v>45004</v>
      </c>
      <c r="G17" s="49" t="s">
        <v>3073</v>
      </c>
      <c r="H17" s="49" t="s">
        <v>77</v>
      </c>
      <c r="I17" s="49" t="s">
        <v>60</v>
      </c>
      <c r="J17" s="49" t="s">
        <v>3064</v>
      </c>
      <c r="K17" s="53" t="s">
        <v>848</v>
      </c>
      <c r="L17" s="35" t="str">
        <f>IFERROR(VLOOKUP(tab_herpeto[[#This Row],[Espécie*]],'Base de dados'!B:Z,7,),0)</f>
        <v>perereca</v>
      </c>
      <c r="M17" s="29" t="s">
        <v>3</v>
      </c>
      <c r="N17" s="49" t="s">
        <v>82</v>
      </c>
      <c r="O17" s="49" t="s">
        <v>82</v>
      </c>
      <c r="P17" s="49" t="s">
        <v>39</v>
      </c>
      <c r="Q17" s="49" t="s">
        <v>48</v>
      </c>
      <c r="R17" s="49" t="s">
        <v>3</v>
      </c>
      <c r="S17" s="49" t="s">
        <v>4</v>
      </c>
      <c r="T17" s="51">
        <v>0.79166666666666663</v>
      </c>
      <c r="U17" s="51">
        <v>0.85416666666666663</v>
      </c>
      <c r="V17" s="49" t="s">
        <v>3</v>
      </c>
      <c r="W17" s="29" t="s">
        <v>52</v>
      </c>
      <c r="X17" s="29" t="s">
        <v>3</v>
      </c>
      <c r="Y17" s="49" t="s">
        <v>3</v>
      </c>
      <c r="Z17" s="50">
        <f>tab_herpeto[[#This Row],[Data]]</f>
        <v>45004</v>
      </c>
      <c r="AA17" s="49" t="str">
        <f>tab_herpeto[[#This Row],[Empreendimento]]</f>
        <v>PCH Canoas</v>
      </c>
      <c r="AB17" s="29" t="s">
        <v>175</v>
      </c>
      <c r="AC17" s="29" t="s">
        <v>178</v>
      </c>
      <c r="AD17" s="29" t="s">
        <v>181</v>
      </c>
      <c r="AE17" s="29" t="s">
        <v>3086</v>
      </c>
      <c r="AF17" s="29" t="s">
        <v>184</v>
      </c>
      <c r="AG17" s="29" t="s">
        <v>3130</v>
      </c>
      <c r="AH17" s="29" t="s">
        <v>189</v>
      </c>
      <c r="AI17" s="52" t="str">
        <f>tab_herpeto[[#This Row],[Espécie*]]</f>
        <v>Boana bischoffi</v>
      </c>
      <c r="AJ17" s="53" t="str">
        <f>IFERROR(VLOOKUP(tab_herpeto[[#This Row],[Espécie*2]],'Base de dados'!B:Z,7,),0)</f>
        <v>perereca</v>
      </c>
      <c r="AK17" s="49" t="str">
        <f>IFERROR(VLOOKUP(tab_herpeto[[#This Row],[Espécie*2]],'Base de dados'!B:Z,13,),0)</f>
        <v>-</v>
      </c>
      <c r="AL17" s="29" t="s">
        <v>192</v>
      </c>
      <c r="AM17" s="29" t="s">
        <v>3077</v>
      </c>
      <c r="AN17" s="29" t="s">
        <v>3081</v>
      </c>
      <c r="AO17" s="49" t="str">
        <f>IFERROR(VLOOKUP(tab_herpeto[[#This Row],[Espécie*2]],'Base de dados'!B:Z,22,),0)</f>
        <v>-</v>
      </c>
      <c r="AP17" s="49" t="str">
        <f>IFERROR(VLOOKUP(tab_herpeto[[#This Row],[Espécie*2]],'Base de dados'!B:Z,23,),0)</f>
        <v>-</v>
      </c>
      <c r="AQ17" s="49" t="str">
        <f>IFERROR(VLOOKUP(tab_herpeto[[#This Row],[Espécie*2]],'Base de dados'!B:Z,21,),0)</f>
        <v>LC</v>
      </c>
      <c r="AR17" s="49" t="str">
        <f>tab_herpeto[[#This Row],[Campanha]]</f>
        <v>C01</v>
      </c>
      <c r="AS17" s="49"/>
      <c r="AT17" s="49" t="str">
        <f>tab_herpeto[[#This Row],[Método]]</f>
        <v>Censo auditivo</v>
      </c>
      <c r="AU17" s="49" t="str">
        <f>tab_herpeto[[#This Row],[ID Marcação*]]</f>
        <v>-</v>
      </c>
      <c r="AV17" s="49" t="str">
        <f>tab_herpeto[[#This Row],[Nº do Tombo]]</f>
        <v>-</v>
      </c>
      <c r="AW17" s="49" t="str">
        <f>IFERROR(VLOOKUP(tab_herpeto[[#This Row],[Espécie*2]],'Base de dados'!B:Z,11,),0)</f>
        <v>E</v>
      </c>
      <c r="AX17" s="49" t="str">
        <f>IFERROR(VLOOKUP(tab_herpeto[[#This Row],[Espécie*2]],'Base de dados'!B:Z,3,),0)</f>
        <v>Anura</v>
      </c>
      <c r="AY17" s="49" t="str">
        <f>IFERROR(VLOOKUP(tab_herpeto[[#This Row],[Espécie*2]],'Base de dados'!B:Z,4,),0)</f>
        <v>Hylidae</v>
      </c>
      <c r="AZ17" s="49" t="str">
        <f>IFERROR(VLOOKUP(tab_herpeto[[#This Row],[Espécie*2]],'Base de dados'!B:Z,5,),0)</f>
        <v>Cophomantinae</v>
      </c>
      <c r="BA17" s="49">
        <f>IFERROR(VLOOKUP(tab_herpeto[[#This Row],[Espécie*2]],'Base de dados'!B:Z,6,),0)</f>
        <v>0</v>
      </c>
      <c r="BB17" s="49" t="str">
        <f>IFERROR(VLOOKUP(tab_herpeto[[#This Row],[Espécie*2]],'Base de dados'!B:Z,8,),0)</f>
        <v>-</v>
      </c>
      <c r="BC17" s="49" t="str">
        <f>IFERROR(VLOOKUP(tab_herpeto[[#This Row],[Espécie*2]],'Base de dados'!B:Z,9,),0)</f>
        <v>Ar</v>
      </c>
      <c r="BD17" s="49" t="str">
        <f>IFERROR(VLOOKUP(tab_herpeto[[#This Row],[Espécie*2]],'Base de dados'!B:Z,10,),0)</f>
        <v>A</v>
      </c>
      <c r="BE17" s="49" t="str">
        <f>IFERROR(VLOOKUP(tab_herpeto[[#This Row],[Espécie*2]],'Base de dados'!B:Z,12,),0)</f>
        <v>-</v>
      </c>
      <c r="BF17" s="49" t="str">
        <f>IFERROR(VLOOKUP(tab_herpeto[[#This Row],[Espécie*2]],'Base de dados'!B:Z,14,),0)</f>
        <v>RS, SC, PR, SP, RJ</v>
      </c>
      <c r="BG17" s="49">
        <f>IFERROR(VLOOKUP(tab_herpeto[[#This Row],[Espécie*2]],'Base de dados'!B:Z,15,),0)</f>
        <v>0</v>
      </c>
      <c r="BH17" s="49">
        <f>IFERROR(VLOOKUP(tab_herpeto[[#This Row],[Espécie*2]],'Base de dados'!B:Z,16,),0)</f>
        <v>0</v>
      </c>
      <c r="BI17" s="49">
        <f>IFERROR(VLOOKUP(tab_herpeto[[#This Row],[Espécie*2]],'Base de dados'!B:Z,17,),0)</f>
        <v>0</v>
      </c>
      <c r="BJ17" s="49">
        <f>IFERROR(VLOOKUP(tab_herpeto[[#This Row],[Espécie*2]],'Base de dados'!B:Z,18,),0)</f>
        <v>0</v>
      </c>
      <c r="BK17" s="49" t="str">
        <f>IFERROR(VLOOKUP(tab_herpeto[[#This Row],[Espécie*2]],'Base de dados'!B:Z,19,),0)</f>
        <v>-</v>
      </c>
      <c r="BL17" s="49" t="str">
        <f>IFERROR(VLOOKUP(tab_herpeto[[#This Row],[Espécie*2]],'Base de dados'!B:Z,20,),0)</f>
        <v>-</v>
      </c>
      <c r="BM17" s="49">
        <f>IFERROR(VLOOKUP(tab_herpeto[[#This Row],[Espécie*2]],'Base de dados'!B:Z,24),0)</f>
        <v>0</v>
      </c>
      <c r="BN17" s="49" t="str">
        <f>IFERROR(VLOOKUP(tab_herpeto[[#This Row],[Espécie*2]],'Base de dados'!B:Z,25,),0)</f>
        <v>-</v>
      </c>
      <c r="BO17" s="49">
        <f>IFERROR(VLOOKUP(tab_herpeto[[#This Row],[Espécie*2]],'Base de dados'!B:Z,2),0)</f>
        <v>127</v>
      </c>
      <c r="BP17" s="49">
        <f>IFERROR(VLOOKUP(tab_herpeto[[#This Row],[Espécie*2]],'Base de dados'!B:AA,26),0)</f>
        <v>0</v>
      </c>
    </row>
    <row r="18" spans="2:68" x14ac:dyDescent="0.25">
      <c r="B18" s="29">
        <v>14</v>
      </c>
      <c r="C18" s="33" t="s">
        <v>3071</v>
      </c>
      <c r="D18" s="49" t="s">
        <v>3091</v>
      </c>
      <c r="E18" s="29" t="s">
        <v>83</v>
      </c>
      <c r="F18" s="50">
        <v>45004</v>
      </c>
      <c r="G18" s="49" t="s">
        <v>3073</v>
      </c>
      <c r="H18" s="49" t="s">
        <v>77</v>
      </c>
      <c r="I18" s="49" t="s">
        <v>60</v>
      </c>
      <c r="J18" s="29" t="s">
        <v>72</v>
      </c>
      <c r="K18" s="53" t="s">
        <v>1003</v>
      </c>
      <c r="L18" s="35" t="str">
        <f>IFERROR(VLOOKUP(tab_herpeto[[#This Row],[Espécie*]],'Base de dados'!B:Z,7,),0)</f>
        <v>pererequinha-do-brejo</v>
      </c>
      <c r="M18" s="29" t="s">
        <v>3</v>
      </c>
      <c r="N18" s="49" t="s">
        <v>82</v>
      </c>
      <c r="O18" s="49" t="s">
        <v>82</v>
      </c>
      <c r="P18" s="49" t="s">
        <v>38</v>
      </c>
      <c r="Q18" s="49" t="s">
        <v>69</v>
      </c>
      <c r="R18" s="49" t="s">
        <v>42</v>
      </c>
      <c r="S18" s="49" t="s">
        <v>4</v>
      </c>
      <c r="T18" s="51">
        <v>0.79166666666666663</v>
      </c>
      <c r="U18" s="51">
        <v>0.85416666666666663</v>
      </c>
      <c r="V18" s="49" t="s">
        <v>3</v>
      </c>
      <c r="W18" s="29" t="s">
        <v>52</v>
      </c>
      <c r="X18" s="29" t="s">
        <v>3</v>
      </c>
      <c r="Y18" s="49" t="s">
        <v>3</v>
      </c>
      <c r="Z18" s="50">
        <f>tab_herpeto[[#This Row],[Data]]</f>
        <v>45004</v>
      </c>
      <c r="AA18" s="49" t="str">
        <f>tab_herpeto[[#This Row],[Empreendimento]]</f>
        <v>PCH Canoas</v>
      </c>
      <c r="AB18" s="29" t="s">
        <v>175</v>
      </c>
      <c r="AC18" s="29" t="s">
        <v>178</v>
      </c>
      <c r="AD18" s="29" t="s">
        <v>181</v>
      </c>
      <c r="AE18" s="29" t="s">
        <v>3086</v>
      </c>
      <c r="AF18" s="29" t="s">
        <v>184</v>
      </c>
      <c r="AG18" s="29" t="s">
        <v>3130</v>
      </c>
      <c r="AH18" s="29" t="s">
        <v>189</v>
      </c>
      <c r="AI18" s="52" t="str">
        <f>tab_herpeto[[#This Row],[Espécie*]]</f>
        <v>Dendropsophus minutus</v>
      </c>
      <c r="AJ18" s="53" t="str">
        <f>IFERROR(VLOOKUP(tab_herpeto[[#This Row],[Espécie*2]],'Base de dados'!B:Z,7,),0)</f>
        <v>pererequinha-do-brejo</v>
      </c>
      <c r="AK18" s="49" t="str">
        <f>IFERROR(VLOOKUP(tab_herpeto[[#This Row],[Espécie*2]],'Base de dados'!B:Z,13,),0)</f>
        <v>-</v>
      </c>
      <c r="AL18" s="29" t="s">
        <v>192</v>
      </c>
      <c r="AM18" s="29" t="s">
        <v>3077</v>
      </c>
      <c r="AN18" s="29" t="s">
        <v>3081</v>
      </c>
      <c r="AO18" s="49" t="str">
        <f>IFERROR(VLOOKUP(tab_herpeto[[#This Row],[Espécie*2]],'Base de dados'!B:Z,22,),0)</f>
        <v>-</v>
      </c>
      <c r="AP18" s="49" t="str">
        <f>IFERROR(VLOOKUP(tab_herpeto[[#This Row],[Espécie*2]],'Base de dados'!B:Z,23,),0)</f>
        <v>-</v>
      </c>
      <c r="AQ18" s="49" t="str">
        <f>IFERROR(VLOOKUP(tab_herpeto[[#This Row],[Espécie*2]],'Base de dados'!B:Z,21,),0)</f>
        <v>LC</v>
      </c>
      <c r="AR18" s="49" t="str">
        <f>tab_herpeto[[#This Row],[Campanha]]</f>
        <v>C01</v>
      </c>
      <c r="AS18" s="49"/>
      <c r="AT18" s="49" t="str">
        <f>tab_herpeto[[#This Row],[Método]]</f>
        <v>Procura livre</v>
      </c>
      <c r="AU18" s="49" t="str">
        <f>tab_herpeto[[#This Row],[ID Marcação*]]</f>
        <v>-</v>
      </c>
      <c r="AV18" s="49" t="str">
        <f>tab_herpeto[[#This Row],[Nº do Tombo]]</f>
        <v>-</v>
      </c>
      <c r="AW18" s="49" t="str">
        <f>IFERROR(VLOOKUP(tab_herpeto[[#This Row],[Espécie*2]],'Base de dados'!B:Z,11,),0)</f>
        <v>R</v>
      </c>
      <c r="AX18" s="49" t="str">
        <f>IFERROR(VLOOKUP(tab_herpeto[[#This Row],[Espécie*2]],'Base de dados'!B:Z,3,),0)</f>
        <v>Anura</v>
      </c>
      <c r="AY18" s="49" t="str">
        <f>IFERROR(VLOOKUP(tab_herpeto[[#This Row],[Espécie*2]],'Base de dados'!B:Z,4,),0)</f>
        <v>Hylidae</v>
      </c>
      <c r="AZ18" s="49" t="str">
        <f>IFERROR(VLOOKUP(tab_herpeto[[#This Row],[Espécie*2]],'Base de dados'!B:Z,5,),0)</f>
        <v>Dendropsophinae</v>
      </c>
      <c r="BA18" s="49">
        <f>IFERROR(VLOOKUP(tab_herpeto[[#This Row],[Espécie*2]],'Base de dados'!B:Z,6,),0)</f>
        <v>0</v>
      </c>
      <c r="BB18" s="49" t="str">
        <f>IFERROR(VLOOKUP(tab_herpeto[[#This Row],[Espécie*2]],'Base de dados'!B:Z,8,),0)</f>
        <v>-</v>
      </c>
      <c r="BC18" s="49" t="str">
        <f>IFERROR(VLOOKUP(tab_herpeto[[#This Row],[Espécie*2]],'Base de dados'!B:Z,9,),0)</f>
        <v>Ar</v>
      </c>
      <c r="BD18" s="49" t="str">
        <f>IFERROR(VLOOKUP(tab_herpeto[[#This Row],[Espécie*2]],'Base de dados'!B:Z,10,),0)</f>
        <v>A</v>
      </c>
      <c r="BE18" s="49" t="str">
        <f>IFERROR(VLOOKUP(tab_herpeto[[#This Row],[Espécie*2]],'Base de dados'!B:Z,12,),0)</f>
        <v>-</v>
      </c>
      <c r="BF18" s="49" t="str">
        <f>IFERROR(VLOOKUP(tab_herpeto[[#This Row],[Espécie*2]],'Base de dados'!B:Z,14,),0)</f>
        <v>RS, SC, PR, SP, RJ, ES, MG, BA, SE, AL, PE, PB, RN, CE, PI, MA, MS, MT, GO, DF, TO, PA, AM, AP, RO, RR, AC</v>
      </c>
      <c r="BG18" s="49">
        <f>IFERROR(VLOOKUP(tab_herpeto[[#This Row],[Espécie*2]],'Base de dados'!B:Z,15,),0)</f>
        <v>0</v>
      </c>
      <c r="BH18" s="49">
        <f>IFERROR(VLOOKUP(tab_herpeto[[#This Row],[Espécie*2]],'Base de dados'!B:Z,16,),0)</f>
        <v>0</v>
      </c>
      <c r="BI18" s="49">
        <f>IFERROR(VLOOKUP(tab_herpeto[[#This Row],[Espécie*2]],'Base de dados'!B:Z,17,),0)</f>
        <v>0</v>
      </c>
      <c r="BJ18" s="49">
        <f>IFERROR(VLOOKUP(tab_herpeto[[#This Row],[Espécie*2]],'Base de dados'!B:Z,18,),0)</f>
        <v>0</v>
      </c>
      <c r="BK18" s="49" t="str">
        <f>IFERROR(VLOOKUP(tab_herpeto[[#This Row],[Espécie*2]],'Base de dados'!B:Z,19,),0)</f>
        <v>-</v>
      </c>
      <c r="BL18" s="49" t="str">
        <f>IFERROR(VLOOKUP(tab_herpeto[[#This Row],[Espécie*2]],'Base de dados'!B:Z,20,),0)</f>
        <v>-</v>
      </c>
      <c r="BM18" s="49" t="str">
        <f>IFERROR(VLOOKUP(tab_herpeto[[#This Row],[Espécie*2]],'Base de dados'!B:Z,24),0)</f>
        <v>-</v>
      </c>
      <c r="BN18" s="49" t="str">
        <f>IFERROR(VLOOKUP(tab_herpeto[[#This Row],[Espécie*2]],'Base de dados'!B:Z,25,),0)</f>
        <v>-</v>
      </c>
      <c r="BO18" s="49">
        <f>IFERROR(VLOOKUP(tab_herpeto[[#This Row],[Espécie*2]],'Base de dados'!B:Z,2),0)</f>
        <v>898</v>
      </c>
      <c r="BP18" s="49">
        <f>IFERROR(VLOOKUP(tab_herpeto[[#This Row],[Espécie*2]],'Base de dados'!B:AA,26),0)</f>
        <v>0</v>
      </c>
    </row>
    <row r="19" spans="2:68" x14ac:dyDescent="0.25">
      <c r="B19" s="29">
        <v>15</v>
      </c>
      <c r="C19" s="33" t="s">
        <v>3071</v>
      </c>
      <c r="D19" s="49" t="s">
        <v>3091</v>
      </c>
      <c r="E19" s="29" t="s">
        <v>83</v>
      </c>
      <c r="F19" s="50">
        <v>45004</v>
      </c>
      <c r="G19" s="49" t="s">
        <v>3073</v>
      </c>
      <c r="H19" s="49" t="s">
        <v>77</v>
      </c>
      <c r="I19" s="49" t="s">
        <v>60</v>
      </c>
      <c r="J19" s="49" t="s">
        <v>3064</v>
      </c>
      <c r="K19" s="53" t="s">
        <v>1003</v>
      </c>
      <c r="L19" s="35" t="str">
        <f>IFERROR(VLOOKUP(tab_herpeto[[#This Row],[Espécie*]],'Base de dados'!B:Z,7,),0)</f>
        <v>pererequinha-do-brejo</v>
      </c>
      <c r="M19" s="29" t="s">
        <v>3</v>
      </c>
      <c r="N19" s="49" t="s">
        <v>82</v>
      </c>
      <c r="O19" s="49" t="s">
        <v>82</v>
      </c>
      <c r="P19" s="49" t="s">
        <v>39</v>
      </c>
      <c r="Q19" s="49" t="s">
        <v>69</v>
      </c>
      <c r="R19" s="49" t="s">
        <v>3</v>
      </c>
      <c r="S19" s="49" t="s">
        <v>4</v>
      </c>
      <c r="T19" s="51">
        <v>0.79166666666666663</v>
      </c>
      <c r="U19" s="51">
        <v>0.85416666666666663</v>
      </c>
      <c r="V19" s="49" t="s">
        <v>3</v>
      </c>
      <c r="W19" s="29" t="s">
        <v>52</v>
      </c>
      <c r="X19" s="29" t="s">
        <v>3</v>
      </c>
      <c r="Y19" s="49" t="s">
        <v>3</v>
      </c>
      <c r="Z19" s="50">
        <f>tab_herpeto[[#This Row],[Data]]</f>
        <v>45004</v>
      </c>
      <c r="AA19" s="49" t="str">
        <f>tab_herpeto[[#This Row],[Empreendimento]]</f>
        <v>PCH Canoas</v>
      </c>
      <c r="AB19" s="29" t="s">
        <v>175</v>
      </c>
      <c r="AC19" s="29" t="s">
        <v>178</v>
      </c>
      <c r="AD19" s="29" t="s">
        <v>181</v>
      </c>
      <c r="AE19" s="29" t="s">
        <v>3086</v>
      </c>
      <c r="AF19" s="29" t="s">
        <v>184</v>
      </c>
      <c r="AG19" s="29" t="s">
        <v>3130</v>
      </c>
      <c r="AH19" s="29" t="s">
        <v>189</v>
      </c>
      <c r="AI19" s="52" t="str">
        <f>tab_herpeto[[#This Row],[Espécie*]]</f>
        <v>Dendropsophus minutus</v>
      </c>
      <c r="AJ19" s="53" t="str">
        <f>IFERROR(VLOOKUP(tab_herpeto[[#This Row],[Espécie*2]],'Base de dados'!B:Z,7,),0)</f>
        <v>pererequinha-do-brejo</v>
      </c>
      <c r="AK19" s="49" t="str">
        <f>IFERROR(VLOOKUP(tab_herpeto[[#This Row],[Espécie*2]],'Base de dados'!B:Z,13,),0)</f>
        <v>-</v>
      </c>
      <c r="AL19" s="29" t="s">
        <v>192</v>
      </c>
      <c r="AM19" s="29" t="s">
        <v>3077</v>
      </c>
      <c r="AN19" s="29" t="s">
        <v>3081</v>
      </c>
      <c r="AO19" s="49" t="str">
        <f>IFERROR(VLOOKUP(tab_herpeto[[#This Row],[Espécie*2]],'Base de dados'!B:Z,22,),0)</f>
        <v>-</v>
      </c>
      <c r="AP19" s="49" t="str">
        <f>IFERROR(VLOOKUP(tab_herpeto[[#This Row],[Espécie*2]],'Base de dados'!B:Z,23,),0)</f>
        <v>-</v>
      </c>
      <c r="AQ19" s="49" t="str">
        <f>IFERROR(VLOOKUP(tab_herpeto[[#This Row],[Espécie*2]],'Base de dados'!B:Z,21,),0)</f>
        <v>LC</v>
      </c>
      <c r="AR19" s="49" t="str">
        <f>tab_herpeto[[#This Row],[Campanha]]</f>
        <v>C01</v>
      </c>
      <c r="AS19" s="49"/>
      <c r="AT19" s="49" t="str">
        <f>tab_herpeto[[#This Row],[Método]]</f>
        <v>Censo auditivo</v>
      </c>
      <c r="AU19" s="49" t="str">
        <f>tab_herpeto[[#This Row],[ID Marcação*]]</f>
        <v>-</v>
      </c>
      <c r="AV19" s="49" t="str">
        <f>tab_herpeto[[#This Row],[Nº do Tombo]]</f>
        <v>-</v>
      </c>
      <c r="AW19" s="49" t="str">
        <f>IFERROR(VLOOKUP(tab_herpeto[[#This Row],[Espécie*2]],'Base de dados'!B:Z,11,),0)</f>
        <v>R</v>
      </c>
      <c r="AX19" s="49" t="str">
        <f>IFERROR(VLOOKUP(tab_herpeto[[#This Row],[Espécie*2]],'Base de dados'!B:Z,3,),0)</f>
        <v>Anura</v>
      </c>
      <c r="AY19" s="49" t="str">
        <f>IFERROR(VLOOKUP(tab_herpeto[[#This Row],[Espécie*2]],'Base de dados'!B:Z,4,),0)</f>
        <v>Hylidae</v>
      </c>
      <c r="AZ19" s="49" t="str">
        <f>IFERROR(VLOOKUP(tab_herpeto[[#This Row],[Espécie*2]],'Base de dados'!B:Z,5,),0)</f>
        <v>Dendropsophinae</v>
      </c>
      <c r="BA19" s="49">
        <f>IFERROR(VLOOKUP(tab_herpeto[[#This Row],[Espécie*2]],'Base de dados'!B:Z,6,),0)</f>
        <v>0</v>
      </c>
      <c r="BB19" s="49" t="str">
        <f>IFERROR(VLOOKUP(tab_herpeto[[#This Row],[Espécie*2]],'Base de dados'!B:Z,8,),0)</f>
        <v>-</v>
      </c>
      <c r="BC19" s="49" t="str">
        <f>IFERROR(VLOOKUP(tab_herpeto[[#This Row],[Espécie*2]],'Base de dados'!B:Z,9,),0)</f>
        <v>Ar</v>
      </c>
      <c r="BD19" s="49" t="str">
        <f>IFERROR(VLOOKUP(tab_herpeto[[#This Row],[Espécie*2]],'Base de dados'!B:Z,10,),0)</f>
        <v>A</v>
      </c>
      <c r="BE19" s="49" t="str">
        <f>IFERROR(VLOOKUP(tab_herpeto[[#This Row],[Espécie*2]],'Base de dados'!B:Z,12,),0)</f>
        <v>-</v>
      </c>
      <c r="BF19" s="49" t="str">
        <f>IFERROR(VLOOKUP(tab_herpeto[[#This Row],[Espécie*2]],'Base de dados'!B:Z,14,),0)</f>
        <v>RS, SC, PR, SP, RJ, ES, MG, BA, SE, AL, PE, PB, RN, CE, PI, MA, MS, MT, GO, DF, TO, PA, AM, AP, RO, RR, AC</v>
      </c>
      <c r="BG19" s="49">
        <f>IFERROR(VLOOKUP(tab_herpeto[[#This Row],[Espécie*2]],'Base de dados'!B:Z,15,),0)</f>
        <v>0</v>
      </c>
      <c r="BH19" s="49">
        <f>IFERROR(VLOOKUP(tab_herpeto[[#This Row],[Espécie*2]],'Base de dados'!B:Z,16,),0)</f>
        <v>0</v>
      </c>
      <c r="BI19" s="49">
        <f>IFERROR(VLOOKUP(tab_herpeto[[#This Row],[Espécie*2]],'Base de dados'!B:Z,17,),0)</f>
        <v>0</v>
      </c>
      <c r="BJ19" s="49">
        <f>IFERROR(VLOOKUP(tab_herpeto[[#This Row],[Espécie*2]],'Base de dados'!B:Z,18,),0)</f>
        <v>0</v>
      </c>
      <c r="BK19" s="49" t="str">
        <f>IFERROR(VLOOKUP(tab_herpeto[[#This Row],[Espécie*2]],'Base de dados'!B:Z,19,),0)</f>
        <v>-</v>
      </c>
      <c r="BL19" s="49" t="str">
        <f>IFERROR(VLOOKUP(tab_herpeto[[#This Row],[Espécie*2]],'Base de dados'!B:Z,20,),0)</f>
        <v>-</v>
      </c>
      <c r="BM19" s="49" t="str">
        <f>IFERROR(VLOOKUP(tab_herpeto[[#This Row],[Espécie*2]],'Base de dados'!B:Z,24),0)</f>
        <v>-</v>
      </c>
      <c r="BN19" s="49" t="str">
        <f>IFERROR(VLOOKUP(tab_herpeto[[#This Row],[Espécie*2]],'Base de dados'!B:Z,25,),0)</f>
        <v>-</v>
      </c>
      <c r="BO19" s="49">
        <f>IFERROR(VLOOKUP(tab_herpeto[[#This Row],[Espécie*2]],'Base de dados'!B:Z,2),0)</f>
        <v>898</v>
      </c>
      <c r="BP19" s="49">
        <f>IFERROR(VLOOKUP(tab_herpeto[[#This Row],[Espécie*2]],'Base de dados'!B:AA,26),0)</f>
        <v>0</v>
      </c>
    </row>
    <row r="20" spans="2:68" x14ac:dyDescent="0.25">
      <c r="B20" s="29">
        <v>16</v>
      </c>
      <c r="C20" s="33" t="s">
        <v>3071</v>
      </c>
      <c r="D20" s="49" t="s">
        <v>3091</v>
      </c>
      <c r="E20" s="29" t="s">
        <v>83</v>
      </c>
      <c r="F20" s="50">
        <v>45004</v>
      </c>
      <c r="G20" s="49" t="s">
        <v>3073</v>
      </c>
      <c r="H20" s="49" t="s">
        <v>77</v>
      </c>
      <c r="I20" s="49" t="s">
        <v>60</v>
      </c>
      <c r="J20" s="49" t="s">
        <v>3064</v>
      </c>
      <c r="K20" s="53" t="s">
        <v>1003</v>
      </c>
      <c r="L20" s="35" t="str">
        <f>IFERROR(VLOOKUP(tab_herpeto[[#This Row],[Espécie*]],'Base de dados'!B:Z,7,),0)</f>
        <v>pererequinha-do-brejo</v>
      </c>
      <c r="M20" s="29" t="s">
        <v>3</v>
      </c>
      <c r="N20" s="49" t="s">
        <v>82</v>
      </c>
      <c r="O20" s="49" t="s">
        <v>82</v>
      </c>
      <c r="P20" s="49" t="s">
        <v>39</v>
      </c>
      <c r="Q20" s="49" t="s">
        <v>69</v>
      </c>
      <c r="R20" s="49" t="s">
        <v>3</v>
      </c>
      <c r="S20" s="49" t="s">
        <v>4</v>
      </c>
      <c r="T20" s="51">
        <v>0.79166666666666663</v>
      </c>
      <c r="U20" s="51">
        <v>0.85416666666666663</v>
      </c>
      <c r="V20" s="49" t="s">
        <v>3</v>
      </c>
      <c r="W20" s="29" t="s">
        <v>52</v>
      </c>
      <c r="X20" s="29" t="s">
        <v>3</v>
      </c>
      <c r="Y20" s="49" t="s">
        <v>3</v>
      </c>
      <c r="Z20" s="50">
        <f>tab_herpeto[[#This Row],[Data]]</f>
        <v>45004</v>
      </c>
      <c r="AA20" s="49" t="str">
        <f>tab_herpeto[[#This Row],[Empreendimento]]</f>
        <v>PCH Canoas</v>
      </c>
      <c r="AB20" s="29" t="s">
        <v>175</v>
      </c>
      <c r="AC20" s="29" t="s">
        <v>178</v>
      </c>
      <c r="AD20" s="29" t="s">
        <v>181</v>
      </c>
      <c r="AE20" s="29" t="s">
        <v>3086</v>
      </c>
      <c r="AF20" s="29" t="s">
        <v>184</v>
      </c>
      <c r="AG20" s="29" t="s">
        <v>3130</v>
      </c>
      <c r="AH20" s="29" t="s">
        <v>189</v>
      </c>
      <c r="AI20" s="52" t="str">
        <f>tab_herpeto[[#This Row],[Espécie*]]</f>
        <v>Dendropsophus minutus</v>
      </c>
      <c r="AJ20" s="53" t="str">
        <f>IFERROR(VLOOKUP(tab_herpeto[[#This Row],[Espécie*2]],'Base de dados'!B:Z,7,),0)</f>
        <v>pererequinha-do-brejo</v>
      </c>
      <c r="AK20" s="49" t="str">
        <f>IFERROR(VLOOKUP(tab_herpeto[[#This Row],[Espécie*2]],'Base de dados'!B:Z,13,),0)</f>
        <v>-</v>
      </c>
      <c r="AL20" s="29" t="s">
        <v>192</v>
      </c>
      <c r="AM20" s="29" t="s">
        <v>3077</v>
      </c>
      <c r="AN20" s="29" t="s">
        <v>3081</v>
      </c>
      <c r="AO20" s="49" t="str">
        <f>IFERROR(VLOOKUP(tab_herpeto[[#This Row],[Espécie*2]],'Base de dados'!B:Z,22,),0)</f>
        <v>-</v>
      </c>
      <c r="AP20" s="49" t="str">
        <f>IFERROR(VLOOKUP(tab_herpeto[[#This Row],[Espécie*2]],'Base de dados'!B:Z,23,),0)</f>
        <v>-</v>
      </c>
      <c r="AQ20" s="49" t="str">
        <f>IFERROR(VLOOKUP(tab_herpeto[[#This Row],[Espécie*2]],'Base de dados'!B:Z,21,),0)</f>
        <v>LC</v>
      </c>
      <c r="AR20" s="49" t="str">
        <f>tab_herpeto[[#This Row],[Campanha]]</f>
        <v>C01</v>
      </c>
      <c r="AS20" s="49"/>
      <c r="AT20" s="49" t="str">
        <f>tab_herpeto[[#This Row],[Método]]</f>
        <v>Censo auditivo</v>
      </c>
      <c r="AU20" s="49" t="str">
        <f>tab_herpeto[[#This Row],[ID Marcação*]]</f>
        <v>-</v>
      </c>
      <c r="AV20" s="49" t="str">
        <f>tab_herpeto[[#This Row],[Nº do Tombo]]</f>
        <v>-</v>
      </c>
      <c r="AW20" s="49" t="str">
        <f>IFERROR(VLOOKUP(tab_herpeto[[#This Row],[Espécie*2]],'Base de dados'!B:Z,11,),0)</f>
        <v>R</v>
      </c>
      <c r="AX20" s="49" t="str">
        <f>IFERROR(VLOOKUP(tab_herpeto[[#This Row],[Espécie*2]],'Base de dados'!B:Z,3,),0)</f>
        <v>Anura</v>
      </c>
      <c r="AY20" s="49" t="str">
        <f>IFERROR(VLOOKUP(tab_herpeto[[#This Row],[Espécie*2]],'Base de dados'!B:Z,4,),0)</f>
        <v>Hylidae</v>
      </c>
      <c r="AZ20" s="49" t="str">
        <f>IFERROR(VLOOKUP(tab_herpeto[[#This Row],[Espécie*2]],'Base de dados'!B:Z,5,),0)</f>
        <v>Dendropsophinae</v>
      </c>
      <c r="BA20" s="49">
        <f>IFERROR(VLOOKUP(tab_herpeto[[#This Row],[Espécie*2]],'Base de dados'!B:Z,6,),0)</f>
        <v>0</v>
      </c>
      <c r="BB20" s="49" t="str">
        <f>IFERROR(VLOOKUP(tab_herpeto[[#This Row],[Espécie*2]],'Base de dados'!B:Z,8,),0)</f>
        <v>-</v>
      </c>
      <c r="BC20" s="49" t="str">
        <f>IFERROR(VLOOKUP(tab_herpeto[[#This Row],[Espécie*2]],'Base de dados'!B:Z,9,),0)</f>
        <v>Ar</v>
      </c>
      <c r="BD20" s="49" t="str">
        <f>IFERROR(VLOOKUP(tab_herpeto[[#This Row],[Espécie*2]],'Base de dados'!B:Z,10,),0)</f>
        <v>A</v>
      </c>
      <c r="BE20" s="49" t="str">
        <f>IFERROR(VLOOKUP(tab_herpeto[[#This Row],[Espécie*2]],'Base de dados'!B:Z,12,),0)</f>
        <v>-</v>
      </c>
      <c r="BF20" s="49" t="str">
        <f>IFERROR(VLOOKUP(tab_herpeto[[#This Row],[Espécie*2]],'Base de dados'!B:Z,14,),0)</f>
        <v>RS, SC, PR, SP, RJ, ES, MG, BA, SE, AL, PE, PB, RN, CE, PI, MA, MS, MT, GO, DF, TO, PA, AM, AP, RO, RR, AC</v>
      </c>
      <c r="BG20" s="49">
        <f>IFERROR(VLOOKUP(tab_herpeto[[#This Row],[Espécie*2]],'Base de dados'!B:Z,15,),0)</f>
        <v>0</v>
      </c>
      <c r="BH20" s="49">
        <f>IFERROR(VLOOKUP(tab_herpeto[[#This Row],[Espécie*2]],'Base de dados'!B:Z,16,),0)</f>
        <v>0</v>
      </c>
      <c r="BI20" s="49">
        <f>IFERROR(VLOOKUP(tab_herpeto[[#This Row],[Espécie*2]],'Base de dados'!B:Z,17,),0)</f>
        <v>0</v>
      </c>
      <c r="BJ20" s="49">
        <f>IFERROR(VLOOKUP(tab_herpeto[[#This Row],[Espécie*2]],'Base de dados'!B:Z,18,),0)</f>
        <v>0</v>
      </c>
      <c r="BK20" s="49" t="str">
        <f>IFERROR(VLOOKUP(tab_herpeto[[#This Row],[Espécie*2]],'Base de dados'!B:Z,19,),0)</f>
        <v>-</v>
      </c>
      <c r="BL20" s="49" t="str">
        <f>IFERROR(VLOOKUP(tab_herpeto[[#This Row],[Espécie*2]],'Base de dados'!B:Z,20,),0)</f>
        <v>-</v>
      </c>
      <c r="BM20" s="49" t="str">
        <f>IFERROR(VLOOKUP(tab_herpeto[[#This Row],[Espécie*2]],'Base de dados'!B:Z,24),0)</f>
        <v>-</v>
      </c>
      <c r="BN20" s="49" t="str">
        <f>IFERROR(VLOOKUP(tab_herpeto[[#This Row],[Espécie*2]],'Base de dados'!B:Z,25,),0)</f>
        <v>-</v>
      </c>
      <c r="BO20" s="49">
        <f>IFERROR(VLOOKUP(tab_herpeto[[#This Row],[Espécie*2]],'Base de dados'!B:Z,2),0)</f>
        <v>898</v>
      </c>
      <c r="BP20" s="49">
        <f>IFERROR(VLOOKUP(tab_herpeto[[#This Row],[Espécie*2]],'Base de dados'!B:AA,26),0)</f>
        <v>0</v>
      </c>
    </row>
    <row r="21" spans="2:68" x14ac:dyDescent="0.25">
      <c r="B21" s="29">
        <v>17</v>
      </c>
      <c r="C21" s="33" t="s">
        <v>3071</v>
      </c>
      <c r="D21" s="49" t="s">
        <v>3091</v>
      </c>
      <c r="E21" s="29" t="s">
        <v>83</v>
      </c>
      <c r="F21" s="50">
        <v>45004</v>
      </c>
      <c r="G21" s="49" t="s">
        <v>3073</v>
      </c>
      <c r="H21" s="49" t="s">
        <v>77</v>
      </c>
      <c r="I21" s="49" t="s">
        <v>60</v>
      </c>
      <c r="J21" s="49" t="s">
        <v>3064</v>
      </c>
      <c r="K21" s="53" t="s">
        <v>1003</v>
      </c>
      <c r="L21" s="35" t="str">
        <f>IFERROR(VLOOKUP(tab_herpeto[[#This Row],[Espécie*]],'Base de dados'!B:Z,7,),0)</f>
        <v>pererequinha-do-brejo</v>
      </c>
      <c r="M21" s="29" t="s">
        <v>3</v>
      </c>
      <c r="N21" s="49" t="s">
        <v>82</v>
      </c>
      <c r="O21" s="49" t="s">
        <v>82</v>
      </c>
      <c r="P21" s="49" t="s">
        <v>39</v>
      </c>
      <c r="Q21" s="49" t="s">
        <v>69</v>
      </c>
      <c r="R21" s="49" t="s">
        <v>3</v>
      </c>
      <c r="S21" s="49" t="s">
        <v>4</v>
      </c>
      <c r="T21" s="51">
        <v>0.79166666666666663</v>
      </c>
      <c r="U21" s="51">
        <v>0.85416666666666663</v>
      </c>
      <c r="V21" s="49" t="s">
        <v>3</v>
      </c>
      <c r="W21" s="29" t="s">
        <v>52</v>
      </c>
      <c r="X21" s="29" t="s">
        <v>3</v>
      </c>
      <c r="Y21" s="49" t="s">
        <v>3</v>
      </c>
      <c r="Z21" s="50">
        <f>tab_herpeto[[#This Row],[Data]]</f>
        <v>45004</v>
      </c>
      <c r="AA21" s="49" t="str">
        <f>tab_herpeto[[#This Row],[Empreendimento]]</f>
        <v>PCH Canoas</v>
      </c>
      <c r="AB21" s="29" t="s">
        <v>175</v>
      </c>
      <c r="AC21" s="29" t="s">
        <v>178</v>
      </c>
      <c r="AD21" s="29" t="s">
        <v>181</v>
      </c>
      <c r="AE21" s="29" t="s">
        <v>3086</v>
      </c>
      <c r="AF21" s="29" t="s">
        <v>184</v>
      </c>
      <c r="AG21" s="29" t="s">
        <v>3130</v>
      </c>
      <c r="AH21" s="29" t="s">
        <v>189</v>
      </c>
      <c r="AI21" s="52" t="str">
        <f>tab_herpeto[[#This Row],[Espécie*]]</f>
        <v>Dendropsophus minutus</v>
      </c>
      <c r="AJ21" s="53" t="str">
        <f>IFERROR(VLOOKUP(tab_herpeto[[#This Row],[Espécie*2]],'Base de dados'!B:Z,7,),0)</f>
        <v>pererequinha-do-brejo</v>
      </c>
      <c r="AK21" s="49" t="str">
        <f>IFERROR(VLOOKUP(tab_herpeto[[#This Row],[Espécie*2]],'Base de dados'!B:Z,13,),0)</f>
        <v>-</v>
      </c>
      <c r="AL21" s="29" t="s">
        <v>192</v>
      </c>
      <c r="AM21" s="29" t="s">
        <v>3077</v>
      </c>
      <c r="AN21" s="29" t="s">
        <v>3081</v>
      </c>
      <c r="AO21" s="49" t="str">
        <f>IFERROR(VLOOKUP(tab_herpeto[[#This Row],[Espécie*2]],'Base de dados'!B:Z,22,),0)</f>
        <v>-</v>
      </c>
      <c r="AP21" s="49" t="str">
        <f>IFERROR(VLOOKUP(tab_herpeto[[#This Row],[Espécie*2]],'Base de dados'!B:Z,23,),0)</f>
        <v>-</v>
      </c>
      <c r="AQ21" s="49" t="str">
        <f>IFERROR(VLOOKUP(tab_herpeto[[#This Row],[Espécie*2]],'Base de dados'!B:Z,21,),0)</f>
        <v>LC</v>
      </c>
      <c r="AR21" s="49" t="str">
        <f>tab_herpeto[[#This Row],[Campanha]]</f>
        <v>C01</v>
      </c>
      <c r="AS21" s="49"/>
      <c r="AT21" s="49" t="str">
        <f>tab_herpeto[[#This Row],[Método]]</f>
        <v>Censo auditivo</v>
      </c>
      <c r="AU21" s="49" t="str">
        <f>tab_herpeto[[#This Row],[ID Marcação*]]</f>
        <v>-</v>
      </c>
      <c r="AV21" s="49" t="str">
        <f>tab_herpeto[[#This Row],[Nº do Tombo]]</f>
        <v>-</v>
      </c>
      <c r="AW21" s="49" t="str">
        <f>IFERROR(VLOOKUP(tab_herpeto[[#This Row],[Espécie*2]],'Base de dados'!B:Z,11,),0)</f>
        <v>R</v>
      </c>
      <c r="AX21" s="49" t="str">
        <f>IFERROR(VLOOKUP(tab_herpeto[[#This Row],[Espécie*2]],'Base de dados'!B:Z,3,),0)</f>
        <v>Anura</v>
      </c>
      <c r="AY21" s="49" t="str">
        <f>IFERROR(VLOOKUP(tab_herpeto[[#This Row],[Espécie*2]],'Base de dados'!B:Z,4,),0)</f>
        <v>Hylidae</v>
      </c>
      <c r="AZ21" s="49" t="str">
        <f>IFERROR(VLOOKUP(tab_herpeto[[#This Row],[Espécie*2]],'Base de dados'!B:Z,5,),0)</f>
        <v>Dendropsophinae</v>
      </c>
      <c r="BA21" s="49">
        <f>IFERROR(VLOOKUP(tab_herpeto[[#This Row],[Espécie*2]],'Base de dados'!B:Z,6,),0)</f>
        <v>0</v>
      </c>
      <c r="BB21" s="49" t="str">
        <f>IFERROR(VLOOKUP(tab_herpeto[[#This Row],[Espécie*2]],'Base de dados'!B:Z,8,),0)</f>
        <v>-</v>
      </c>
      <c r="BC21" s="49" t="str">
        <f>IFERROR(VLOOKUP(tab_herpeto[[#This Row],[Espécie*2]],'Base de dados'!B:Z,9,),0)</f>
        <v>Ar</v>
      </c>
      <c r="BD21" s="49" t="str">
        <f>IFERROR(VLOOKUP(tab_herpeto[[#This Row],[Espécie*2]],'Base de dados'!B:Z,10,),0)</f>
        <v>A</v>
      </c>
      <c r="BE21" s="49" t="str">
        <f>IFERROR(VLOOKUP(tab_herpeto[[#This Row],[Espécie*2]],'Base de dados'!B:Z,12,),0)</f>
        <v>-</v>
      </c>
      <c r="BF21" s="49" t="str">
        <f>IFERROR(VLOOKUP(tab_herpeto[[#This Row],[Espécie*2]],'Base de dados'!B:Z,14,),0)</f>
        <v>RS, SC, PR, SP, RJ, ES, MG, BA, SE, AL, PE, PB, RN, CE, PI, MA, MS, MT, GO, DF, TO, PA, AM, AP, RO, RR, AC</v>
      </c>
      <c r="BG21" s="49">
        <f>IFERROR(VLOOKUP(tab_herpeto[[#This Row],[Espécie*2]],'Base de dados'!B:Z,15,),0)</f>
        <v>0</v>
      </c>
      <c r="BH21" s="49">
        <f>IFERROR(VLOOKUP(tab_herpeto[[#This Row],[Espécie*2]],'Base de dados'!B:Z,16,),0)</f>
        <v>0</v>
      </c>
      <c r="BI21" s="49">
        <f>IFERROR(VLOOKUP(tab_herpeto[[#This Row],[Espécie*2]],'Base de dados'!B:Z,17,),0)</f>
        <v>0</v>
      </c>
      <c r="BJ21" s="49">
        <f>IFERROR(VLOOKUP(tab_herpeto[[#This Row],[Espécie*2]],'Base de dados'!B:Z,18,),0)</f>
        <v>0</v>
      </c>
      <c r="BK21" s="49" t="str">
        <f>IFERROR(VLOOKUP(tab_herpeto[[#This Row],[Espécie*2]],'Base de dados'!B:Z,19,),0)</f>
        <v>-</v>
      </c>
      <c r="BL21" s="49" t="str">
        <f>IFERROR(VLOOKUP(tab_herpeto[[#This Row],[Espécie*2]],'Base de dados'!B:Z,20,),0)</f>
        <v>-</v>
      </c>
      <c r="BM21" s="49" t="str">
        <f>IFERROR(VLOOKUP(tab_herpeto[[#This Row],[Espécie*2]],'Base de dados'!B:Z,24),0)</f>
        <v>-</v>
      </c>
      <c r="BN21" s="49" t="str">
        <f>IFERROR(VLOOKUP(tab_herpeto[[#This Row],[Espécie*2]],'Base de dados'!B:Z,25,),0)</f>
        <v>-</v>
      </c>
      <c r="BO21" s="49">
        <f>IFERROR(VLOOKUP(tab_herpeto[[#This Row],[Espécie*2]],'Base de dados'!B:Z,2),0)</f>
        <v>898</v>
      </c>
      <c r="BP21" s="49">
        <f>IFERROR(VLOOKUP(tab_herpeto[[#This Row],[Espécie*2]],'Base de dados'!B:AA,26),0)</f>
        <v>0</v>
      </c>
    </row>
    <row r="22" spans="2:68" x14ac:dyDescent="0.25">
      <c r="B22" s="29">
        <v>18</v>
      </c>
      <c r="C22" s="33" t="s">
        <v>3071</v>
      </c>
      <c r="D22" s="49" t="s">
        <v>3091</v>
      </c>
      <c r="E22" s="29" t="s">
        <v>83</v>
      </c>
      <c r="F22" s="50">
        <v>45004</v>
      </c>
      <c r="G22" s="49" t="s">
        <v>3073</v>
      </c>
      <c r="H22" s="49" t="s">
        <v>77</v>
      </c>
      <c r="I22" s="49" t="s">
        <v>60</v>
      </c>
      <c r="J22" s="49" t="s">
        <v>3064</v>
      </c>
      <c r="K22" s="53" t="s">
        <v>1003</v>
      </c>
      <c r="L22" s="35" t="str">
        <f>IFERROR(VLOOKUP(tab_herpeto[[#This Row],[Espécie*]],'Base de dados'!B:Z,7,),0)</f>
        <v>pererequinha-do-brejo</v>
      </c>
      <c r="M22" s="29" t="s">
        <v>3</v>
      </c>
      <c r="N22" s="49" t="s">
        <v>82</v>
      </c>
      <c r="O22" s="49" t="s">
        <v>82</v>
      </c>
      <c r="P22" s="49" t="s">
        <v>39</v>
      </c>
      <c r="Q22" s="49" t="s">
        <v>69</v>
      </c>
      <c r="R22" s="49" t="s">
        <v>3</v>
      </c>
      <c r="S22" s="49" t="s">
        <v>4</v>
      </c>
      <c r="T22" s="51">
        <v>0.79166666666666663</v>
      </c>
      <c r="U22" s="51">
        <v>0.85416666666666663</v>
      </c>
      <c r="V22" s="49" t="s">
        <v>3</v>
      </c>
      <c r="W22" s="29" t="s">
        <v>52</v>
      </c>
      <c r="X22" s="29" t="s">
        <v>3</v>
      </c>
      <c r="Y22" s="49" t="s">
        <v>3</v>
      </c>
      <c r="Z22" s="50">
        <f>tab_herpeto[[#This Row],[Data]]</f>
        <v>45004</v>
      </c>
      <c r="AA22" s="49" t="str">
        <f>tab_herpeto[[#This Row],[Empreendimento]]</f>
        <v>PCH Canoas</v>
      </c>
      <c r="AB22" s="29" t="s">
        <v>175</v>
      </c>
      <c r="AC22" s="29" t="s">
        <v>178</v>
      </c>
      <c r="AD22" s="29" t="s">
        <v>181</v>
      </c>
      <c r="AE22" s="29" t="s">
        <v>3086</v>
      </c>
      <c r="AF22" s="29" t="s">
        <v>184</v>
      </c>
      <c r="AG22" s="29" t="s">
        <v>3130</v>
      </c>
      <c r="AH22" s="29" t="s">
        <v>189</v>
      </c>
      <c r="AI22" s="52" t="str">
        <f>tab_herpeto[[#This Row],[Espécie*]]</f>
        <v>Dendropsophus minutus</v>
      </c>
      <c r="AJ22" s="53" t="str">
        <f>IFERROR(VLOOKUP(tab_herpeto[[#This Row],[Espécie*2]],'Base de dados'!B:Z,7,),0)</f>
        <v>pererequinha-do-brejo</v>
      </c>
      <c r="AK22" s="49" t="str">
        <f>IFERROR(VLOOKUP(tab_herpeto[[#This Row],[Espécie*2]],'Base de dados'!B:Z,13,),0)</f>
        <v>-</v>
      </c>
      <c r="AL22" s="29" t="s">
        <v>192</v>
      </c>
      <c r="AM22" s="29" t="s">
        <v>3077</v>
      </c>
      <c r="AN22" s="29" t="s">
        <v>3081</v>
      </c>
      <c r="AO22" s="49" t="str">
        <f>IFERROR(VLOOKUP(tab_herpeto[[#This Row],[Espécie*2]],'Base de dados'!B:Z,22,),0)</f>
        <v>-</v>
      </c>
      <c r="AP22" s="49" t="str">
        <f>IFERROR(VLOOKUP(tab_herpeto[[#This Row],[Espécie*2]],'Base de dados'!B:Z,23,),0)</f>
        <v>-</v>
      </c>
      <c r="AQ22" s="49" t="str">
        <f>IFERROR(VLOOKUP(tab_herpeto[[#This Row],[Espécie*2]],'Base de dados'!B:Z,21,),0)</f>
        <v>LC</v>
      </c>
      <c r="AR22" s="49" t="str">
        <f>tab_herpeto[[#This Row],[Campanha]]</f>
        <v>C01</v>
      </c>
      <c r="AS22" s="49"/>
      <c r="AT22" s="49" t="str">
        <f>tab_herpeto[[#This Row],[Método]]</f>
        <v>Censo auditivo</v>
      </c>
      <c r="AU22" s="49" t="str">
        <f>tab_herpeto[[#This Row],[ID Marcação*]]</f>
        <v>-</v>
      </c>
      <c r="AV22" s="49" t="str">
        <f>tab_herpeto[[#This Row],[Nº do Tombo]]</f>
        <v>-</v>
      </c>
      <c r="AW22" s="49" t="str">
        <f>IFERROR(VLOOKUP(tab_herpeto[[#This Row],[Espécie*2]],'Base de dados'!B:Z,11,),0)</f>
        <v>R</v>
      </c>
      <c r="AX22" s="49" t="str">
        <f>IFERROR(VLOOKUP(tab_herpeto[[#This Row],[Espécie*2]],'Base de dados'!B:Z,3,),0)</f>
        <v>Anura</v>
      </c>
      <c r="AY22" s="49" t="str">
        <f>IFERROR(VLOOKUP(tab_herpeto[[#This Row],[Espécie*2]],'Base de dados'!B:Z,4,),0)</f>
        <v>Hylidae</v>
      </c>
      <c r="AZ22" s="49" t="str">
        <f>IFERROR(VLOOKUP(tab_herpeto[[#This Row],[Espécie*2]],'Base de dados'!B:Z,5,),0)</f>
        <v>Dendropsophinae</v>
      </c>
      <c r="BA22" s="49">
        <f>IFERROR(VLOOKUP(tab_herpeto[[#This Row],[Espécie*2]],'Base de dados'!B:Z,6,),0)</f>
        <v>0</v>
      </c>
      <c r="BB22" s="49" t="str">
        <f>IFERROR(VLOOKUP(tab_herpeto[[#This Row],[Espécie*2]],'Base de dados'!B:Z,8,),0)</f>
        <v>-</v>
      </c>
      <c r="BC22" s="49" t="str">
        <f>IFERROR(VLOOKUP(tab_herpeto[[#This Row],[Espécie*2]],'Base de dados'!B:Z,9,),0)</f>
        <v>Ar</v>
      </c>
      <c r="BD22" s="49" t="str">
        <f>IFERROR(VLOOKUP(tab_herpeto[[#This Row],[Espécie*2]],'Base de dados'!B:Z,10,),0)</f>
        <v>A</v>
      </c>
      <c r="BE22" s="49" t="str">
        <f>IFERROR(VLOOKUP(tab_herpeto[[#This Row],[Espécie*2]],'Base de dados'!B:Z,12,),0)</f>
        <v>-</v>
      </c>
      <c r="BF22" s="49" t="str">
        <f>IFERROR(VLOOKUP(tab_herpeto[[#This Row],[Espécie*2]],'Base de dados'!B:Z,14,),0)</f>
        <v>RS, SC, PR, SP, RJ, ES, MG, BA, SE, AL, PE, PB, RN, CE, PI, MA, MS, MT, GO, DF, TO, PA, AM, AP, RO, RR, AC</v>
      </c>
      <c r="BG22" s="49">
        <f>IFERROR(VLOOKUP(tab_herpeto[[#This Row],[Espécie*2]],'Base de dados'!B:Z,15,),0)</f>
        <v>0</v>
      </c>
      <c r="BH22" s="49">
        <f>IFERROR(VLOOKUP(tab_herpeto[[#This Row],[Espécie*2]],'Base de dados'!B:Z,16,),0)</f>
        <v>0</v>
      </c>
      <c r="BI22" s="49">
        <f>IFERROR(VLOOKUP(tab_herpeto[[#This Row],[Espécie*2]],'Base de dados'!B:Z,17,),0)</f>
        <v>0</v>
      </c>
      <c r="BJ22" s="49">
        <f>IFERROR(VLOOKUP(tab_herpeto[[#This Row],[Espécie*2]],'Base de dados'!B:Z,18,),0)</f>
        <v>0</v>
      </c>
      <c r="BK22" s="49" t="str">
        <f>IFERROR(VLOOKUP(tab_herpeto[[#This Row],[Espécie*2]],'Base de dados'!B:Z,19,),0)</f>
        <v>-</v>
      </c>
      <c r="BL22" s="49" t="str">
        <f>IFERROR(VLOOKUP(tab_herpeto[[#This Row],[Espécie*2]],'Base de dados'!B:Z,20,),0)</f>
        <v>-</v>
      </c>
      <c r="BM22" s="49" t="str">
        <f>IFERROR(VLOOKUP(tab_herpeto[[#This Row],[Espécie*2]],'Base de dados'!B:Z,24),0)</f>
        <v>-</v>
      </c>
      <c r="BN22" s="49" t="str">
        <f>IFERROR(VLOOKUP(tab_herpeto[[#This Row],[Espécie*2]],'Base de dados'!B:Z,25,),0)</f>
        <v>-</v>
      </c>
      <c r="BO22" s="49">
        <f>IFERROR(VLOOKUP(tab_herpeto[[#This Row],[Espécie*2]],'Base de dados'!B:Z,2),0)</f>
        <v>898</v>
      </c>
      <c r="BP22" s="49">
        <f>IFERROR(VLOOKUP(tab_herpeto[[#This Row],[Espécie*2]],'Base de dados'!B:AA,26),0)</f>
        <v>0</v>
      </c>
    </row>
    <row r="23" spans="2:68" x14ac:dyDescent="0.25">
      <c r="B23" s="29">
        <v>19</v>
      </c>
      <c r="C23" s="33" t="s">
        <v>3071</v>
      </c>
      <c r="D23" s="49" t="s">
        <v>3091</v>
      </c>
      <c r="E23" s="29" t="s">
        <v>83</v>
      </c>
      <c r="F23" s="50">
        <v>45004</v>
      </c>
      <c r="G23" s="49" t="s">
        <v>3073</v>
      </c>
      <c r="H23" s="49" t="s">
        <v>77</v>
      </c>
      <c r="I23" s="49" t="s">
        <v>60</v>
      </c>
      <c r="J23" s="49" t="s">
        <v>3064</v>
      </c>
      <c r="K23" s="53" t="s">
        <v>834</v>
      </c>
      <c r="L23" s="35" t="str">
        <f>IFERROR(VLOOKUP(tab_herpeto[[#This Row],[Espécie*]],'Base de dados'!B:Z,7,),0)</f>
        <v>perereca</v>
      </c>
      <c r="M23" s="29" t="s">
        <v>3</v>
      </c>
      <c r="N23" s="49" t="s">
        <v>82</v>
      </c>
      <c r="O23" s="49" t="s">
        <v>82</v>
      </c>
      <c r="P23" s="49" t="s">
        <v>39</v>
      </c>
      <c r="Q23" s="49" t="s">
        <v>48</v>
      </c>
      <c r="R23" s="49" t="s">
        <v>3</v>
      </c>
      <c r="S23" s="49" t="s">
        <v>4</v>
      </c>
      <c r="T23" s="51">
        <v>0.79166666666666663</v>
      </c>
      <c r="U23" s="51">
        <v>0.85416666666666663</v>
      </c>
      <c r="V23" s="49" t="s">
        <v>3</v>
      </c>
      <c r="W23" s="29" t="s">
        <v>52</v>
      </c>
      <c r="X23" s="29" t="s">
        <v>3</v>
      </c>
      <c r="Y23" s="49" t="s">
        <v>3</v>
      </c>
      <c r="Z23" s="50">
        <f>tab_herpeto[[#This Row],[Data]]</f>
        <v>45004</v>
      </c>
      <c r="AA23" s="49" t="str">
        <f>tab_herpeto[[#This Row],[Empreendimento]]</f>
        <v>PCH Canoas</v>
      </c>
      <c r="AB23" s="29" t="s">
        <v>175</v>
      </c>
      <c r="AC23" s="29" t="s">
        <v>178</v>
      </c>
      <c r="AD23" s="29" t="s">
        <v>181</v>
      </c>
      <c r="AE23" s="29" t="s">
        <v>3086</v>
      </c>
      <c r="AF23" s="29" t="s">
        <v>184</v>
      </c>
      <c r="AG23" s="29" t="s">
        <v>3130</v>
      </c>
      <c r="AH23" s="29" t="s">
        <v>189</v>
      </c>
      <c r="AI23" s="52" t="str">
        <f>tab_herpeto[[#This Row],[Espécie*]]</f>
        <v>Aplastodiscus perviridis</v>
      </c>
      <c r="AJ23" s="53" t="str">
        <f>IFERROR(VLOOKUP(tab_herpeto[[#This Row],[Espécie*2]],'Base de dados'!B:Z,7,),0)</f>
        <v>perereca</v>
      </c>
      <c r="AK23" s="49" t="str">
        <f>IFERROR(VLOOKUP(tab_herpeto[[#This Row],[Espécie*2]],'Base de dados'!B:Z,13,),0)</f>
        <v>-</v>
      </c>
      <c r="AL23" s="29" t="s">
        <v>192</v>
      </c>
      <c r="AM23" s="29" t="s">
        <v>3077</v>
      </c>
      <c r="AN23" s="29" t="s">
        <v>3081</v>
      </c>
      <c r="AO23" s="49" t="str">
        <f>IFERROR(VLOOKUP(tab_herpeto[[#This Row],[Espécie*2]],'Base de dados'!B:Z,22,),0)</f>
        <v>-</v>
      </c>
      <c r="AP23" s="49" t="str">
        <f>IFERROR(VLOOKUP(tab_herpeto[[#This Row],[Espécie*2]],'Base de dados'!B:Z,23,),0)</f>
        <v>-</v>
      </c>
      <c r="AQ23" s="49" t="str">
        <f>IFERROR(VLOOKUP(tab_herpeto[[#This Row],[Espécie*2]],'Base de dados'!B:Z,21,),0)</f>
        <v>LC</v>
      </c>
      <c r="AR23" s="49" t="str">
        <f>tab_herpeto[[#This Row],[Campanha]]</f>
        <v>C01</v>
      </c>
      <c r="AS23" s="49"/>
      <c r="AT23" s="49" t="str">
        <f>tab_herpeto[[#This Row],[Método]]</f>
        <v>Censo auditivo</v>
      </c>
      <c r="AU23" s="49" t="str">
        <f>tab_herpeto[[#This Row],[ID Marcação*]]</f>
        <v>-</v>
      </c>
      <c r="AV23" s="49" t="str">
        <f>tab_herpeto[[#This Row],[Nº do Tombo]]</f>
        <v>-</v>
      </c>
      <c r="AW23" s="49" t="str">
        <f>IFERROR(VLOOKUP(tab_herpeto[[#This Row],[Espécie*2]],'Base de dados'!B:Z,11,),0)</f>
        <v>E</v>
      </c>
      <c r="AX23" s="49" t="str">
        <f>IFERROR(VLOOKUP(tab_herpeto[[#This Row],[Espécie*2]],'Base de dados'!B:Z,3,),0)</f>
        <v>Anura</v>
      </c>
      <c r="AY23" s="49" t="str">
        <f>IFERROR(VLOOKUP(tab_herpeto[[#This Row],[Espécie*2]],'Base de dados'!B:Z,4,),0)</f>
        <v>Hylidae</v>
      </c>
      <c r="AZ23" s="49" t="str">
        <f>IFERROR(VLOOKUP(tab_herpeto[[#This Row],[Espécie*2]],'Base de dados'!B:Z,5,),0)</f>
        <v>Cophomantinae</v>
      </c>
      <c r="BA23" s="49">
        <f>IFERROR(VLOOKUP(tab_herpeto[[#This Row],[Espécie*2]],'Base de dados'!B:Z,6,),0)</f>
        <v>0</v>
      </c>
      <c r="BB23" s="49" t="str">
        <f>IFERROR(VLOOKUP(tab_herpeto[[#This Row],[Espécie*2]],'Base de dados'!B:Z,8,),0)</f>
        <v>-</v>
      </c>
      <c r="BC23" s="49" t="str">
        <f>IFERROR(VLOOKUP(tab_herpeto[[#This Row],[Espécie*2]],'Base de dados'!B:Z,9,),0)</f>
        <v>Ar</v>
      </c>
      <c r="BD23" s="49" t="str">
        <f>IFERROR(VLOOKUP(tab_herpeto[[#This Row],[Espécie*2]],'Base de dados'!B:Z,10,),0)</f>
        <v>F</v>
      </c>
      <c r="BE23" s="49">
        <f>IFERROR(VLOOKUP(tab_herpeto[[#This Row],[Espécie*2]],'Base de dados'!B:Z,12,),0)</f>
        <v>1</v>
      </c>
      <c r="BF23" s="49" t="str">
        <f>IFERROR(VLOOKUP(tab_herpeto[[#This Row],[Espécie*2]],'Base de dados'!B:Z,14,),0)</f>
        <v>RS, PR, SC, SP, RJ, MG, GO</v>
      </c>
      <c r="BG23" s="49">
        <f>IFERROR(VLOOKUP(tab_herpeto[[#This Row],[Espécie*2]],'Base de dados'!B:Z,15,),0)</f>
        <v>0</v>
      </c>
      <c r="BH23" s="49">
        <f>IFERROR(VLOOKUP(tab_herpeto[[#This Row],[Espécie*2]],'Base de dados'!B:Z,16,),0)</f>
        <v>0</v>
      </c>
      <c r="BI23" s="49">
        <f>IFERROR(VLOOKUP(tab_herpeto[[#This Row],[Espécie*2]],'Base de dados'!B:Z,17,),0)</f>
        <v>0</v>
      </c>
      <c r="BJ23" s="49">
        <f>IFERROR(VLOOKUP(tab_herpeto[[#This Row],[Espécie*2]],'Base de dados'!B:Z,18,),0)</f>
        <v>0</v>
      </c>
      <c r="BK23" s="49" t="str">
        <f>IFERROR(VLOOKUP(tab_herpeto[[#This Row],[Espécie*2]],'Base de dados'!B:Z,19,),0)</f>
        <v>-</v>
      </c>
      <c r="BL23" s="49" t="str">
        <f>IFERROR(VLOOKUP(tab_herpeto[[#This Row],[Espécie*2]],'Base de dados'!B:Z,20,),0)</f>
        <v>-</v>
      </c>
      <c r="BM23" s="49" t="str">
        <f>IFERROR(VLOOKUP(tab_herpeto[[#This Row],[Espécie*2]],'Base de dados'!B:Z,24),0)</f>
        <v>-</v>
      </c>
      <c r="BN23" s="49" t="str">
        <f>IFERROR(VLOOKUP(tab_herpeto[[#This Row],[Espécie*2]],'Base de dados'!B:Z,25,),0)</f>
        <v>-</v>
      </c>
      <c r="BO23" s="49">
        <f>IFERROR(VLOOKUP(tab_herpeto[[#This Row],[Espécie*2]],'Base de dados'!B:Z,2),0)</f>
        <v>40</v>
      </c>
      <c r="BP23" s="49">
        <f>IFERROR(VLOOKUP(tab_herpeto[[#This Row],[Espécie*2]],'Base de dados'!B:AA,26),0)</f>
        <v>0</v>
      </c>
    </row>
    <row r="24" spans="2:68" x14ac:dyDescent="0.25">
      <c r="B24" s="29">
        <v>20</v>
      </c>
      <c r="C24" s="33" t="s">
        <v>3071</v>
      </c>
      <c r="D24" s="49" t="s">
        <v>3091</v>
      </c>
      <c r="E24" s="29" t="s">
        <v>83</v>
      </c>
      <c r="F24" s="50">
        <v>45004</v>
      </c>
      <c r="G24" s="49" t="s">
        <v>3073</v>
      </c>
      <c r="H24" s="49" t="s">
        <v>77</v>
      </c>
      <c r="I24" s="49" t="s">
        <v>60</v>
      </c>
      <c r="J24" s="49" t="s">
        <v>3064</v>
      </c>
      <c r="K24" s="53" t="s">
        <v>834</v>
      </c>
      <c r="L24" s="35" t="str">
        <f>IFERROR(VLOOKUP(tab_herpeto[[#This Row],[Espécie*]],'Base de dados'!B:Z,7,),0)</f>
        <v>perereca</v>
      </c>
      <c r="M24" s="29" t="s">
        <v>3</v>
      </c>
      <c r="N24" s="49" t="s">
        <v>82</v>
      </c>
      <c r="O24" s="49" t="s">
        <v>82</v>
      </c>
      <c r="P24" s="49" t="s">
        <v>39</v>
      </c>
      <c r="Q24" s="49" t="s">
        <v>48</v>
      </c>
      <c r="R24" s="49" t="s">
        <v>3</v>
      </c>
      <c r="S24" s="49" t="s">
        <v>4</v>
      </c>
      <c r="T24" s="51">
        <v>0.79166666666666663</v>
      </c>
      <c r="U24" s="51">
        <v>0.85416666666666663</v>
      </c>
      <c r="V24" s="49" t="s">
        <v>3</v>
      </c>
      <c r="W24" s="29" t="s">
        <v>52</v>
      </c>
      <c r="X24" s="29" t="s">
        <v>3</v>
      </c>
      <c r="Y24" s="49" t="s">
        <v>3</v>
      </c>
      <c r="Z24" s="50">
        <f>tab_herpeto[[#This Row],[Data]]</f>
        <v>45004</v>
      </c>
      <c r="AA24" s="49" t="str">
        <f>tab_herpeto[[#This Row],[Empreendimento]]</f>
        <v>PCH Canoas</v>
      </c>
      <c r="AB24" s="29" t="s">
        <v>175</v>
      </c>
      <c r="AC24" s="29" t="s">
        <v>178</v>
      </c>
      <c r="AD24" s="29" t="s">
        <v>181</v>
      </c>
      <c r="AE24" s="29" t="s">
        <v>3086</v>
      </c>
      <c r="AF24" s="29" t="s">
        <v>184</v>
      </c>
      <c r="AG24" s="29" t="s">
        <v>3130</v>
      </c>
      <c r="AH24" s="29" t="s">
        <v>189</v>
      </c>
      <c r="AI24" s="52" t="str">
        <f>tab_herpeto[[#This Row],[Espécie*]]</f>
        <v>Aplastodiscus perviridis</v>
      </c>
      <c r="AJ24" s="53" t="str">
        <f>IFERROR(VLOOKUP(tab_herpeto[[#This Row],[Espécie*2]],'Base de dados'!B:Z,7,),0)</f>
        <v>perereca</v>
      </c>
      <c r="AK24" s="49" t="str">
        <f>IFERROR(VLOOKUP(tab_herpeto[[#This Row],[Espécie*2]],'Base de dados'!B:Z,13,),0)</f>
        <v>-</v>
      </c>
      <c r="AL24" s="29" t="s">
        <v>192</v>
      </c>
      <c r="AM24" s="29" t="s">
        <v>3077</v>
      </c>
      <c r="AN24" s="29" t="s">
        <v>3081</v>
      </c>
      <c r="AO24" s="49" t="str">
        <f>IFERROR(VLOOKUP(tab_herpeto[[#This Row],[Espécie*2]],'Base de dados'!B:Z,22,),0)</f>
        <v>-</v>
      </c>
      <c r="AP24" s="49" t="str">
        <f>IFERROR(VLOOKUP(tab_herpeto[[#This Row],[Espécie*2]],'Base de dados'!B:Z,23,),0)</f>
        <v>-</v>
      </c>
      <c r="AQ24" s="49" t="str">
        <f>IFERROR(VLOOKUP(tab_herpeto[[#This Row],[Espécie*2]],'Base de dados'!B:Z,21,),0)</f>
        <v>LC</v>
      </c>
      <c r="AR24" s="49" t="str">
        <f>tab_herpeto[[#This Row],[Campanha]]</f>
        <v>C01</v>
      </c>
      <c r="AS24" s="49"/>
      <c r="AT24" s="49" t="str">
        <f>tab_herpeto[[#This Row],[Método]]</f>
        <v>Censo auditivo</v>
      </c>
      <c r="AU24" s="49" t="str">
        <f>tab_herpeto[[#This Row],[ID Marcação*]]</f>
        <v>-</v>
      </c>
      <c r="AV24" s="49" t="str">
        <f>tab_herpeto[[#This Row],[Nº do Tombo]]</f>
        <v>-</v>
      </c>
      <c r="AW24" s="49" t="str">
        <f>IFERROR(VLOOKUP(tab_herpeto[[#This Row],[Espécie*2]],'Base de dados'!B:Z,11,),0)</f>
        <v>E</v>
      </c>
      <c r="AX24" s="49" t="str">
        <f>IFERROR(VLOOKUP(tab_herpeto[[#This Row],[Espécie*2]],'Base de dados'!B:Z,3,),0)</f>
        <v>Anura</v>
      </c>
      <c r="AY24" s="49" t="str">
        <f>IFERROR(VLOOKUP(tab_herpeto[[#This Row],[Espécie*2]],'Base de dados'!B:Z,4,),0)</f>
        <v>Hylidae</v>
      </c>
      <c r="AZ24" s="49" t="str">
        <f>IFERROR(VLOOKUP(tab_herpeto[[#This Row],[Espécie*2]],'Base de dados'!B:Z,5,),0)</f>
        <v>Cophomantinae</v>
      </c>
      <c r="BA24" s="49">
        <f>IFERROR(VLOOKUP(tab_herpeto[[#This Row],[Espécie*2]],'Base de dados'!B:Z,6,),0)</f>
        <v>0</v>
      </c>
      <c r="BB24" s="49" t="str">
        <f>IFERROR(VLOOKUP(tab_herpeto[[#This Row],[Espécie*2]],'Base de dados'!B:Z,8,),0)</f>
        <v>-</v>
      </c>
      <c r="BC24" s="49" t="str">
        <f>IFERROR(VLOOKUP(tab_herpeto[[#This Row],[Espécie*2]],'Base de dados'!B:Z,9,),0)</f>
        <v>Ar</v>
      </c>
      <c r="BD24" s="49" t="str">
        <f>IFERROR(VLOOKUP(tab_herpeto[[#This Row],[Espécie*2]],'Base de dados'!B:Z,10,),0)</f>
        <v>F</v>
      </c>
      <c r="BE24" s="49">
        <f>IFERROR(VLOOKUP(tab_herpeto[[#This Row],[Espécie*2]],'Base de dados'!B:Z,12,),0)</f>
        <v>1</v>
      </c>
      <c r="BF24" s="49" t="str">
        <f>IFERROR(VLOOKUP(tab_herpeto[[#This Row],[Espécie*2]],'Base de dados'!B:Z,14,),0)</f>
        <v>RS, PR, SC, SP, RJ, MG, GO</v>
      </c>
      <c r="BG24" s="49">
        <f>IFERROR(VLOOKUP(tab_herpeto[[#This Row],[Espécie*2]],'Base de dados'!B:Z,15,),0)</f>
        <v>0</v>
      </c>
      <c r="BH24" s="49">
        <f>IFERROR(VLOOKUP(tab_herpeto[[#This Row],[Espécie*2]],'Base de dados'!B:Z,16,),0)</f>
        <v>0</v>
      </c>
      <c r="BI24" s="49">
        <f>IFERROR(VLOOKUP(tab_herpeto[[#This Row],[Espécie*2]],'Base de dados'!B:Z,17,),0)</f>
        <v>0</v>
      </c>
      <c r="BJ24" s="49">
        <f>IFERROR(VLOOKUP(tab_herpeto[[#This Row],[Espécie*2]],'Base de dados'!B:Z,18,),0)</f>
        <v>0</v>
      </c>
      <c r="BK24" s="49" t="str">
        <f>IFERROR(VLOOKUP(tab_herpeto[[#This Row],[Espécie*2]],'Base de dados'!B:Z,19,),0)</f>
        <v>-</v>
      </c>
      <c r="BL24" s="49" t="str">
        <f>IFERROR(VLOOKUP(tab_herpeto[[#This Row],[Espécie*2]],'Base de dados'!B:Z,20,),0)</f>
        <v>-</v>
      </c>
      <c r="BM24" s="49" t="str">
        <f>IFERROR(VLOOKUP(tab_herpeto[[#This Row],[Espécie*2]],'Base de dados'!B:Z,24),0)</f>
        <v>-</v>
      </c>
      <c r="BN24" s="49" t="str">
        <f>IFERROR(VLOOKUP(tab_herpeto[[#This Row],[Espécie*2]],'Base de dados'!B:Z,25,),0)</f>
        <v>-</v>
      </c>
      <c r="BO24" s="49">
        <f>IFERROR(VLOOKUP(tab_herpeto[[#This Row],[Espécie*2]],'Base de dados'!B:Z,2),0)</f>
        <v>40</v>
      </c>
      <c r="BP24" s="49">
        <f>IFERROR(VLOOKUP(tab_herpeto[[#This Row],[Espécie*2]],'Base de dados'!B:AA,26),0)</f>
        <v>0</v>
      </c>
    </row>
    <row r="25" spans="2:68" x14ac:dyDescent="0.25">
      <c r="B25" s="29">
        <v>21</v>
      </c>
      <c r="C25" s="33" t="s">
        <v>3071</v>
      </c>
      <c r="D25" s="49" t="s">
        <v>3091</v>
      </c>
      <c r="E25" s="29" t="s">
        <v>83</v>
      </c>
      <c r="F25" s="50">
        <v>45004</v>
      </c>
      <c r="G25" s="49" t="s">
        <v>3073</v>
      </c>
      <c r="H25" s="49" t="s">
        <v>77</v>
      </c>
      <c r="I25" s="49" t="s">
        <v>60</v>
      </c>
      <c r="J25" s="49" t="s">
        <v>3064</v>
      </c>
      <c r="K25" s="53" t="s">
        <v>834</v>
      </c>
      <c r="L25" s="35" t="str">
        <f>IFERROR(VLOOKUP(tab_herpeto[[#This Row],[Espécie*]],'Base de dados'!B:Z,7,),0)</f>
        <v>perereca</v>
      </c>
      <c r="M25" s="29" t="s">
        <v>3</v>
      </c>
      <c r="N25" s="49" t="s">
        <v>82</v>
      </c>
      <c r="O25" s="49" t="s">
        <v>82</v>
      </c>
      <c r="P25" s="49" t="s">
        <v>39</v>
      </c>
      <c r="Q25" s="49" t="s">
        <v>48</v>
      </c>
      <c r="R25" s="49" t="s">
        <v>3</v>
      </c>
      <c r="S25" s="49" t="s">
        <v>4</v>
      </c>
      <c r="T25" s="51">
        <v>0.79166666666666663</v>
      </c>
      <c r="U25" s="51">
        <v>0.85416666666666663</v>
      </c>
      <c r="V25" s="49" t="s">
        <v>3</v>
      </c>
      <c r="W25" s="29" t="s">
        <v>52</v>
      </c>
      <c r="X25" s="29" t="s">
        <v>3</v>
      </c>
      <c r="Y25" s="49" t="s">
        <v>3</v>
      </c>
      <c r="Z25" s="50">
        <f>tab_herpeto[[#This Row],[Data]]</f>
        <v>45004</v>
      </c>
      <c r="AA25" s="49" t="str">
        <f>tab_herpeto[[#This Row],[Empreendimento]]</f>
        <v>PCH Canoas</v>
      </c>
      <c r="AB25" s="29" t="s">
        <v>175</v>
      </c>
      <c r="AC25" s="29" t="s">
        <v>178</v>
      </c>
      <c r="AD25" s="29" t="s">
        <v>181</v>
      </c>
      <c r="AE25" s="29" t="s">
        <v>3086</v>
      </c>
      <c r="AF25" s="29" t="s">
        <v>184</v>
      </c>
      <c r="AG25" s="29" t="s">
        <v>3130</v>
      </c>
      <c r="AH25" s="29" t="s">
        <v>189</v>
      </c>
      <c r="AI25" s="52" t="str">
        <f>tab_herpeto[[#This Row],[Espécie*]]</f>
        <v>Aplastodiscus perviridis</v>
      </c>
      <c r="AJ25" s="53" t="str">
        <f>IFERROR(VLOOKUP(tab_herpeto[[#This Row],[Espécie*2]],'Base de dados'!B:Z,7,),0)</f>
        <v>perereca</v>
      </c>
      <c r="AK25" s="49" t="str">
        <f>IFERROR(VLOOKUP(tab_herpeto[[#This Row],[Espécie*2]],'Base de dados'!B:Z,13,),0)</f>
        <v>-</v>
      </c>
      <c r="AL25" s="29" t="s">
        <v>192</v>
      </c>
      <c r="AM25" s="29" t="s">
        <v>3077</v>
      </c>
      <c r="AN25" s="29" t="s">
        <v>3081</v>
      </c>
      <c r="AO25" s="49" t="str">
        <f>IFERROR(VLOOKUP(tab_herpeto[[#This Row],[Espécie*2]],'Base de dados'!B:Z,22,),0)</f>
        <v>-</v>
      </c>
      <c r="AP25" s="49" t="str">
        <f>IFERROR(VLOOKUP(tab_herpeto[[#This Row],[Espécie*2]],'Base de dados'!B:Z,23,),0)</f>
        <v>-</v>
      </c>
      <c r="AQ25" s="49" t="str">
        <f>IFERROR(VLOOKUP(tab_herpeto[[#This Row],[Espécie*2]],'Base de dados'!B:Z,21,),0)</f>
        <v>LC</v>
      </c>
      <c r="AR25" s="49" t="str">
        <f>tab_herpeto[[#This Row],[Campanha]]</f>
        <v>C01</v>
      </c>
      <c r="AS25" s="49"/>
      <c r="AT25" s="49" t="str">
        <f>tab_herpeto[[#This Row],[Método]]</f>
        <v>Censo auditivo</v>
      </c>
      <c r="AU25" s="49" t="str">
        <f>tab_herpeto[[#This Row],[ID Marcação*]]</f>
        <v>-</v>
      </c>
      <c r="AV25" s="49" t="str">
        <f>tab_herpeto[[#This Row],[Nº do Tombo]]</f>
        <v>-</v>
      </c>
      <c r="AW25" s="49" t="str">
        <f>IFERROR(VLOOKUP(tab_herpeto[[#This Row],[Espécie*2]],'Base de dados'!B:Z,11,),0)</f>
        <v>E</v>
      </c>
      <c r="AX25" s="49" t="str">
        <f>IFERROR(VLOOKUP(tab_herpeto[[#This Row],[Espécie*2]],'Base de dados'!B:Z,3,),0)</f>
        <v>Anura</v>
      </c>
      <c r="AY25" s="49" t="str">
        <f>IFERROR(VLOOKUP(tab_herpeto[[#This Row],[Espécie*2]],'Base de dados'!B:Z,4,),0)</f>
        <v>Hylidae</v>
      </c>
      <c r="AZ25" s="49" t="str">
        <f>IFERROR(VLOOKUP(tab_herpeto[[#This Row],[Espécie*2]],'Base de dados'!B:Z,5,),0)</f>
        <v>Cophomantinae</v>
      </c>
      <c r="BA25" s="49">
        <f>IFERROR(VLOOKUP(tab_herpeto[[#This Row],[Espécie*2]],'Base de dados'!B:Z,6,),0)</f>
        <v>0</v>
      </c>
      <c r="BB25" s="49" t="str">
        <f>IFERROR(VLOOKUP(tab_herpeto[[#This Row],[Espécie*2]],'Base de dados'!B:Z,8,),0)</f>
        <v>-</v>
      </c>
      <c r="BC25" s="49" t="str">
        <f>IFERROR(VLOOKUP(tab_herpeto[[#This Row],[Espécie*2]],'Base de dados'!B:Z,9,),0)</f>
        <v>Ar</v>
      </c>
      <c r="BD25" s="49" t="str">
        <f>IFERROR(VLOOKUP(tab_herpeto[[#This Row],[Espécie*2]],'Base de dados'!B:Z,10,),0)</f>
        <v>F</v>
      </c>
      <c r="BE25" s="49">
        <f>IFERROR(VLOOKUP(tab_herpeto[[#This Row],[Espécie*2]],'Base de dados'!B:Z,12,),0)</f>
        <v>1</v>
      </c>
      <c r="BF25" s="49" t="str">
        <f>IFERROR(VLOOKUP(tab_herpeto[[#This Row],[Espécie*2]],'Base de dados'!B:Z,14,),0)</f>
        <v>RS, PR, SC, SP, RJ, MG, GO</v>
      </c>
      <c r="BG25" s="49">
        <f>IFERROR(VLOOKUP(tab_herpeto[[#This Row],[Espécie*2]],'Base de dados'!B:Z,15,),0)</f>
        <v>0</v>
      </c>
      <c r="BH25" s="49">
        <f>IFERROR(VLOOKUP(tab_herpeto[[#This Row],[Espécie*2]],'Base de dados'!B:Z,16,),0)</f>
        <v>0</v>
      </c>
      <c r="BI25" s="49">
        <f>IFERROR(VLOOKUP(tab_herpeto[[#This Row],[Espécie*2]],'Base de dados'!B:Z,17,),0)</f>
        <v>0</v>
      </c>
      <c r="BJ25" s="49">
        <f>IFERROR(VLOOKUP(tab_herpeto[[#This Row],[Espécie*2]],'Base de dados'!B:Z,18,),0)</f>
        <v>0</v>
      </c>
      <c r="BK25" s="49" t="str">
        <f>IFERROR(VLOOKUP(tab_herpeto[[#This Row],[Espécie*2]],'Base de dados'!B:Z,19,),0)</f>
        <v>-</v>
      </c>
      <c r="BL25" s="49" t="str">
        <f>IFERROR(VLOOKUP(tab_herpeto[[#This Row],[Espécie*2]],'Base de dados'!B:Z,20,),0)</f>
        <v>-</v>
      </c>
      <c r="BM25" s="49" t="str">
        <f>IFERROR(VLOOKUP(tab_herpeto[[#This Row],[Espécie*2]],'Base de dados'!B:Z,24),0)</f>
        <v>-</v>
      </c>
      <c r="BN25" s="49" t="str">
        <f>IFERROR(VLOOKUP(tab_herpeto[[#This Row],[Espécie*2]],'Base de dados'!B:Z,25,),0)</f>
        <v>-</v>
      </c>
      <c r="BO25" s="49">
        <f>IFERROR(VLOOKUP(tab_herpeto[[#This Row],[Espécie*2]],'Base de dados'!B:Z,2),0)</f>
        <v>40</v>
      </c>
      <c r="BP25" s="49">
        <f>IFERROR(VLOOKUP(tab_herpeto[[#This Row],[Espécie*2]],'Base de dados'!B:AA,26),0)</f>
        <v>0</v>
      </c>
    </row>
    <row r="26" spans="2:68" x14ac:dyDescent="0.25">
      <c r="B26" s="29">
        <v>22</v>
      </c>
      <c r="C26" s="33" t="s">
        <v>3071</v>
      </c>
      <c r="D26" s="49" t="s">
        <v>3091</v>
      </c>
      <c r="E26" s="29" t="s">
        <v>83</v>
      </c>
      <c r="F26" s="50">
        <v>45004</v>
      </c>
      <c r="G26" s="49" t="s">
        <v>3073</v>
      </c>
      <c r="H26" s="49" t="s">
        <v>77</v>
      </c>
      <c r="I26" s="49" t="s">
        <v>60</v>
      </c>
      <c r="J26" s="29" t="s">
        <v>72</v>
      </c>
      <c r="K26" s="53" t="s">
        <v>1469</v>
      </c>
      <c r="L26" s="35" t="str">
        <f>IFERROR(VLOOKUP(tab_herpeto[[#This Row],[Espécie*]],'Base de dados'!B:Z,7,),0)</f>
        <v>rãzinha-do-folhiço</v>
      </c>
      <c r="M26" s="29" t="s">
        <v>3</v>
      </c>
      <c r="N26" s="49" t="s">
        <v>82</v>
      </c>
      <c r="O26" s="49" t="s">
        <v>82</v>
      </c>
      <c r="P26" s="49" t="s">
        <v>38</v>
      </c>
      <c r="Q26" s="49" t="s">
        <v>69</v>
      </c>
      <c r="R26" s="49" t="s">
        <v>41</v>
      </c>
      <c r="S26" s="49" t="s">
        <v>4</v>
      </c>
      <c r="T26" s="51">
        <v>0.79166666666666663</v>
      </c>
      <c r="U26" s="51">
        <v>0.85416666666666663</v>
      </c>
      <c r="V26" s="49" t="s">
        <v>3</v>
      </c>
      <c r="W26" s="29" t="s">
        <v>52</v>
      </c>
      <c r="X26" s="29" t="s">
        <v>3</v>
      </c>
      <c r="Y26" s="49" t="s">
        <v>3</v>
      </c>
      <c r="Z26" s="50">
        <f>tab_herpeto[[#This Row],[Data]]</f>
        <v>45004</v>
      </c>
      <c r="AA26" s="49" t="str">
        <f>tab_herpeto[[#This Row],[Empreendimento]]</f>
        <v>PCH Canoas</v>
      </c>
      <c r="AB26" s="29" t="s">
        <v>175</v>
      </c>
      <c r="AC26" s="29" t="s">
        <v>178</v>
      </c>
      <c r="AD26" s="29" t="s">
        <v>181</v>
      </c>
      <c r="AE26" s="29" t="s">
        <v>3086</v>
      </c>
      <c r="AF26" s="29" t="s">
        <v>184</v>
      </c>
      <c r="AG26" s="29" t="s">
        <v>3130</v>
      </c>
      <c r="AH26" s="29" t="s">
        <v>189</v>
      </c>
      <c r="AI26" s="52" t="str">
        <f>tab_herpeto[[#This Row],[Espécie*]]</f>
        <v>Leptodactylus luctator</v>
      </c>
      <c r="AJ26" s="53" t="str">
        <f>IFERROR(VLOOKUP(tab_herpeto[[#This Row],[Espécie*2]],'Base de dados'!B:Z,7,),0)</f>
        <v>rãzinha-do-folhiço</v>
      </c>
      <c r="AK26" s="49" t="str">
        <f>IFERROR(VLOOKUP(tab_herpeto[[#This Row],[Espécie*2]],'Base de dados'!B:Z,13,),0)</f>
        <v>-</v>
      </c>
      <c r="AL26" s="29" t="s">
        <v>192</v>
      </c>
      <c r="AM26" s="29" t="s">
        <v>3077</v>
      </c>
      <c r="AN26" s="29" t="s">
        <v>3081</v>
      </c>
      <c r="AO26" s="49" t="str">
        <f>IFERROR(VLOOKUP(tab_herpeto[[#This Row],[Espécie*2]],'Base de dados'!B:Z,22,),0)</f>
        <v>-</v>
      </c>
      <c r="AP26" s="49" t="str">
        <f>IFERROR(VLOOKUP(tab_herpeto[[#This Row],[Espécie*2]],'Base de dados'!B:Z,23,),0)</f>
        <v>-</v>
      </c>
      <c r="AQ26" s="49" t="str">
        <f>IFERROR(VLOOKUP(tab_herpeto[[#This Row],[Espécie*2]],'Base de dados'!B:Z,21,),0)</f>
        <v>-</v>
      </c>
      <c r="AR26" s="49" t="str">
        <f>tab_herpeto[[#This Row],[Campanha]]</f>
        <v>C01</v>
      </c>
      <c r="AS26" s="49"/>
      <c r="AT26" s="49" t="str">
        <f>tab_herpeto[[#This Row],[Método]]</f>
        <v>Procura livre</v>
      </c>
      <c r="AU26" s="49" t="str">
        <f>tab_herpeto[[#This Row],[ID Marcação*]]</f>
        <v>-</v>
      </c>
      <c r="AV26" s="49" t="str">
        <f>tab_herpeto[[#This Row],[Nº do Tombo]]</f>
        <v>-</v>
      </c>
      <c r="AW26" s="49" t="str">
        <f>IFERROR(VLOOKUP(tab_herpeto[[#This Row],[Espécie*2]],'Base de dados'!B:Z,11,),0)</f>
        <v>R</v>
      </c>
      <c r="AX26" s="49" t="str">
        <f>IFERROR(VLOOKUP(tab_herpeto[[#This Row],[Espécie*2]],'Base de dados'!B:Z,3,),0)</f>
        <v>Anura</v>
      </c>
      <c r="AY26" s="49" t="str">
        <f>IFERROR(VLOOKUP(tab_herpeto[[#This Row],[Espécie*2]],'Base de dados'!B:Z,4,),0)</f>
        <v>Leptodactylidae</v>
      </c>
      <c r="AZ26" s="49" t="str">
        <f>IFERROR(VLOOKUP(tab_herpeto[[#This Row],[Espécie*2]],'Base de dados'!B:Z,5,),0)</f>
        <v>Leptodactylinae</v>
      </c>
      <c r="BA26" s="49">
        <f>IFERROR(VLOOKUP(tab_herpeto[[#This Row],[Espécie*2]],'Base de dados'!B:Z,6,),0)</f>
        <v>0</v>
      </c>
      <c r="BB26" s="49" t="str">
        <f>IFERROR(VLOOKUP(tab_herpeto[[#This Row],[Espécie*2]],'Base de dados'!B:Z,8,),0)</f>
        <v>-</v>
      </c>
      <c r="BC26" s="49" t="str">
        <f>IFERROR(VLOOKUP(tab_herpeto[[#This Row],[Espécie*2]],'Base de dados'!B:Z,9,),0)</f>
        <v>Te</v>
      </c>
      <c r="BD26" s="49" t="str">
        <f>IFERROR(VLOOKUP(tab_herpeto[[#This Row],[Espécie*2]],'Base de dados'!B:Z,10,),0)</f>
        <v>AF</v>
      </c>
      <c r="BE26" s="49" t="str">
        <f>IFERROR(VLOOKUP(tab_herpeto[[#This Row],[Espécie*2]],'Base de dados'!B:Z,12,),0)</f>
        <v>-</v>
      </c>
      <c r="BF26" s="49" t="str">
        <f>IFERROR(VLOOKUP(tab_herpeto[[#This Row],[Espécie*2]],'Base de dados'!B:Z,14,),0)</f>
        <v>-</v>
      </c>
      <c r="BG26" s="49">
        <f>IFERROR(VLOOKUP(tab_herpeto[[#This Row],[Espécie*2]],'Base de dados'!B:Z,15,),0)</f>
        <v>0</v>
      </c>
      <c r="BH26" s="49" t="str">
        <f>IFERROR(VLOOKUP(tab_herpeto[[#This Row],[Espécie*2]],'Base de dados'!B:Z,16,),0)</f>
        <v>-</v>
      </c>
      <c r="BI26" s="49">
        <f>IFERROR(VLOOKUP(tab_herpeto[[#This Row],[Espécie*2]],'Base de dados'!B:Z,17,),0)</f>
        <v>0</v>
      </c>
      <c r="BJ26" s="49">
        <f>IFERROR(VLOOKUP(tab_herpeto[[#This Row],[Espécie*2]],'Base de dados'!B:Z,18,),0)</f>
        <v>0</v>
      </c>
      <c r="BK26" s="49" t="str">
        <f>IFERROR(VLOOKUP(tab_herpeto[[#This Row],[Espécie*2]],'Base de dados'!B:Z,19,),0)</f>
        <v>-</v>
      </c>
      <c r="BL26" s="49" t="str">
        <f>IFERROR(VLOOKUP(tab_herpeto[[#This Row],[Espécie*2]],'Base de dados'!B:Z,20,),0)</f>
        <v>-</v>
      </c>
      <c r="BM26" s="49" t="str">
        <f>IFERROR(VLOOKUP(tab_herpeto[[#This Row],[Espécie*2]],'Base de dados'!B:Z,24),0)</f>
        <v>-</v>
      </c>
      <c r="BN26" s="49" t="str">
        <f>IFERROR(VLOOKUP(tab_herpeto[[#This Row],[Espécie*2]],'Base de dados'!B:Z,25,),0)</f>
        <v>-</v>
      </c>
      <c r="BO26" s="49" t="str">
        <f>IFERROR(VLOOKUP(tab_herpeto[[#This Row],[Espécie*2]],'Base de dados'!B:Z,2),0)</f>
        <v>XX</v>
      </c>
      <c r="BP26" s="49">
        <f>IFERROR(VLOOKUP(tab_herpeto[[#This Row],[Espécie*2]],'Base de dados'!B:AA,26),0)</f>
        <v>0</v>
      </c>
    </row>
    <row r="27" spans="2:68" x14ac:dyDescent="0.25">
      <c r="B27" s="29">
        <v>23</v>
      </c>
      <c r="C27" s="33" t="s">
        <v>3071</v>
      </c>
      <c r="D27" s="49" t="s">
        <v>3091</v>
      </c>
      <c r="E27" s="29" t="s">
        <v>83</v>
      </c>
      <c r="F27" s="50">
        <v>45004</v>
      </c>
      <c r="G27" s="49" t="s">
        <v>3073</v>
      </c>
      <c r="H27" s="49" t="s">
        <v>77</v>
      </c>
      <c r="I27" s="49" t="s">
        <v>60</v>
      </c>
      <c r="J27" s="29" t="s">
        <v>72</v>
      </c>
      <c r="K27" s="53" t="s">
        <v>1469</v>
      </c>
      <c r="L27" s="35" t="str">
        <f>IFERROR(VLOOKUP(tab_herpeto[[#This Row],[Espécie*]],'Base de dados'!B:Z,7,),0)</f>
        <v>rãzinha-do-folhiço</v>
      </c>
      <c r="M27" s="29" t="s">
        <v>3</v>
      </c>
      <c r="N27" s="49" t="s">
        <v>82</v>
      </c>
      <c r="O27" s="49" t="s">
        <v>82</v>
      </c>
      <c r="P27" s="49" t="s">
        <v>38</v>
      </c>
      <c r="Q27" s="49" t="s">
        <v>69</v>
      </c>
      <c r="R27" s="49" t="s">
        <v>41</v>
      </c>
      <c r="S27" s="49" t="s">
        <v>4</v>
      </c>
      <c r="T27" s="51">
        <v>0.79166666666666663</v>
      </c>
      <c r="U27" s="51">
        <v>0.85416666666666663</v>
      </c>
      <c r="V27" s="49" t="s">
        <v>3</v>
      </c>
      <c r="W27" s="29" t="s">
        <v>52</v>
      </c>
      <c r="X27" s="29" t="s">
        <v>3</v>
      </c>
      <c r="Y27" s="49" t="s">
        <v>3</v>
      </c>
      <c r="Z27" s="50">
        <f>tab_herpeto[[#This Row],[Data]]</f>
        <v>45004</v>
      </c>
      <c r="AA27" s="49" t="str">
        <f>tab_herpeto[[#This Row],[Empreendimento]]</f>
        <v>PCH Canoas</v>
      </c>
      <c r="AB27" s="29" t="s">
        <v>175</v>
      </c>
      <c r="AC27" s="29" t="s">
        <v>178</v>
      </c>
      <c r="AD27" s="29" t="s">
        <v>181</v>
      </c>
      <c r="AE27" s="29" t="s">
        <v>3086</v>
      </c>
      <c r="AF27" s="29" t="s">
        <v>184</v>
      </c>
      <c r="AG27" s="29" t="s">
        <v>3130</v>
      </c>
      <c r="AH27" s="29" t="s">
        <v>189</v>
      </c>
      <c r="AI27" s="52" t="str">
        <f>tab_herpeto[[#This Row],[Espécie*]]</f>
        <v>Leptodactylus luctator</v>
      </c>
      <c r="AJ27" s="53" t="str">
        <f>IFERROR(VLOOKUP(tab_herpeto[[#This Row],[Espécie*2]],'Base de dados'!B:Z,7,),0)</f>
        <v>rãzinha-do-folhiço</v>
      </c>
      <c r="AK27" s="49" t="str">
        <f>IFERROR(VLOOKUP(tab_herpeto[[#This Row],[Espécie*2]],'Base de dados'!B:Z,13,),0)</f>
        <v>-</v>
      </c>
      <c r="AL27" s="29" t="s">
        <v>192</v>
      </c>
      <c r="AM27" s="29" t="s">
        <v>3077</v>
      </c>
      <c r="AN27" s="29" t="s">
        <v>3081</v>
      </c>
      <c r="AO27" s="49" t="str">
        <f>IFERROR(VLOOKUP(tab_herpeto[[#This Row],[Espécie*2]],'Base de dados'!B:Z,22,),0)</f>
        <v>-</v>
      </c>
      <c r="AP27" s="49" t="str">
        <f>IFERROR(VLOOKUP(tab_herpeto[[#This Row],[Espécie*2]],'Base de dados'!B:Z,23,),0)</f>
        <v>-</v>
      </c>
      <c r="AQ27" s="49" t="str">
        <f>IFERROR(VLOOKUP(tab_herpeto[[#This Row],[Espécie*2]],'Base de dados'!B:Z,21,),0)</f>
        <v>-</v>
      </c>
      <c r="AR27" s="49" t="str">
        <f>tab_herpeto[[#This Row],[Campanha]]</f>
        <v>C01</v>
      </c>
      <c r="AS27" s="49"/>
      <c r="AT27" s="49" t="str">
        <f>tab_herpeto[[#This Row],[Método]]</f>
        <v>Procura livre</v>
      </c>
      <c r="AU27" s="49" t="str">
        <f>tab_herpeto[[#This Row],[ID Marcação*]]</f>
        <v>-</v>
      </c>
      <c r="AV27" s="49" t="str">
        <f>tab_herpeto[[#This Row],[Nº do Tombo]]</f>
        <v>-</v>
      </c>
      <c r="AW27" s="49" t="str">
        <f>IFERROR(VLOOKUP(tab_herpeto[[#This Row],[Espécie*2]],'Base de dados'!B:Z,11,),0)</f>
        <v>R</v>
      </c>
      <c r="AX27" s="49" t="str">
        <f>IFERROR(VLOOKUP(tab_herpeto[[#This Row],[Espécie*2]],'Base de dados'!B:Z,3,),0)</f>
        <v>Anura</v>
      </c>
      <c r="AY27" s="49" t="str">
        <f>IFERROR(VLOOKUP(tab_herpeto[[#This Row],[Espécie*2]],'Base de dados'!B:Z,4,),0)</f>
        <v>Leptodactylidae</v>
      </c>
      <c r="AZ27" s="49" t="str">
        <f>IFERROR(VLOOKUP(tab_herpeto[[#This Row],[Espécie*2]],'Base de dados'!B:Z,5,),0)</f>
        <v>Leptodactylinae</v>
      </c>
      <c r="BA27" s="49">
        <f>IFERROR(VLOOKUP(tab_herpeto[[#This Row],[Espécie*2]],'Base de dados'!B:Z,6,),0)</f>
        <v>0</v>
      </c>
      <c r="BB27" s="49" t="str">
        <f>IFERROR(VLOOKUP(tab_herpeto[[#This Row],[Espécie*2]],'Base de dados'!B:Z,8,),0)</f>
        <v>-</v>
      </c>
      <c r="BC27" s="49" t="str">
        <f>IFERROR(VLOOKUP(tab_herpeto[[#This Row],[Espécie*2]],'Base de dados'!B:Z,9,),0)</f>
        <v>Te</v>
      </c>
      <c r="BD27" s="49" t="str">
        <f>IFERROR(VLOOKUP(tab_herpeto[[#This Row],[Espécie*2]],'Base de dados'!B:Z,10,),0)</f>
        <v>AF</v>
      </c>
      <c r="BE27" s="49" t="str">
        <f>IFERROR(VLOOKUP(tab_herpeto[[#This Row],[Espécie*2]],'Base de dados'!B:Z,12,),0)</f>
        <v>-</v>
      </c>
      <c r="BF27" s="49" t="str">
        <f>IFERROR(VLOOKUP(tab_herpeto[[#This Row],[Espécie*2]],'Base de dados'!B:Z,14,),0)</f>
        <v>-</v>
      </c>
      <c r="BG27" s="49">
        <f>IFERROR(VLOOKUP(tab_herpeto[[#This Row],[Espécie*2]],'Base de dados'!B:Z,15,),0)</f>
        <v>0</v>
      </c>
      <c r="BH27" s="49" t="str">
        <f>IFERROR(VLOOKUP(tab_herpeto[[#This Row],[Espécie*2]],'Base de dados'!B:Z,16,),0)</f>
        <v>-</v>
      </c>
      <c r="BI27" s="49">
        <f>IFERROR(VLOOKUP(tab_herpeto[[#This Row],[Espécie*2]],'Base de dados'!B:Z,17,),0)</f>
        <v>0</v>
      </c>
      <c r="BJ27" s="49">
        <f>IFERROR(VLOOKUP(tab_herpeto[[#This Row],[Espécie*2]],'Base de dados'!B:Z,18,),0)</f>
        <v>0</v>
      </c>
      <c r="BK27" s="49" t="str">
        <f>IFERROR(VLOOKUP(tab_herpeto[[#This Row],[Espécie*2]],'Base de dados'!B:Z,19,),0)</f>
        <v>-</v>
      </c>
      <c r="BL27" s="49" t="str">
        <f>IFERROR(VLOOKUP(tab_herpeto[[#This Row],[Espécie*2]],'Base de dados'!B:Z,20,),0)</f>
        <v>-</v>
      </c>
      <c r="BM27" s="49" t="str">
        <f>IFERROR(VLOOKUP(tab_herpeto[[#This Row],[Espécie*2]],'Base de dados'!B:Z,24),0)</f>
        <v>-</v>
      </c>
      <c r="BN27" s="49" t="str">
        <f>IFERROR(VLOOKUP(tab_herpeto[[#This Row],[Espécie*2]],'Base de dados'!B:Z,25,),0)</f>
        <v>-</v>
      </c>
      <c r="BO27" s="49" t="str">
        <f>IFERROR(VLOOKUP(tab_herpeto[[#This Row],[Espécie*2]],'Base de dados'!B:Z,2),0)</f>
        <v>XX</v>
      </c>
      <c r="BP27" s="49">
        <f>IFERROR(VLOOKUP(tab_herpeto[[#This Row],[Espécie*2]],'Base de dados'!B:AA,26),0)</f>
        <v>0</v>
      </c>
    </row>
    <row r="28" spans="2:68" x14ac:dyDescent="0.25">
      <c r="B28" s="29">
        <v>24</v>
      </c>
      <c r="C28" s="33" t="s">
        <v>3071</v>
      </c>
      <c r="D28" s="49" t="s">
        <v>3091</v>
      </c>
      <c r="E28" s="29" t="s">
        <v>83</v>
      </c>
      <c r="F28" s="50">
        <v>45004</v>
      </c>
      <c r="G28" s="49" t="s">
        <v>3073</v>
      </c>
      <c r="H28" s="49" t="s">
        <v>77</v>
      </c>
      <c r="I28" s="49" t="s">
        <v>60</v>
      </c>
      <c r="J28" s="29" t="s">
        <v>72</v>
      </c>
      <c r="K28" s="53" t="s">
        <v>1469</v>
      </c>
      <c r="L28" s="35" t="str">
        <f>IFERROR(VLOOKUP(tab_herpeto[[#This Row],[Espécie*]],'Base de dados'!B:Z,7,),0)</f>
        <v>rãzinha-do-folhiço</v>
      </c>
      <c r="M28" s="29" t="s">
        <v>3</v>
      </c>
      <c r="N28" s="49" t="s">
        <v>82</v>
      </c>
      <c r="O28" s="49" t="s">
        <v>82</v>
      </c>
      <c r="P28" s="49" t="s">
        <v>38</v>
      </c>
      <c r="Q28" s="49" t="s">
        <v>69</v>
      </c>
      <c r="R28" s="49" t="s">
        <v>41</v>
      </c>
      <c r="S28" s="49" t="s">
        <v>4</v>
      </c>
      <c r="T28" s="51">
        <v>0.79166666666666663</v>
      </c>
      <c r="U28" s="51">
        <v>0.85416666666666663</v>
      </c>
      <c r="V28" s="49" t="s">
        <v>3</v>
      </c>
      <c r="W28" s="29" t="s">
        <v>52</v>
      </c>
      <c r="X28" s="29" t="s">
        <v>3</v>
      </c>
      <c r="Y28" s="49" t="s">
        <v>3</v>
      </c>
      <c r="Z28" s="50">
        <f>tab_herpeto[[#This Row],[Data]]</f>
        <v>45004</v>
      </c>
      <c r="AA28" s="49" t="str">
        <f>tab_herpeto[[#This Row],[Empreendimento]]</f>
        <v>PCH Canoas</v>
      </c>
      <c r="AB28" s="29" t="s">
        <v>175</v>
      </c>
      <c r="AC28" s="29" t="s">
        <v>178</v>
      </c>
      <c r="AD28" s="29" t="s">
        <v>181</v>
      </c>
      <c r="AE28" s="29" t="s">
        <v>3086</v>
      </c>
      <c r="AF28" s="29" t="s">
        <v>184</v>
      </c>
      <c r="AG28" s="29" t="s">
        <v>3130</v>
      </c>
      <c r="AH28" s="29" t="s">
        <v>189</v>
      </c>
      <c r="AI28" s="52" t="str">
        <f>tab_herpeto[[#This Row],[Espécie*]]</f>
        <v>Leptodactylus luctator</v>
      </c>
      <c r="AJ28" s="53" t="str">
        <f>IFERROR(VLOOKUP(tab_herpeto[[#This Row],[Espécie*2]],'Base de dados'!B:Z,7,),0)</f>
        <v>rãzinha-do-folhiço</v>
      </c>
      <c r="AK28" s="49" t="str">
        <f>IFERROR(VLOOKUP(tab_herpeto[[#This Row],[Espécie*2]],'Base de dados'!B:Z,13,),0)</f>
        <v>-</v>
      </c>
      <c r="AL28" s="29" t="s">
        <v>192</v>
      </c>
      <c r="AM28" s="29" t="s">
        <v>3077</v>
      </c>
      <c r="AN28" s="29" t="s">
        <v>3081</v>
      </c>
      <c r="AO28" s="49" t="str">
        <f>IFERROR(VLOOKUP(tab_herpeto[[#This Row],[Espécie*2]],'Base de dados'!B:Z,22,),0)</f>
        <v>-</v>
      </c>
      <c r="AP28" s="49" t="str">
        <f>IFERROR(VLOOKUP(tab_herpeto[[#This Row],[Espécie*2]],'Base de dados'!B:Z,23,),0)</f>
        <v>-</v>
      </c>
      <c r="AQ28" s="49" t="str">
        <f>IFERROR(VLOOKUP(tab_herpeto[[#This Row],[Espécie*2]],'Base de dados'!B:Z,21,),0)</f>
        <v>-</v>
      </c>
      <c r="AR28" s="49" t="str">
        <f>tab_herpeto[[#This Row],[Campanha]]</f>
        <v>C01</v>
      </c>
      <c r="AS28" s="49"/>
      <c r="AT28" s="49" t="str">
        <f>tab_herpeto[[#This Row],[Método]]</f>
        <v>Procura livre</v>
      </c>
      <c r="AU28" s="49" t="str">
        <f>tab_herpeto[[#This Row],[ID Marcação*]]</f>
        <v>-</v>
      </c>
      <c r="AV28" s="49" t="str">
        <f>tab_herpeto[[#This Row],[Nº do Tombo]]</f>
        <v>-</v>
      </c>
      <c r="AW28" s="49" t="str">
        <f>IFERROR(VLOOKUP(tab_herpeto[[#This Row],[Espécie*2]],'Base de dados'!B:Z,11,),0)</f>
        <v>R</v>
      </c>
      <c r="AX28" s="49" t="str">
        <f>IFERROR(VLOOKUP(tab_herpeto[[#This Row],[Espécie*2]],'Base de dados'!B:Z,3,),0)</f>
        <v>Anura</v>
      </c>
      <c r="AY28" s="49" t="str">
        <f>IFERROR(VLOOKUP(tab_herpeto[[#This Row],[Espécie*2]],'Base de dados'!B:Z,4,),0)</f>
        <v>Leptodactylidae</v>
      </c>
      <c r="AZ28" s="49" t="str">
        <f>IFERROR(VLOOKUP(tab_herpeto[[#This Row],[Espécie*2]],'Base de dados'!B:Z,5,),0)</f>
        <v>Leptodactylinae</v>
      </c>
      <c r="BA28" s="49">
        <f>IFERROR(VLOOKUP(tab_herpeto[[#This Row],[Espécie*2]],'Base de dados'!B:Z,6,),0)</f>
        <v>0</v>
      </c>
      <c r="BB28" s="49" t="str">
        <f>IFERROR(VLOOKUP(tab_herpeto[[#This Row],[Espécie*2]],'Base de dados'!B:Z,8,),0)</f>
        <v>-</v>
      </c>
      <c r="BC28" s="49" t="str">
        <f>IFERROR(VLOOKUP(tab_herpeto[[#This Row],[Espécie*2]],'Base de dados'!B:Z,9,),0)</f>
        <v>Te</v>
      </c>
      <c r="BD28" s="49" t="str">
        <f>IFERROR(VLOOKUP(tab_herpeto[[#This Row],[Espécie*2]],'Base de dados'!B:Z,10,),0)</f>
        <v>AF</v>
      </c>
      <c r="BE28" s="49" t="str">
        <f>IFERROR(VLOOKUP(tab_herpeto[[#This Row],[Espécie*2]],'Base de dados'!B:Z,12,),0)</f>
        <v>-</v>
      </c>
      <c r="BF28" s="49" t="str">
        <f>IFERROR(VLOOKUP(tab_herpeto[[#This Row],[Espécie*2]],'Base de dados'!B:Z,14,),0)</f>
        <v>-</v>
      </c>
      <c r="BG28" s="49">
        <f>IFERROR(VLOOKUP(tab_herpeto[[#This Row],[Espécie*2]],'Base de dados'!B:Z,15,),0)</f>
        <v>0</v>
      </c>
      <c r="BH28" s="49" t="str">
        <f>IFERROR(VLOOKUP(tab_herpeto[[#This Row],[Espécie*2]],'Base de dados'!B:Z,16,),0)</f>
        <v>-</v>
      </c>
      <c r="BI28" s="49">
        <f>IFERROR(VLOOKUP(tab_herpeto[[#This Row],[Espécie*2]],'Base de dados'!B:Z,17,),0)</f>
        <v>0</v>
      </c>
      <c r="BJ28" s="49">
        <f>IFERROR(VLOOKUP(tab_herpeto[[#This Row],[Espécie*2]],'Base de dados'!B:Z,18,),0)</f>
        <v>0</v>
      </c>
      <c r="BK28" s="49" t="str">
        <f>IFERROR(VLOOKUP(tab_herpeto[[#This Row],[Espécie*2]],'Base de dados'!B:Z,19,),0)</f>
        <v>-</v>
      </c>
      <c r="BL28" s="49" t="str">
        <f>IFERROR(VLOOKUP(tab_herpeto[[#This Row],[Espécie*2]],'Base de dados'!B:Z,20,),0)</f>
        <v>-</v>
      </c>
      <c r="BM28" s="49" t="str">
        <f>IFERROR(VLOOKUP(tab_herpeto[[#This Row],[Espécie*2]],'Base de dados'!B:Z,24),0)</f>
        <v>-</v>
      </c>
      <c r="BN28" s="49" t="str">
        <f>IFERROR(VLOOKUP(tab_herpeto[[#This Row],[Espécie*2]],'Base de dados'!B:Z,25,),0)</f>
        <v>-</v>
      </c>
      <c r="BO28" s="49" t="str">
        <f>IFERROR(VLOOKUP(tab_herpeto[[#This Row],[Espécie*2]],'Base de dados'!B:Z,2),0)</f>
        <v>XX</v>
      </c>
      <c r="BP28" s="49">
        <f>IFERROR(VLOOKUP(tab_herpeto[[#This Row],[Espécie*2]],'Base de dados'!B:AA,26),0)</f>
        <v>0</v>
      </c>
    </row>
    <row r="29" spans="2:68" x14ac:dyDescent="0.25">
      <c r="B29" s="29">
        <v>25</v>
      </c>
      <c r="C29" s="33" t="s">
        <v>3071</v>
      </c>
      <c r="D29" s="49" t="s">
        <v>3091</v>
      </c>
      <c r="E29" s="29" t="s">
        <v>83</v>
      </c>
      <c r="F29" s="50">
        <v>45004</v>
      </c>
      <c r="G29" s="49" t="s">
        <v>3073</v>
      </c>
      <c r="H29" s="49" t="s">
        <v>77</v>
      </c>
      <c r="I29" s="49" t="s">
        <v>60</v>
      </c>
      <c r="J29" s="29" t="s">
        <v>72</v>
      </c>
      <c r="K29" s="53" t="s">
        <v>1469</v>
      </c>
      <c r="L29" s="35" t="str">
        <f>IFERROR(VLOOKUP(tab_herpeto[[#This Row],[Espécie*]],'Base de dados'!B:Z,7,),0)</f>
        <v>rãzinha-do-folhiço</v>
      </c>
      <c r="M29" s="29" t="s">
        <v>3</v>
      </c>
      <c r="N29" s="49" t="s">
        <v>82</v>
      </c>
      <c r="O29" s="49" t="s">
        <v>82</v>
      </c>
      <c r="P29" s="49" t="s">
        <v>38</v>
      </c>
      <c r="Q29" s="49" t="s">
        <v>69</v>
      </c>
      <c r="R29" s="49" t="s">
        <v>41</v>
      </c>
      <c r="S29" s="49" t="s">
        <v>4</v>
      </c>
      <c r="T29" s="51">
        <v>0.79166666666666663</v>
      </c>
      <c r="U29" s="51">
        <v>0.85416666666666663</v>
      </c>
      <c r="V29" s="49" t="s">
        <v>3</v>
      </c>
      <c r="W29" s="29" t="s">
        <v>52</v>
      </c>
      <c r="X29" s="29" t="s">
        <v>3</v>
      </c>
      <c r="Y29" s="49" t="s">
        <v>3</v>
      </c>
      <c r="Z29" s="50">
        <f>tab_herpeto[[#This Row],[Data]]</f>
        <v>45004</v>
      </c>
      <c r="AA29" s="49" t="str">
        <f>tab_herpeto[[#This Row],[Empreendimento]]</f>
        <v>PCH Canoas</v>
      </c>
      <c r="AB29" s="29" t="s">
        <v>175</v>
      </c>
      <c r="AC29" s="29" t="s">
        <v>178</v>
      </c>
      <c r="AD29" s="29" t="s">
        <v>181</v>
      </c>
      <c r="AE29" s="29" t="s">
        <v>3086</v>
      </c>
      <c r="AF29" s="29" t="s">
        <v>184</v>
      </c>
      <c r="AG29" s="29" t="s">
        <v>3130</v>
      </c>
      <c r="AH29" s="29" t="s">
        <v>189</v>
      </c>
      <c r="AI29" s="52" t="str">
        <f>tab_herpeto[[#This Row],[Espécie*]]</f>
        <v>Leptodactylus luctator</v>
      </c>
      <c r="AJ29" s="53" t="str">
        <f>IFERROR(VLOOKUP(tab_herpeto[[#This Row],[Espécie*2]],'Base de dados'!B:Z,7,),0)</f>
        <v>rãzinha-do-folhiço</v>
      </c>
      <c r="AK29" s="49" t="str">
        <f>IFERROR(VLOOKUP(tab_herpeto[[#This Row],[Espécie*2]],'Base de dados'!B:Z,13,),0)</f>
        <v>-</v>
      </c>
      <c r="AL29" s="29" t="s">
        <v>192</v>
      </c>
      <c r="AM29" s="29" t="s">
        <v>3077</v>
      </c>
      <c r="AN29" s="29" t="s">
        <v>3081</v>
      </c>
      <c r="AO29" s="49" t="str">
        <f>IFERROR(VLOOKUP(tab_herpeto[[#This Row],[Espécie*2]],'Base de dados'!B:Z,22,),0)</f>
        <v>-</v>
      </c>
      <c r="AP29" s="49" t="str">
        <f>IFERROR(VLOOKUP(tab_herpeto[[#This Row],[Espécie*2]],'Base de dados'!B:Z,23,),0)</f>
        <v>-</v>
      </c>
      <c r="AQ29" s="49" t="str">
        <f>IFERROR(VLOOKUP(tab_herpeto[[#This Row],[Espécie*2]],'Base de dados'!B:Z,21,),0)</f>
        <v>-</v>
      </c>
      <c r="AR29" s="49" t="str">
        <f>tab_herpeto[[#This Row],[Campanha]]</f>
        <v>C01</v>
      </c>
      <c r="AS29" s="49"/>
      <c r="AT29" s="49" t="str">
        <f>tab_herpeto[[#This Row],[Método]]</f>
        <v>Procura livre</v>
      </c>
      <c r="AU29" s="49" t="str">
        <f>tab_herpeto[[#This Row],[ID Marcação*]]</f>
        <v>-</v>
      </c>
      <c r="AV29" s="49" t="str">
        <f>tab_herpeto[[#This Row],[Nº do Tombo]]</f>
        <v>-</v>
      </c>
      <c r="AW29" s="49" t="str">
        <f>IFERROR(VLOOKUP(tab_herpeto[[#This Row],[Espécie*2]],'Base de dados'!B:Z,11,),0)</f>
        <v>R</v>
      </c>
      <c r="AX29" s="49" t="str">
        <f>IFERROR(VLOOKUP(tab_herpeto[[#This Row],[Espécie*2]],'Base de dados'!B:Z,3,),0)</f>
        <v>Anura</v>
      </c>
      <c r="AY29" s="49" t="str">
        <f>IFERROR(VLOOKUP(tab_herpeto[[#This Row],[Espécie*2]],'Base de dados'!B:Z,4,),0)</f>
        <v>Leptodactylidae</v>
      </c>
      <c r="AZ29" s="49" t="str">
        <f>IFERROR(VLOOKUP(tab_herpeto[[#This Row],[Espécie*2]],'Base de dados'!B:Z,5,),0)</f>
        <v>Leptodactylinae</v>
      </c>
      <c r="BA29" s="49">
        <f>IFERROR(VLOOKUP(tab_herpeto[[#This Row],[Espécie*2]],'Base de dados'!B:Z,6,),0)</f>
        <v>0</v>
      </c>
      <c r="BB29" s="49" t="str">
        <f>IFERROR(VLOOKUP(tab_herpeto[[#This Row],[Espécie*2]],'Base de dados'!B:Z,8,),0)</f>
        <v>-</v>
      </c>
      <c r="BC29" s="49" t="str">
        <f>IFERROR(VLOOKUP(tab_herpeto[[#This Row],[Espécie*2]],'Base de dados'!B:Z,9,),0)</f>
        <v>Te</v>
      </c>
      <c r="BD29" s="49" t="str">
        <f>IFERROR(VLOOKUP(tab_herpeto[[#This Row],[Espécie*2]],'Base de dados'!B:Z,10,),0)</f>
        <v>AF</v>
      </c>
      <c r="BE29" s="49" t="str">
        <f>IFERROR(VLOOKUP(tab_herpeto[[#This Row],[Espécie*2]],'Base de dados'!B:Z,12,),0)</f>
        <v>-</v>
      </c>
      <c r="BF29" s="49" t="str">
        <f>IFERROR(VLOOKUP(tab_herpeto[[#This Row],[Espécie*2]],'Base de dados'!B:Z,14,),0)</f>
        <v>-</v>
      </c>
      <c r="BG29" s="49">
        <f>IFERROR(VLOOKUP(tab_herpeto[[#This Row],[Espécie*2]],'Base de dados'!B:Z,15,),0)</f>
        <v>0</v>
      </c>
      <c r="BH29" s="49" t="str">
        <f>IFERROR(VLOOKUP(tab_herpeto[[#This Row],[Espécie*2]],'Base de dados'!B:Z,16,),0)</f>
        <v>-</v>
      </c>
      <c r="BI29" s="49">
        <f>IFERROR(VLOOKUP(tab_herpeto[[#This Row],[Espécie*2]],'Base de dados'!B:Z,17,),0)</f>
        <v>0</v>
      </c>
      <c r="BJ29" s="49">
        <f>IFERROR(VLOOKUP(tab_herpeto[[#This Row],[Espécie*2]],'Base de dados'!B:Z,18,),0)</f>
        <v>0</v>
      </c>
      <c r="BK29" s="49" t="str">
        <f>IFERROR(VLOOKUP(tab_herpeto[[#This Row],[Espécie*2]],'Base de dados'!B:Z,19,),0)</f>
        <v>-</v>
      </c>
      <c r="BL29" s="49" t="str">
        <f>IFERROR(VLOOKUP(tab_herpeto[[#This Row],[Espécie*2]],'Base de dados'!B:Z,20,),0)</f>
        <v>-</v>
      </c>
      <c r="BM29" s="49" t="str">
        <f>IFERROR(VLOOKUP(tab_herpeto[[#This Row],[Espécie*2]],'Base de dados'!B:Z,24),0)</f>
        <v>-</v>
      </c>
      <c r="BN29" s="49" t="str">
        <f>IFERROR(VLOOKUP(tab_herpeto[[#This Row],[Espécie*2]],'Base de dados'!B:Z,25,),0)</f>
        <v>-</v>
      </c>
      <c r="BO29" s="49" t="str">
        <f>IFERROR(VLOOKUP(tab_herpeto[[#This Row],[Espécie*2]],'Base de dados'!B:Z,2),0)</f>
        <v>XX</v>
      </c>
      <c r="BP29" s="49">
        <f>IFERROR(VLOOKUP(tab_herpeto[[#This Row],[Espécie*2]],'Base de dados'!B:AA,26),0)</f>
        <v>0</v>
      </c>
    </row>
    <row r="30" spans="2:68" x14ac:dyDescent="0.25">
      <c r="B30" s="29">
        <v>26</v>
      </c>
      <c r="C30" s="33" t="s">
        <v>3071</v>
      </c>
      <c r="D30" s="49" t="s">
        <v>3091</v>
      </c>
      <c r="E30" s="29" t="s">
        <v>83</v>
      </c>
      <c r="F30" s="50">
        <v>45004</v>
      </c>
      <c r="G30" s="49" t="s">
        <v>3073</v>
      </c>
      <c r="H30" s="49" t="s">
        <v>77</v>
      </c>
      <c r="I30" s="49" t="s">
        <v>60</v>
      </c>
      <c r="J30" s="29" t="s">
        <v>72</v>
      </c>
      <c r="K30" s="53" t="s">
        <v>1469</v>
      </c>
      <c r="L30" s="35" t="str">
        <f>IFERROR(VLOOKUP(tab_herpeto[[#This Row],[Espécie*]],'Base de dados'!B:Z,7,),0)</f>
        <v>rãzinha-do-folhiço</v>
      </c>
      <c r="M30" s="29" t="s">
        <v>3</v>
      </c>
      <c r="N30" s="49" t="s">
        <v>82</v>
      </c>
      <c r="O30" s="49" t="s">
        <v>82</v>
      </c>
      <c r="P30" s="49" t="s">
        <v>38</v>
      </c>
      <c r="Q30" s="49" t="s">
        <v>69</v>
      </c>
      <c r="R30" s="49" t="s">
        <v>41</v>
      </c>
      <c r="S30" s="49" t="s">
        <v>4</v>
      </c>
      <c r="T30" s="51">
        <v>0.79166666666666663</v>
      </c>
      <c r="U30" s="51">
        <v>0.85416666666666663</v>
      </c>
      <c r="V30" s="49" t="s">
        <v>3</v>
      </c>
      <c r="W30" s="29" t="s">
        <v>52</v>
      </c>
      <c r="X30" s="29" t="s">
        <v>3</v>
      </c>
      <c r="Y30" s="49" t="s">
        <v>3</v>
      </c>
      <c r="Z30" s="50">
        <f>tab_herpeto[[#This Row],[Data]]</f>
        <v>45004</v>
      </c>
      <c r="AA30" s="49" t="str">
        <f>tab_herpeto[[#This Row],[Empreendimento]]</f>
        <v>PCH Canoas</v>
      </c>
      <c r="AB30" s="29" t="s">
        <v>175</v>
      </c>
      <c r="AC30" s="29" t="s">
        <v>178</v>
      </c>
      <c r="AD30" s="29" t="s">
        <v>181</v>
      </c>
      <c r="AE30" s="29" t="s">
        <v>3086</v>
      </c>
      <c r="AF30" s="29" t="s">
        <v>184</v>
      </c>
      <c r="AG30" s="29" t="s">
        <v>3130</v>
      </c>
      <c r="AH30" s="29" t="s">
        <v>189</v>
      </c>
      <c r="AI30" s="52" t="str">
        <f>tab_herpeto[[#This Row],[Espécie*]]</f>
        <v>Leptodactylus luctator</v>
      </c>
      <c r="AJ30" s="53" t="str">
        <f>IFERROR(VLOOKUP(tab_herpeto[[#This Row],[Espécie*2]],'Base de dados'!B:Z,7,),0)</f>
        <v>rãzinha-do-folhiço</v>
      </c>
      <c r="AK30" s="49" t="str">
        <f>IFERROR(VLOOKUP(tab_herpeto[[#This Row],[Espécie*2]],'Base de dados'!B:Z,13,),0)</f>
        <v>-</v>
      </c>
      <c r="AL30" s="29" t="s">
        <v>192</v>
      </c>
      <c r="AM30" s="29" t="s">
        <v>3077</v>
      </c>
      <c r="AN30" s="29" t="s">
        <v>3081</v>
      </c>
      <c r="AO30" s="49" t="str">
        <f>IFERROR(VLOOKUP(tab_herpeto[[#This Row],[Espécie*2]],'Base de dados'!B:Z,22,),0)</f>
        <v>-</v>
      </c>
      <c r="AP30" s="49" t="str">
        <f>IFERROR(VLOOKUP(tab_herpeto[[#This Row],[Espécie*2]],'Base de dados'!B:Z,23,),0)</f>
        <v>-</v>
      </c>
      <c r="AQ30" s="49" t="str">
        <f>IFERROR(VLOOKUP(tab_herpeto[[#This Row],[Espécie*2]],'Base de dados'!B:Z,21,),0)</f>
        <v>-</v>
      </c>
      <c r="AR30" s="49" t="str">
        <f>tab_herpeto[[#This Row],[Campanha]]</f>
        <v>C01</v>
      </c>
      <c r="AS30" s="49"/>
      <c r="AT30" s="49" t="str">
        <f>tab_herpeto[[#This Row],[Método]]</f>
        <v>Procura livre</v>
      </c>
      <c r="AU30" s="49" t="str">
        <f>tab_herpeto[[#This Row],[ID Marcação*]]</f>
        <v>-</v>
      </c>
      <c r="AV30" s="49" t="str">
        <f>tab_herpeto[[#This Row],[Nº do Tombo]]</f>
        <v>-</v>
      </c>
      <c r="AW30" s="49" t="str">
        <f>IFERROR(VLOOKUP(tab_herpeto[[#This Row],[Espécie*2]],'Base de dados'!B:Z,11,),0)</f>
        <v>R</v>
      </c>
      <c r="AX30" s="49" t="str">
        <f>IFERROR(VLOOKUP(tab_herpeto[[#This Row],[Espécie*2]],'Base de dados'!B:Z,3,),0)</f>
        <v>Anura</v>
      </c>
      <c r="AY30" s="49" t="str">
        <f>IFERROR(VLOOKUP(tab_herpeto[[#This Row],[Espécie*2]],'Base de dados'!B:Z,4,),0)</f>
        <v>Leptodactylidae</v>
      </c>
      <c r="AZ30" s="49" t="str">
        <f>IFERROR(VLOOKUP(tab_herpeto[[#This Row],[Espécie*2]],'Base de dados'!B:Z,5,),0)</f>
        <v>Leptodactylinae</v>
      </c>
      <c r="BA30" s="49">
        <f>IFERROR(VLOOKUP(tab_herpeto[[#This Row],[Espécie*2]],'Base de dados'!B:Z,6,),0)</f>
        <v>0</v>
      </c>
      <c r="BB30" s="49" t="str">
        <f>IFERROR(VLOOKUP(tab_herpeto[[#This Row],[Espécie*2]],'Base de dados'!B:Z,8,),0)</f>
        <v>-</v>
      </c>
      <c r="BC30" s="49" t="str">
        <f>IFERROR(VLOOKUP(tab_herpeto[[#This Row],[Espécie*2]],'Base de dados'!B:Z,9,),0)</f>
        <v>Te</v>
      </c>
      <c r="BD30" s="49" t="str">
        <f>IFERROR(VLOOKUP(tab_herpeto[[#This Row],[Espécie*2]],'Base de dados'!B:Z,10,),0)</f>
        <v>AF</v>
      </c>
      <c r="BE30" s="49" t="str">
        <f>IFERROR(VLOOKUP(tab_herpeto[[#This Row],[Espécie*2]],'Base de dados'!B:Z,12,),0)</f>
        <v>-</v>
      </c>
      <c r="BF30" s="49" t="str">
        <f>IFERROR(VLOOKUP(tab_herpeto[[#This Row],[Espécie*2]],'Base de dados'!B:Z,14,),0)</f>
        <v>-</v>
      </c>
      <c r="BG30" s="49">
        <f>IFERROR(VLOOKUP(tab_herpeto[[#This Row],[Espécie*2]],'Base de dados'!B:Z,15,),0)</f>
        <v>0</v>
      </c>
      <c r="BH30" s="49" t="str">
        <f>IFERROR(VLOOKUP(tab_herpeto[[#This Row],[Espécie*2]],'Base de dados'!B:Z,16,),0)</f>
        <v>-</v>
      </c>
      <c r="BI30" s="49">
        <f>IFERROR(VLOOKUP(tab_herpeto[[#This Row],[Espécie*2]],'Base de dados'!B:Z,17,),0)</f>
        <v>0</v>
      </c>
      <c r="BJ30" s="49">
        <f>IFERROR(VLOOKUP(tab_herpeto[[#This Row],[Espécie*2]],'Base de dados'!B:Z,18,),0)</f>
        <v>0</v>
      </c>
      <c r="BK30" s="49" t="str">
        <f>IFERROR(VLOOKUP(tab_herpeto[[#This Row],[Espécie*2]],'Base de dados'!B:Z,19,),0)</f>
        <v>-</v>
      </c>
      <c r="BL30" s="49" t="str">
        <f>IFERROR(VLOOKUP(tab_herpeto[[#This Row],[Espécie*2]],'Base de dados'!B:Z,20,),0)</f>
        <v>-</v>
      </c>
      <c r="BM30" s="49" t="str">
        <f>IFERROR(VLOOKUP(tab_herpeto[[#This Row],[Espécie*2]],'Base de dados'!B:Z,24),0)</f>
        <v>-</v>
      </c>
      <c r="BN30" s="49" t="str">
        <f>IFERROR(VLOOKUP(tab_herpeto[[#This Row],[Espécie*2]],'Base de dados'!B:Z,25,),0)</f>
        <v>-</v>
      </c>
      <c r="BO30" s="49" t="str">
        <f>IFERROR(VLOOKUP(tab_herpeto[[#This Row],[Espécie*2]],'Base de dados'!B:Z,2),0)</f>
        <v>XX</v>
      </c>
      <c r="BP30" s="49">
        <f>IFERROR(VLOOKUP(tab_herpeto[[#This Row],[Espécie*2]],'Base de dados'!B:AA,26),0)</f>
        <v>0</v>
      </c>
    </row>
    <row r="31" spans="2:68" x14ac:dyDescent="0.25">
      <c r="B31" s="29">
        <v>27</v>
      </c>
      <c r="C31" s="33" t="s">
        <v>3071</v>
      </c>
      <c r="D31" s="49" t="s">
        <v>3091</v>
      </c>
      <c r="E31" s="29" t="s">
        <v>83</v>
      </c>
      <c r="F31" s="50">
        <v>45004</v>
      </c>
      <c r="G31" s="49" t="s">
        <v>3073</v>
      </c>
      <c r="H31" s="49" t="s">
        <v>77</v>
      </c>
      <c r="I31" s="49" t="s">
        <v>60</v>
      </c>
      <c r="J31" s="29" t="s">
        <v>72</v>
      </c>
      <c r="K31" s="53" t="s">
        <v>1469</v>
      </c>
      <c r="L31" s="35" t="str">
        <f>IFERROR(VLOOKUP(tab_herpeto[[#This Row],[Espécie*]],'Base de dados'!B:Z,7,),0)</f>
        <v>rãzinha-do-folhiço</v>
      </c>
      <c r="M31" s="29" t="s">
        <v>3</v>
      </c>
      <c r="N31" s="49" t="s">
        <v>82</v>
      </c>
      <c r="O31" s="49" t="s">
        <v>82</v>
      </c>
      <c r="P31" s="49" t="s">
        <v>38</v>
      </c>
      <c r="Q31" s="49" t="s">
        <v>69</v>
      </c>
      <c r="R31" s="49" t="s">
        <v>41</v>
      </c>
      <c r="S31" s="49" t="s">
        <v>4</v>
      </c>
      <c r="T31" s="51">
        <v>0.79166666666666663</v>
      </c>
      <c r="U31" s="51">
        <v>0.85416666666666663</v>
      </c>
      <c r="V31" s="49" t="s">
        <v>3</v>
      </c>
      <c r="W31" s="29" t="s">
        <v>52</v>
      </c>
      <c r="X31" s="29" t="s">
        <v>3</v>
      </c>
      <c r="Y31" s="49" t="s">
        <v>3</v>
      </c>
      <c r="Z31" s="50">
        <f>tab_herpeto[[#This Row],[Data]]</f>
        <v>45004</v>
      </c>
      <c r="AA31" s="49" t="str">
        <f>tab_herpeto[[#This Row],[Empreendimento]]</f>
        <v>PCH Canoas</v>
      </c>
      <c r="AB31" s="29" t="s">
        <v>175</v>
      </c>
      <c r="AC31" s="29" t="s">
        <v>178</v>
      </c>
      <c r="AD31" s="29" t="s">
        <v>181</v>
      </c>
      <c r="AE31" s="29" t="s">
        <v>3086</v>
      </c>
      <c r="AF31" s="29" t="s">
        <v>184</v>
      </c>
      <c r="AG31" s="29" t="s">
        <v>3130</v>
      </c>
      <c r="AH31" s="29" t="s">
        <v>189</v>
      </c>
      <c r="AI31" s="52" t="str">
        <f>tab_herpeto[[#This Row],[Espécie*]]</f>
        <v>Leptodactylus luctator</v>
      </c>
      <c r="AJ31" s="53" t="str">
        <f>IFERROR(VLOOKUP(tab_herpeto[[#This Row],[Espécie*2]],'Base de dados'!B:Z,7,),0)</f>
        <v>rãzinha-do-folhiço</v>
      </c>
      <c r="AK31" s="49" t="str">
        <f>IFERROR(VLOOKUP(tab_herpeto[[#This Row],[Espécie*2]],'Base de dados'!B:Z,13,),0)</f>
        <v>-</v>
      </c>
      <c r="AL31" s="29" t="s">
        <v>192</v>
      </c>
      <c r="AM31" s="29" t="s">
        <v>3077</v>
      </c>
      <c r="AN31" s="29" t="s">
        <v>3081</v>
      </c>
      <c r="AO31" s="49" t="str">
        <f>IFERROR(VLOOKUP(tab_herpeto[[#This Row],[Espécie*2]],'Base de dados'!B:Z,22,),0)</f>
        <v>-</v>
      </c>
      <c r="AP31" s="49" t="str">
        <f>IFERROR(VLOOKUP(tab_herpeto[[#This Row],[Espécie*2]],'Base de dados'!B:Z,23,),0)</f>
        <v>-</v>
      </c>
      <c r="AQ31" s="49" t="str">
        <f>IFERROR(VLOOKUP(tab_herpeto[[#This Row],[Espécie*2]],'Base de dados'!B:Z,21,),0)</f>
        <v>-</v>
      </c>
      <c r="AR31" s="49" t="str">
        <f>tab_herpeto[[#This Row],[Campanha]]</f>
        <v>C01</v>
      </c>
      <c r="AS31" s="49"/>
      <c r="AT31" s="49" t="str">
        <f>tab_herpeto[[#This Row],[Método]]</f>
        <v>Procura livre</v>
      </c>
      <c r="AU31" s="49" t="str">
        <f>tab_herpeto[[#This Row],[ID Marcação*]]</f>
        <v>-</v>
      </c>
      <c r="AV31" s="49" t="str">
        <f>tab_herpeto[[#This Row],[Nº do Tombo]]</f>
        <v>-</v>
      </c>
      <c r="AW31" s="49" t="str">
        <f>IFERROR(VLOOKUP(tab_herpeto[[#This Row],[Espécie*2]],'Base de dados'!B:Z,11,),0)</f>
        <v>R</v>
      </c>
      <c r="AX31" s="49" t="str">
        <f>IFERROR(VLOOKUP(tab_herpeto[[#This Row],[Espécie*2]],'Base de dados'!B:Z,3,),0)</f>
        <v>Anura</v>
      </c>
      <c r="AY31" s="49" t="str">
        <f>IFERROR(VLOOKUP(tab_herpeto[[#This Row],[Espécie*2]],'Base de dados'!B:Z,4,),0)</f>
        <v>Leptodactylidae</v>
      </c>
      <c r="AZ31" s="49" t="str">
        <f>IFERROR(VLOOKUP(tab_herpeto[[#This Row],[Espécie*2]],'Base de dados'!B:Z,5,),0)</f>
        <v>Leptodactylinae</v>
      </c>
      <c r="BA31" s="49">
        <f>IFERROR(VLOOKUP(tab_herpeto[[#This Row],[Espécie*2]],'Base de dados'!B:Z,6,),0)</f>
        <v>0</v>
      </c>
      <c r="BB31" s="49" t="str">
        <f>IFERROR(VLOOKUP(tab_herpeto[[#This Row],[Espécie*2]],'Base de dados'!B:Z,8,),0)</f>
        <v>-</v>
      </c>
      <c r="BC31" s="49" t="str">
        <f>IFERROR(VLOOKUP(tab_herpeto[[#This Row],[Espécie*2]],'Base de dados'!B:Z,9,),0)</f>
        <v>Te</v>
      </c>
      <c r="BD31" s="49" t="str">
        <f>IFERROR(VLOOKUP(tab_herpeto[[#This Row],[Espécie*2]],'Base de dados'!B:Z,10,),0)</f>
        <v>AF</v>
      </c>
      <c r="BE31" s="49" t="str">
        <f>IFERROR(VLOOKUP(tab_herpeto[[#This Row],[Espécie*2]],'Base de dados'!B:Z,12,),0)</f>
        <v>-</v>
      </c>
      <c r="BF31" s="49" t="str">
        <f>IFERROR(VLOOKUP(tab_herpeto[[#This Row],[Espécie*2]],'Base de dados'!B:Z,14,),0)</f>
        <v>-</v>
      </c>
      <c r="BG31" s="49">
        <f>IFERROR(VLOOKUP(tab_herpeto[[#This Row],[Espécie*2]],'Base de dados'!B:Z,15,),0)</f>
        <v>0</v>
      </c>
      <c r="BH31" s="49" t="str">
        <f>IFERROR(VLOOKUP(tab_herpeto[[#This Row],[Espécie*2]],'Base de dados'!B:Z,16,),0)</f>
        <v>-</v>
      </c>
      <c r="BI31" s="49">
        <f>IFERROR(VLOOKUP(tab_herpeto[[#This Row],[Espécie*2]],'Base de dados'!B:Z,17,),0)</f>
        <v>0</v>
      </c>
      <c r="BJ31" s="49">
        <f>IFERROR(VLOOKUP(tab_herpeto[[#This Row],[Espécie*2]],'Base de dados'!B:Z,18,),0)</f>
        <v>0</v>
      </c>
      <c r="BK31" s="49" t="str">
        <f>IFERROR(VLOOKUP(tab_herpeto[[#This Row],[Espécie*2]],'Base de dados'!B:Z,19,),0)</f>
        <v>-</v>
      </c>
      <c r="BL31" s="49" t="str">
        <f>IFERROR(VLOOKUP(tab_herpeto[[#This Row],[Espécie*2]],'Base de dados'!B:Z,20,),0)</f>
        <v>-</v>
      </c>
      <c r="BM31" s="49" t="str">
        <f>IFERROR(VLOOKUP(tab_herpeto[[#This Row],[Espécie*2]],'Base de dados'!B:Z,24),0)</f>
        <v>-</v>
      </c>
      <c r="BN31" s="49" t="str">
        <f>IFERROR(VLOOKUP(tab_herpeto[[#This Row],[Espécie*2]],'Base de dados'!B:Z,25,),0)</f>
        <v>-</v>
      </c>
      <c r="BO31" s="49" t="str">
        <f>IFERROR(VLOOKUP(tab_herpeto[[#This Row],[Espécie*2]],'Base de dados'!B:Z,2),0)</f>
        <v>XX</v>
      </c>
      <c r="BP31" s="49">
        <f>IFERROR(VLOOKUP(tab_herpeto[[#This Row],[Espécie*2]],'Base de dados'!B:AA,26),0)</f>
        <v>0</v>
      </c>
    </row>
    <row r="32" spans="2:68" x14ac:dyDescent="0.25">
      <c r="B32" s="29">
        <v>28</v>
      </c>
      <c r="C32" s="33" t="s">
        <v>3071</v>
      </c>
      <c r="D32" s="49" t="s">
        <v>3091</v>
      </c>
      <c r="E32" s="29" t="s">
        <v>83</v>
      </c>
      <c r="F32" s="50">
        <v>45004</v>
      </c>
      <c r="G32" s="49" t="s">
        <v>3073</v>
      </c>
      <c r="H32" s="49" t="s">
        <v>77</v>
      </c>
      <c r="I32" s="49" t="s">
        <v>60</v>
      </c>
      <c r="J32" s="29" t="s">
        <v>72</v>
      </c>
      <c r="K32" s="53" t="s">
        <v>1469</v>
      </c>
      <c r="L32" s="35" t="str">
        <f>IFERROR(VLOOKUP(tab_herpeto[[#This Row],[Espécie*]],'Base de dados'!B:Z,7,),0)</f>
        <v>rãzinha-do-folhiço</v>
      </c>
      <c r="M32" s="29" t="s">
        <v>3</v>
      </c>
      <c r="N32" s="49" t="s">
        <v>82</v>
      </c>
      <c r="O32" s="49" t="s">
        <v>82</v>
      </c>
      <c r="P32" s="49" t="s">
        <v>38</v>
      </c>
      <c r="Q32" s="49" t="s">
        <v>69</v>
      </c>
      <c r="R32" s="49" t="s">
        <v>41</v>
      </c>
      <c r="S32" s="49" t="s">
        <v>4</v>
      </c>
      <c r="T32" s="51">
        <v>0.79166666666666663</v>
      </c>
      <c r="U32" s="51">
        <v>0.85416666666666663</v>
      </c>
      <c r="V32" s="49" t="s">
        <v>3</v>
      </c>
      <c r="W32" s="29" t="s">
        <v>52</v>
      </c>
      <c r="X32" s="29" t="s">
        <v>3</v>
      </c>
      <c r="Y32" s="49" t="s">
        <v>3</v>
      </c>
      <c r="Z32" s="50">
        <f>tab_herpeto[[#This Row],[Data]]</f>
        <v>45004</v>
      </c>
      <c r="AA32" s="49" t="str">
        <f>tab_herpeto[[#This Row],[Empreendimento]]</f>
        <v>PCH Canoas</v>
      </c>
      <c r="AB32" s="29" t="s">
        <v>175</v>
      </c>
      <c r="AC32" s="29" t="s">
        <v>178</v>
      </c>
      <c r="AD32" s="29" t="s">
        <v>181</v>
      </c>
      <c r="AE32" s="29" t="s">
        <v>3086</v>
      </c>
      <c r="AF32" s="29" t="s">
        <v>184</v>
      </c>
      <c r="AG32" s="29" t="s">
        <v>3130</v>
      </c>
      <c r="AH32" s="29" t="s">
        <v>189</v>
      </c>
      <c r="AI32" s="52" t="str">
        <f>tab_herpeto[[#This Row],[Espécie*]]</f>
        <v>Leptodactylus luctator</v>
      </c>
      <c r="AJ32" s="53" t="str">
        <f>IFERROR(VLOOKUP(tab_herpeto[[#This Row],[Espécie*2]],'Base de dados'!B:Z,7,),0)</f>
        <v>rãzinha-do-folhiço</v>
      </c>
      <c r="AK32" s="49" t="str">
        <f>IFERROR(VLOOKUP(tab_herpeto[[#This Row],[Espécie*2]],'Base de dados'!B:Z,13,),0)</f>
        <v>-</v>
      </c>
      <c r="AL32" s="29" t="s">
        <v>192</v>
      </c>
      <c r="AM32" s="29" t="s">
        <v>3077</v>
      </c>
      <c r="AN32" s="29" t="s">
        <v>3081</v>
      </c>
      <c r="AO32" s="49" t="str">
        <f>IFERROR(VLOOKUP(tab_herpeto[[#This Row],[Espécie*2]],'Base de dados'!B:Z,22,),0)</f>
        <v>-</v>
      </c>
      <c r="AP32" s="49" t="str">
        <f>IFERROR(VLOOKUP(tab_herpeto[[#This Row],[Espécie*2]],'Base de dados'!B:Z,23,),0)</f>
        <v>-</v>
      </c>
      <c r="AQ32" s="49" t="str">
        <f>IFERROR(VLOOKUP(tab_herpeto[[#This Row],[Espécie*2]],'Base de dados'!B:Z,21,),0)</f>
        <v>-</v>
      </c>
      <c r="AR32" s="49" t="str">
        <f>tab_herpeto[[#This Row],[Campanha]]</f>
        <v>C01</v>
      </c>
      <c r="AS32" s="49"/>
      <c r="AT32" s="49" t="str">
        <f>tab_herpeto[[#This Row],[Método]]</f>
        <v>Procura livre</v>
      </c>
      <c r="AU32" s="49" t="str">
        <f>tab_herpeto[[#This Row],[ID Marcação*]]</f>
        <v>-</v>
      </c>
      <c r="AV32" s="49" t="str">
        <f>tab_herpeto[[#This Row],[Nº do Tombo]]</f>
        <v>-</v>
      </c>
      <c r="AW32" s="49" t="str">
        <f>IFERROR(VLOOKUP(tab_herpeto[[#This Row],[Espécie*2]],'Base de dados'!B:Z,11,),0)</f>
        <v>R</v>
      </c>
      <c r="AX32" s="49" t="str">
        <f>IFERROR(VLOOKUP(tab_herpeto[[#This Row],[Espécie*2]],'Base de dados'!B:Z,3,),0)</f>
        <v>Anura</v>
      </c>
      <c r="AY32" s="49" t="str">
        <f>IFERROR(VLOOKUP(tab_herpeto[[#This Row],[Espécie*2]],'Base de dados'!B:Z,4,),0)</f>
        <v>Leptodactylidae</v>
      </c>
      <c r="AZ32" s="49" t="str">
        <f>IFERROR(VLOOKUP(tab_herpeto[[#This Row],[Espécie*2]],'Base de dados'!B:Z,5,),0)</f>
        <v>Leptodactylinae</v>
      </c>
      <c r="BA32" s="49">
        <f>IFERROR(VLOOKUP(tab_herpeto[[#This Row],[Espécie*2]],'Base de dados'!B:Z,6,),0)</f>
        <v>0</v>
      </c>
      <c r="BB32" s="49" t="str">
        <f>IFERROR(VLOOKUP(tab_herpeto[[#This Row],[Espécie*2]],'Base de dados'!B:Z,8,),0)</f>
        <v>-</v>
      </c>
      <c r="BC32" s="49" t="str">
        <f>IFERROR(VLOOKUP(tab_herpeto[[#This Row],[Espécie*2]],'Base de dados'!B:Z,9,),0)</f>
        <v>Te</v>
      </c>
      <c r="BD32" s="49" t="str">
        <f>IFERROR(VLOOKUP(tab_herpeto[[#This Row],[Espécie*2]],'Base de dados'!B:Z,10,),0)</f>
        <v>AF</v>
      </c>
      <c r="BE32" s="49" t="str">
        <f>IFERROR(VLOOKUP(tab_herpeto[[#This Row],[Espécie*2]],'Base de dados'!B:Z,12,),0)</f>
        <v>-</v>
      </c>
      <c r="BF32" s="49" t="str">
        <f>IFERROR(VLOOKUP(tab_herpeto[[#This Row],[Espécie*2]],'Base de dados'!B:Z,14,),0)</f>
        <v>-</v>
      </c>
      <c r="BG32" s="49">
        <f>IFERROR(VLOOKUP(tab_herpeto[[#This Row],[Espécie*2]],'Base de dados'!B:Z,15,),0)</f>
        <v>0</v>
      </c>
      <c r="BH32" s="49" t="str">
        <f>IFERROR(VLOOKUP(tab_herpeto[[#This Row],[Espécie*2]],'Base de dados'!B:Z,16,),0)</f>
        <v>-</v>
      </c>
      <c r="BI32" s="49">
        <f>IFERROR(VLOOKUP(tab_herpeto[[#This Row],[Espécie*2]],'Base de dados'!B:Z,17,),0)</f>
        <v>0</v>
      </c>
      <c r="BJ32" s="49">
        <f>IFERROR(VLOOKUP(tab_herpeto[[#This Row],[Espécie*2]],'Base de dados'!B:Z,18,),0)</f>
        <v>0</v>
      </c>
      <c r="BK32" s="49" t="str">
        <f>IFERROR(VLOOKUP(tab_herpeto[[#This Row],[Espécie*2]],'Base de dados'!B:Z,19,),0)</f>
        <v>-</v>
      </c>
      <c r="BL32" s="49" t="str">
        <f>IFERROR(VLOOKUP(tab_herpeto[[#This Row],[Espécie*2]],'Base de dados'!B:Z,20,),0)</f>
        <v>-</v>
      </c>
      <c r="BM32" s="49" t="str">
        <f>IFERROR(VLOOKUP(tab_herpeto[[#This Row],[Espécie*2]],'Base de dados'!B:Z,24),0)</f>
        <v>-</v>
      </c>
      <c r="BN32" s="49" t="str">
        <f>IFERROR(VLOOKUP(tab_herpeto[[#This Row],[Espécie*2]],'Base de dados'!B:Z,25,),0)</f>
        <v>-</v>
      </c>
      <c r="BO32" s="49" t="str">
        <f>IFERROR(VLOOKUP(tab_herpeto[[#This Row],[Espécie*2]],'Base de dados'!B:Z,2),0)</f>
        <v>XX</v>
      </c>
      <c r="BP32" s="49">
        <f>IFERROR(VLOOKUP(tab_herpeto[[#This Row],[Espécie*2]],'Base de dados'!B:AA,26),0)</f>
        <v>0</v>
      </c>
    </row>
    <row r="33" spans="2:68" x14ac:dyDescent="0.25">
      <c r="B33" s="29">
        <v>29</v>
      </c>
      <c r="C33" s="33" t="s">
        <v>3071</v>
      </c>
      <c r="D33" s="49" t="s">
        <v>3091</v>
      </c>
      <c r="E33" s="29" t="s">
        <v>83</v>
      </c>
      <c r="F33" s="50">
        <v>45004</v>
      </c>
      <c r="G33" s="49" t="s">
        <v>3073</v>
      </c>
      <c r="H33" s="49" t="s">
        <v>77</v>
      </c>
      <c r="I33" s="49" t="s">
        <v>60</v>
      </c>
      <c r="J33" s="29" t="s">
        <v>72</v>
      </c>
      <c r="K33" s="53" t="s">
        <v>1469</v>
      </c>
      <c r="L33" s="35" t="str">
        <f>IFERROR(VLOOKUP(tab_herpeto[[#This Row],[Espécie*]],'Base de dados'!B:Z,7,),0)</f>
        <v>rãzinha-do-folhiço</v>
      </c>
      <c r="M33" s="29" t="s">
        <v>3</v>
      </c>
      <c r="N33" s="49" t="s">
        <v>82</v>
      </c>
      <c r="O33" s="49" t="s">
        <v>82</v>
      </c>
      <c r="P33" s="49" t="s">
        <v>38</v>
      </c>
      <c r="Q33" s="49" t="s">
        <v>69</v>
      </c>
      <c r="R33" s="49" t="s">
        <v>41</v>
      </c>
      <c r="S33" s="49" t="s">
        <v>4</v>
      </c>
      <c r="T33" s="51">
        <v>0.79166666666666663</v>
      </c>
      <c r="U33" s="51">
        <v>0.85416666666666663</v>
      </c>
      <c r="V33" s="49" t="s">
        <v>3</v>
      </c>
      <c r="W33" s="29" t="s">
        <v>52</v>
      </c>
      <c r="X33" s="29" t="s">
        <v>3</v>
      </c>
      <c r="Y33" s="49" t="s">
        <v>3</v>
      </c>
      <c r="Z33" s="50">
        <f>tab_herpeto[[#This Row],[Data]]</f>
        <v>45004</v>
      </c>
      <c r="AA33" s="49" t="str">
        <f>tab_herpeto[[#This Row],[Empreendimento]]</f>
        <v>PCH Canoas</v>
      </c>
      <c r="AB33" s="29" t="s">
        <v>175</v>
      </c>
      <c r="AC33" s="29" t="s">
        <v>178</v>
      </c>
      <c r="AD33" s="29" t="s">
        <v>181</v>
      </c>
      <c r="AE33" s="29" t="s">
        <v>3086</v>
      </c>
      <c r="AF33" s="29" t="s">
        <v>184</v>
      </c>
      <c r="AG33" s="29" t="s">
        <v>3130</v>
      </c>
      <c r="AH33" s="29" t="s">
        <v>189</v>
      </c>
      <c r="AI33" s="52" t="str">
        <f>tab_herpeto[[#This Row],[Espécie*]]</f>
        <v>Leptodactylus luctator</v>
      </c>
      <c r="AJ33" s="53" t="str">
        <f>IFERROR(VLOOKUP(tab_herpeto[[#This Row],[Espécie*2]],'Base de dados'!B:Z,7,),0)</f>
        <v>rãzinha-do-folhiço</v>
      </c>
      <c r="AK33" s="49" t="str">
        <f>IFERROR(VLOOKUP(tab_herpeto[[#This Row],[Espécie*2]],'Base de dados'!B:Z,13,),0)</f>
        <v>-</v>
      </c>
      <c r="AL33" s="29" t="s">
        <v>192</v>
      </c>
      <c r="AM33" s="29" t="s">
        <v>3077</v>
      </c>
      <c r="AN33" s="29" t="s">
        <v>3081</v>
      </c>
      <c r="AO33" s="49" t="str">
        <f>IFERROR(VLOOKUP(tab_herpeto[[#This Row],[Espécie*2]],'Base de dados'!B:Z,22,),0)</f>
        <v>-</v>
      </c>
      <c r="AP33" s="49" t="str">
        <f>IFERROR(VLOOKUP(tab_herpeto[[#This Row],[Espécie*2]],'Base de dados'!B:Z,23,),0)</f>
        <v>-</v>
      </c>
      <c r="AQ33" s="49" t="str">
        <f>IFERROR(VLOOKUP(tab_herpeto[[#This Row],[Espécie*2]],'Base de dados'!B:Z,21,),0)</f>
        <v>-</v>
      </c>
      <c r="AR33" s="49" t="str">
        <f>tab_herpeto[[#This Row],[Campanha]]</f>
        <v>C01</v>
      </c>
      <c r="AS33" s="49"/>
      <c r="AT33" s="49" t="str">
        <f>tab_herpeto[[#This Row],[Método]]</f>
        <v>Procura livre</v>
      </c>
      <c r="AU33" s="49" t="str">
        <f>tab_herpeto[[#This Row],[ID Marcação*]]</f>
        <v>-</v>
      </c>
      <c r="AV33" s="49" t="str">
        <f>tab_herpeto[[#This Row],[Nº do Tombo]]</f>
        <v>-</v>
      </c>
      <c r="AW33" s="49" t="str">
        <f>IFERROR(VLOOKUP(tab_herpeto[[#This Row],[Espécie*2]],'Base de dados'!B:Z,11,),0)</f>
        <v>R</v>
      </c>
      <c r="AX33" s="49" t="str">
        <f>IFERROR(VLOOKUP(tab_herpeto[[#This Row],[Espécie*2]],'Base de dados'!B:Z,3,),0)</f>
        <v>Anura</v>
      </c>
      <c r="AY33" s="49" t="str">
        <f>IFERROR(VLOOKUP(tab_herpeto[[#This Row],[Espécie*2]],'Base de dados'!B:Z,4,),0)</f>
        <v>Leptodactylidae</v>
      </c>
      <c r="AZ33" s="49" t="str">
        <f>IFERROR(VLOOKUP(tab_herpeto[[#This Row],[Espécie*2]],'Base de dados'!B:Z,5,),0)</f>
        <v>Leptodactylinae</v>
      </c>
      <c r="BA33" s="49">
        <f>IFERROR(VLOOKUP(tab_herpeto[[#This Row],[Espécie*2]],'Base de dados'!B:Z,6,),0)</f>
        <v>0</v>
      </c>
      <c r="BB33" s="49" t="str">
        <f>IFERROR(VLOOKUP(tab_herpeto[[#This Row],[Espécie*2]],'Base de dados'!B:Z,8,),0)</f>
        <v>-</v>
      </c>
      <c r="BC33" s="49" t="str">
        <f>IFERROR(VLOOKUP(tab_herpeto[[#This Row],[Espécie*2]],'Base de dados'!B:Z,9,),0)</f>
        <v>Te</v>
      </c>
      <c r="BD33" s="49" t="str">
        <f>IFERROR(VLOOKUP(tab_herpeto[[#This Row],[Espécie*2]],'Base de dados'!B:Z,10,),0)</f>
        <v>AF</v>
      </c>
      <c r="BE33" s="49" t="str">
        <f>IFERROR(VLOOKUP(tab_herpeto[[#This Row],[Espécie*2]],'Base de dados'!B:Z,12,),0)</f>
        <v>-</v>
      </c>
      <c r="BF33" s="49" t="str">
        <f>IFERROR(VLOOKUP(tab_herpeto[[#This Row],[Espécie*2]],'Base de dados'!B:Z,14,),0)</f>
        <v>-</v>
      </c>
      <c r="BG33" s="49">
        <f>IFERROR(VLOOKUP(tab_herpeto[[#This Row],[Espécie*2]],'Base de dados'!B:Z,15,),0)</f>
        <v>0</v>
      </c>
      <c r="BH33" s="49" t="str">
        <f>IFERROR(VLOOKUP(tab_herpeto[[#This Row],[Espécie*2]],'Base de dados'!B:Z,16,),0)</f>
        <v>-</v>
      </c>
      <c r="BI33" s="49">
        <f>IFERROR(VLOOKUP(tab_herpeto[[#This Row],[Espécie*2]],'Base de dados'!B:Z,17,),0)</f>
        <v>0</v>
      </c>
      <c r="BJ33" s="49">
        <f>IFERROR(VLOOKUP(tab_herpeto[[#This Row],[Espécie*2]],'Base de dados'!B:Z,18,),0)</f>
        <v>0</v>
      </c>
      <c r="BK33" s="49" t="str">
        <f>IFERROR(VLOOKUP(tab_herpeto[[#This Row],[Espécie*2]],'Base de dados'!B:Z,19,),0)</f>
        <v>-</v>
      </c>
      <c r="BL33" s="49" t="str">
        <f>IFERROR(VLOOKUP(tab_herpeto[[#This Row],[Espécie*2]],'Base de dados'!B:Z,20,),0)</f>
        <v>-</v>
      </c>
      <c r="BM33" s="49" t="str">
        <f>IFERROR(VLOOKUP(tab_herpeto[[#This Row],[Espécie*2]],'Base de dados'!B:Z,24),0)</f>
        <v>-</v>
      </c>
      <c r="BN33" s="49" t="str">
        <f>IFERROR(VLOOKUP(tab_herpeto[[#This Row],[Espécie*2]],'Base de dados'!B:Z,25,),0)</f>
        <v>-</v>
      </c>
      <c r="BO33" s="49" t="str">
        <f>IFERROR(VLOOKUP(tab_herpeto[[#This Row],[Espécie*2]],'Base de dados'!B:Z,2),0)</f>
        <v>XX</v>
      </c>
      <c r="BP33" s="49">
        <f>IFERROR(VLOOKUP(tab_herpeto[[#This Row],[Espécie*2]],'Base de dados'!B:AA,26),0)</f>
        <v>0</v>
      </c>
    </row>
    <row r="34" spans="2:68" x14ac:dyDescent="0.25">
      <c r="B34" s="29">
        <v>30</v>
      </c>
      <c r="C34" s="33" t="s">
        <v>3071</v>
      </c>
      <c r="D34" s="49" t="s">
        <v>3091</v>
      </c>
      <c r="E34" s="29" t="s">
        <v>83</v>
      </c>
      <c r="F34" s="50">
        <v>45004</v>
      </c>
      <c r="G34" s="49" t="s">
        <v>3073</v>
      </c>
      <c r="H34" s="49" t="s">
        <v>77</v>
      </c>
      <c r="I34" s="49" t="s">
        <v>60</v>
      </c>
      <c r="J34" s="29" t="s">
        <v>72</v>
      </c>
      <c r="K34" s="53" t="s">
        <v>1469</v>
      </c>
      <c r="L34" s="35" t="str">
        <f>IFERROR(VLOOKUP(tab_herpeto[[#This Row],[Espécie*]],'Base de dados'!B:Z,7,),0)</f>
        <v>rãzinha-do-folhiço</v>
      </c>
      <c r="M34" s="29" t="s">
        <v>3</v>
      </c>
      <c r="N34" s="49" t="s">
        <v>82</v>
      </c>
      <c r="O34" s="49" t="s">
        <v>82</v>
      </c>
      <c r="P34" s="49" t="s">
        <v>38</v>
      </c>
      <c r="Q34" s="49" t="s">
        <v>69</v>
      </c>
      <c r="R34" s="49" t="s">
        <v>41</v>
      </c>
      <c r="S34" s="49" t="s">
        <v>4</v>
      </c>
      <c r="T34" s="51">
        <v>0.79166666666666663</v>
      </c>
      <c r="U34" s="51">
        <v>0.85416666666666663</v>
      </c>
      <c r="V34" s="49" t="s">
        <v>3</v>
      </c>
      <c r="W34" s="29" t="s">
        <v>52</v>
      </c>
      <c r="X34" s="29" t="s">
        <v>3</v>
      </c>
      <c r="Y34" s="49" t="s">
        <v>3</v>
      </c>
      <c r="Z34" s="50">
        <f>tab_herpeto[[#This Row],[Data]]</f>
        <v>45004</v>
      </c>
      <c r="AA34" s="49" t="str">
        <f>tab_herpeto[[#This Row],[Empreendimento]]</f>
        <v>PCH Canoas</v>
      </c>
      <c r="AB34" s="29" t="s">
        <v>175</v>
      </c>
      <c r="AC34" s="29" t="s">
        <v>178</v>
      </c>
      <c r="AD34" s="29" t="s">
        <v>181</v>
      </c>
      <c r="AE34" s="29" t="s">
        <v>3086</v>
      </c>
      <c r="AF34" s="29" t="s">
        <v>184</v>
      </c>
      <c r="AG34" s="29" t="s">
        <v>3130</v>
      </c>
      <c r="AH34" s="29" t="s">
        <v>189</v>
      </c>
      <c r="AI34" s="52" t="str">
        <f>tab_herpeto[[#This Row],[Espécie*]]</f>
        <v>Leptodactylus luctator</v>
      </c>
      <c r="AJ34" s="53" t="str">
        <f>IFERROR(VLOOKUP(tab_herpeto[[#This Row],[Espécie*2]],'Base de dados'!B:Z,7,),0)</f>
        <v>rãzinha-do-folhiço</v>
      </c>
      <c r="AK34" s="49" t="str">
        <f>IFERROR(VLOOKUP(tab_herpeto[[#This Row],[Espécie*2]],'Base de dados'!B:Z,13,),0)</f>
        <v>-</v>
      </c>
      <c r="AL34" s="29" t="s">
        <v>192</v>
      </c>
      <c r="AM34" s="29" t="s">
        <v>3077</v>
      </c>
      <c r="AN34" s="29" t="s">
        <v>3081</v>
      </c>
      <c r="AO34" s="49" t="str">
        <f>IFERROR(VLOOKUP(tab_herpeto[[#This Row],[Espécie*2]],'Base de dados'!B:Z,22,),0)</f>
        <v>-</v>
      </c>
      <c r="AP34" s="49" t="str">
        <f>IFERROR(VLOOKUP(tab_herpeto[[#This Row],[Espécie*2]],'Base de dados'!B:Z,23,),0)</f>
        <v>-</v>
      </c>
      <c r="AQ34" s="49" t="str">
        <f>IFERROR(VLOOKUP(tab_herpeto[[#This Row],[Espécie*2]],'Base de dados'!B:Z,21,),0)</f>
        <v>-</v>
      </c>
      <c r="AR34" s="49" t="str">
        <f>tab_herpeto[[#This Row],[Campanha]]</f>
        <v>C01</v>
      </c>
      <c r="AS34" s="49"/>
      <c r="AT34" s="49" t="str">
        <f>tab_herpeto[[#This Row],[Método]]</f>
        <v>Procura livre</v>
      </c>
      <c r="AU34" s="49" t="str">
        <f>tab_herpeto[[#This Row],[ID Marcação*]]</f>
        <v>-</v>
      </c>
      <c r="AV34" s="49" t="str">
        <f>tab_herpeto[[#This Row],[Nº do Tombo]]</f>
        <v>-</v>
      </c>
      <c r="AW34" s="49" t="str">
        <f>IFERROR(VLOOKUP(tab_herpeto[[#This Row],[Espécie*2]],'Base de dados'!B:Z,11,),0)</f>
        <v>R</v>
      </c>
      <c r="AX34" s="49" t="str">
        <f>IFERROR(VLOOKUP(tab_herpeto[[#This Row],[Espécie*2]],'Base de dados'!B:Z,3,),0)</f>
        <v>Anura</v>
      </c>
      <c r="AY34" s="49" t="str">
        <f>IFERROR(VLOOKUP(tab_herpeto[[#This Row],[Espécie*2]],'Base de dados'!B:Z,4,),0)</f>
        <v>Leptodactylidae</v>
      </c>
      <c r="AZ34" s="49" t="str">
        <f>IFERROR(VLOOKUP(tab_herpeto[[#This Row],[Espécie*2]],'Base de dados'!B:Z,5,),0)</f>
        <v>Leptodactylinae</v>
      </c>
      <c r="BA34" s="49">
        <f>IFERROR(VLOOKUP(tab_herpeto[[#This Row],[Espécie*2]],'Base de dados'!B:Z,6,),0)</f>
        <v>0</v>
      </c>
      <c r="BB34" s="49" t="str">
        <f>IFERROR(VLOOKUP(tab_herpeto[[#This Row],[Espécie*2]],'Base de dados'!B:Z,8,),0)</f>
        <v>-</v>
      </c>
      <c r="BC34" s="49" t="str">
        <f>IFERROR(VLOOKUP(tab_herpeto[[#This Row],[Espécie*2]],'Base de dados'!B:Z,9,),0)</f>
        <v>Te</v>
      </c>
      <c r="BD34" s="49" t="str">
        <f>IFERROR(VLOOKUP(tab_herpeto[[#This Row],[Espécie*2]],'Base de dados'!B:Z,10,),0)</f>
        <v>AF</v>
      </c>
      <c r="BE34" s="49" t="str">
        <f>IFERROR(VLOOKUP(tab_herpeto[[#This Row],[Espécie*2]],'Base de dados'!B:Z,12,),0)</f>
        <v>-</v>
      </c>
      <c r="BF34" s="49" t="str">
        <f>IFERROR(VLOOKUP(tab_herpeto[[#This Row],[Espécie*2]],'Base de dados'!B:Z,14,),0)</f>
        <v>-</v>
      </c>
      <c r="BG34" s="49">
        <f>IFERROR(VLOOKUP(tab_herpeto[[#This Row],[Espécie*2]],'Base de dados'!B:Z,15,),0)</f>
        <v>0</v>
      </c>
      <c r="BH34" s="49" t="str">
        <f>IFERROR(VLOOKUP(tab_herpeto[[#This Row],[Espécie*2]],'Base de dados'!B:Z,16,),0)</f>
        <v>-</v>
      </c>
      <c r="BI34" s="49">
        <f>IFERROR(VLOOKUP(tab_herpeto[[#This Row],[Espécie*2]],'Base de dados'!B:Z,17,),0)</f>
        <v>0</v>
      </c>
      <c r="BJ34" s="49">
        <f>IFERROR(VLOOKUP(tab_herpeto[[#This Row],[Espécie*2]],'Base de dados'!B:Z,18,),0)</f>
        <v>0</v>
      </c>
      <c r="BK34" s="49" t="str">
        <f>IFERROR(VLOOKUP(tab_herpeto[[#This Row],[Espécie*2]],'Base de dados'!B:Z,19,),0)</f>
        <v>-</v>
      </c>
      <c r="BL34" s="49" t="str">
        <f>IFERROR(VLOOKUP(tab_herpeto[[#This Row],[Espécie*2]],'Base de dados'!B:Z,20,),0)</f>
        <v>-</v>
      </c>
      <c r="BM34" s="49" t="str">
        <f>IFERROR(VLOOKUP(tab_herpeto[[#This Row],[Espécie*2]],'Base de dados'!B:Z,24),0)</f>
        <v>-</v>
      </c>
      <c r="BN34" s="49" t="str">
        <f>IFERROR(VLOOKUP(tab_herpeto[[#This Row],[Espécie*2]],'Base de dados'!B:Z,25,),0)</f>
        <v>-</v>
      </c>
      <c r="BO34" s="49" t="str">
        <f>IFERROR(VLOOKUP(tab_herpeto[[#This Row],[Espécie*2]],'Base de dados'!B:Z,2),0)</f>
        <v>XX</v>
      </c>
      <c r="BP34" s="49">
        <f>IFERROR(VLOOKUP(tab_herpeto[[#This Row],[Espécie*2]],'Base de dados'!B:AA,26),0)</f>
        <v>0</v>
      </c>
    </row>
    <row r="35" spans="2:68" x14ac:dyDescent="0.25">
      <c r="B35" s="29">
        <v>31</v>
      </c>
      <c r="C35" s="33" t="s">
        <v>3071</v>
      </c>
      <c r="D35" s="49" t="s">
        <v>3091</v>
      </c>
      <c r="E35" s="29" t="s">
        <v>83</v>
      </c>
      <c r="F35" s="50">
        <v>45004</v>
      </c>
      <c r="G35" s="49" t="s">
        <v>3094</v>
      </c>
      <c r="H35" s="49" t="s">
        <v>77</v>
      </c>
      <c r="I35" s="49" t="s">
        <v>60</v>
      </c>
      <c r="J35" s="49" t="s">
        <v>72</v>
      </c>
      <c r="K35" s="53" t="s">
        <v>834</v>
      </c>
      <c r="L35" s="35" t="str">
        <f>IFERROR(VLOOKUP(tab_herpeto[[#This Row],[Espécie*]],'Base de dados'!B:Z,7,),0)</f>
        <v>perereca</v>
      </c>
      <c r="M35" s="29" t="s">
        <v>3</v>
      </c>
      <c r="N35" s="49" t="s">
        <v>82</v>
      </c>
      <c r="O35" s="49" t="s">
        <v>82</v>
      </c>
      <c r="P35" s="49" t="s">
        <v>39</v>
      </c>
      <c r="Q35" s="49" t="s">
        <v>49</v>
      </c>
      <c r="R35" s="49" t="s">
        <v>43</v>
      </c>
      <c r="S35" s="49" t="s">
        <v>4</v>
      </c>
      <c r="T35" s="51">
        <v>0.79166666666666663</v>
      </c>
      <c r="U35" s="51">
        <v>0.85416666666666663</v>
      </c>
      <c r="V35" s="49" t="s">
        <v>3</v>
      </c>
      <c r="W35" s="29" t="s">
        <v>52</v>
      </c>
      <c r="X35" s="29" t="s">
        <v>3</v>
      </c>
      <c r="Y35" s="49" t="s">
        <v>3</v>
      </c>
      <c r="Z35" s="50">
        <f>tab_herpeto[[#This Row],[Data]]</f>
        <v>45004</v>
      </c>
      <c r="AA35" s="49" t="str">
        <f>tab_herpeto[[#This Row],[Empreendimento]]</f>
        <v>PCH Canoas</v>
      </c>
      <c r="AB35" s="29" t="s">
        <v>175</v>
      </c>
      <c r="AC35" s="29" t="s">
        <v>178</v>
      </c>
      <c r="AD35" s="29" t="s">
        <v>181</v>
      </c>
      <c r="AE35" s="29" t="s">
        <v>3086</v>
      </c>
      <c r="AF35" s="29" t="s">
        <v>184</v>
      </c>
      <c r="AG35" s="29" t="s">
        <v>3130</v>
      </c>
      <c r="AH35" s="29" t="s">
        <v>189</v>
      </c>
      <c r="AI35" s="52" t="str">
        <f>tab_herpeto[[#This Row],[Espécie*]]</f>
        <v>Aplastodiscus perviridis</v>
      </c>
      <c r="AJ35" s="53" t="str">
        <f>IFERROR(VLOOKUP(tab_herpeto[[#This Row],[Espécie*2]],'Base de dados'!B:Z,7,),0)</f>
        <v>perereca</v>
      </c>
      <c r="AK35" s="49" t="str">
        <f>IFERROR(VLOOKUP(tab_herpeto[[#This Row],[Espécie*2]],'Base de dados'!B:Z,13,),0)</f>
        <v>-</v>
      </c>
      <c r="AL35" s="29" t="s">
        <v>192</v>
      </c>
      <c r="AM35" s="49"/>
      <c r="AN35" s="49"/>
      <c r="AO35" s="49" t="str">
        <f>IFERROR(VLOOKUP(tab_herpeto[[#This Row],[Espécie*2]],'Base de dados'!B:Z,22,),0)</f>
        <v>-</v>
      </c>
      <c r="AP35" s="49" t="str">
        <f>IFERROR(VLOOKUP(tab_herpeto[[#This Row],[Espécie*2]],'Base de dados'!B:Z,23,),0)</f>
        <v>-</v>
      </c>
      <c r="AQ35" s="49" t="str">
        <f>IFERROR(VLOOKUP(tab_herpeto[[#This Row],[Espécie*2]],'Base de dados'!B:Z,21,),0)</f>
        <v>LC</v>
      </c>
      <c r="AR35" s="49" t="str">
        <f>tab_herpeto[[#This Row],[Campanha]]</f>
        <v>C01</v>
      </c>
      <c r="AS35" s="49"/>
      <c r="AT35" s="49" t="str">
        <f>tab_herpeto[[#This Row],[Método]]</f>
        <v>Procura livre</v>
      </c>
      <c r="AU35" s="49" t="str">
        <f>tab_herpeto[[#This Row],[ID Marcação*]]</f>
        <v>-</v>
      </c>
      <c r="AV35" s="49" t="str">
        <f>tab_herpeto[[#This Row],[Nº do Tombo]]</f>
        <v>-</v>
      </c>
      <c r="AW35" s="49" t="str">
        <f>IFERROR(VLOOKUP(tab_herpeto[[#This Row],[Espécie*2]],'Base de dados'!B:Z,11,),0)</f>
        <v>E</v>
      </c>
      <c r="AX35" s="49" t="str">
        <f>IFERROR(VLOOKUP(tab_herpeto[[#This Row],[Espécie*2]],'Base de dados'!B:Z,3,),0)</f>
        <v>Anura</v>
      </c>
      <c r="AY35" s="49" t="str">
        <f>IFERROR(VLOOKUP(tab_herpeto[[#This Row],[Espécie*2]],'Base de dados'!B:Z,4,),0)</f>
        <v>Hylidae</v>
      </c>
      <c r="AZ35" s="49" t="str">
        <f>IFERROR(VLOOKUP(tab_herpeto[[#This Row],[Espécie*2]],'Base de dados'!B:Z,5,),0)</f>
        <v>Cophomantinae</v>
      </c>
      <c r="BA35" s="49">
        <f>IFERROR(VLOOKUP(tab_herpeto[[#This Row],[Espécie*2]],'Base de dados'!B:Z,6,),0)</f>
        <v>0</v>
      </c>
      <c r="BB35" s="49" t="str">
        <f>IFERROR(VLOOKUP(tab_herpeto[[#This Row],[Espécie*2]],'Base de dados'!B:Z,8,),0)</f>
        <v>-</v>
      </c>
      <c r="BC35" s="49" t="str">
        <f>IFERROR(VLOOKUP(tab_herpeto[[#This Row],[Espécie*2]],'Base de dados'!B:Z,9,),0)</f>
        <v>Ar</v>
      </c>
      <c r="BD35" s="49" t="str">
        <f>IFERROR(VLOOKUP(tab_herpeto[[#This Row],[Espécie*2]],'Base de dados'!B:Z,10,),0)</f>
        <v>F</v>
      </c>
      <c r="BE35" s="49">
        <f>IFERROR(VLOOKUP(tab_herpeto[[#This Row],[Espécie*2]],'Base de dados'!B:Z,12,),0)</f>
        <v>1</v>
      </c>
      <c r="BF35" s="49" t="str">
        <f>IFERROR(VLOOKUP(tab_herpeto[[#This Row],[Espécie*2]],'Base de dados'!B:Z,14,),0)</f>
        <v>RS, PR, SC, SP, RJ, MG, GO</v>
      </c>
      <c r="BG35" s="49">
        <f>IFERROR(VLOOKUP(tab_herpeto[[#This Row],[Espécie*2]],'Base de dados'!B:Z,15,),0)</f>
        <v>0</v>
      </c>
      <c r="BH35" s="49">
        <f>IFERROR(VLOOKUP(tab_herpeto[[#This Row],[Espécie*2]],'Base de dados'!B:Z,16,),0)</f>
        <v>0</v>
      </c>
      <c r="BI35" s="49">
        <f>IFERROR(VLOOKUP(tab_herpeto[[#This Row],[Espécie*2]],'Base de dados'!B:Z,17,),0)</f>
        <v>0</v>
      </c>
      <c r="BJ35" s="49">
        <f>IFERROR(VLOOKUP(tab_herpeto[[#This Row],[Espécie*2]],'Base de dados'!B:Z,18,),0)</f>
        <v>0</v>
      </c>
      <c r="BK35" s="49" t="str">
        <f>IFERROR(VLOOKUP(tab_herpeto[[#This Row],[Espécie*2]],'Base de dados'!B:Z,19,),0)</f>
        <v>-</v>
      </c>
      <c r="BL35" s="49" t="str">
        <f>IFERROR(VLOOKUP(tab_herpeto[[#This Row],[Espécie*2]],'Base de dados'!B:Z,20,),0)</f>
        <v>-</v>
      </c>
      <c r="BM35" s="49" t="str">
        <f>IFERROR(VLOOKUP(tab_herpeto[[#This Row],[Espécie*2]],'Base de dados'!B:Z,24),0)</f>
        <v>-</v>
      </c>
      <c r="BN35" s="49" t="str">
        <f>IFERROR(VLOOKUP(tab_herpeto[[#This Row],[Espécie*2]],'Base de dados'!B:Z,25,),0)</f>
        <v>-</v>
      </c>
      <c r="BO35" s="49">
        <f>IFERROR(VLOOKUP(tab_herpeto[[#This Row],[Espécie*2]],'Base de dados'!B:Z,2),0)</f>
        <v>40</v>
      </c>
      <c r="BP35" s="49">
        <f>IFERROR(VLOOKUP(tab_herpeto[[#This Row],[Espécie*2]],'Base de dados'!B:AA,26),0)</f>
        <v>0</v>
      </c>
    </row>
    <row r="36" spans="2:68" x14ac:dyDescent="0.25">
      <c r="B36" s="29">
        <v>32</v>
      </c>
      <c r="C36" s="33" t="s">
        <v>3071</v>
      </c>
      <c r="D36" s="49" t="s">
        <v>3091</v>
      </c>
      <c r="E36" s="29" t="s">
        <v>83</v>
      </c>
      <c r="F36" s="50">
        <v>45004</v>
      </c>
      <c r="G36" s="49" t="s">
        <v>3094</v>
      </c>
      <c r="H36" s="49" t="s">
        <v>77</v>
      </c>
      <c r="I36" s="49" t="s">
        <v>60</v>
      </c>
      <c r="J36" s="49" t="s">
        <v>72</v>
      </c>
      <c r="K36" s="53" t="s">
        <v>834</v>
      </c>
      <c r="L36" s="35" t="str">
        <f>IFERROR(VLOOKUP(tab_herpeto[[#This Row],[Espécie*]],'Base de dados'!B:Z,7,),0)</f>
        <v>perereca</v>
      </c>
      <c r="M36" s="29" t="s">
        <v>3</v>
      </c>
      <c r="N36" s="49" t="s">
        <v>82</v>
      </c>
      <c r="O36" s="49" t="s">
        <v>82</v>
      </c>
      <c r="P36" s="49" t="s">
        <v>39</v>
      </c>
      <c r="Q36" s="49" t="s">
        <v>49</v>
      </c>
      <c r="R36" s="49" t="s">
        <v>43</v>
      </c>
      <c r="S36" s="49" t="s">
        <v>4</v>
      </c>
      <c r="T36" s="51">
        <v>0.79166666666666663</v>
      </c>
      <c r="U36" s="51">
        <v>0.85416666666666663</v>
      </c>
      <c r="V36" s="49" t="s">
        <v>3</v>
      </c>
      <c r="W36" s="29" t="s">
        <v>52</v>
      </c>
      <c r="X36" s="29" t="s">
        <v>3</v>
      </c>
      <c r="Y36" s="49" t="s">
        <v>3</v>
      </c>
      <c r="Z36" s="50">
        <f>tab_herpeto[[#This Row],[Data]]</f>
        <v>45004</v>
      </c>
      <c r="AA36" s="49" t="str">
        <f>tab_herpeto[[#This Row],[Empreendimento]]</f>
        <v>PCH Canoas</v>
      </c>
      <c r="AB36" s="29" t="s">
        <v>175</v>
      </c>
      <c r="AC36" s="29" t="s">
        <v>178</v>
      </c>
      <c r="AD36" s="29" t="s">
        <v>181</v>
      </c>
      <c r="AE36" s="29" t="s">
        <v>3086</v>
      </c>
      <c r="AF36" s="29" t="s">
        <v>184</v>
      </c>
      <c r="AG36" s="29" t="s">
        <v>3130</v>
      </c>
      <c r="AH36" s="29" t="s">
        <v>189</v>
      </c>
      <c r="AI36" s="52" t="str">
        <f>tab_herpeto[[#This Row],[Espécie*]]</f>
        <v>Aplastodiscus perviridis</v>
      </c>
      <c r="AJ36" s="53" t="str">
        <f>IFERROR(VLOOKUP(tab_herpeto[[#This Row],[Espécie*2]],'Base de dados'!B:Z,7,),0)</f>
        <v>perereca</v>
      </c>
      <c r="AK36" s="49" t="str">
        <f>IFERROR(VLOOKUP(tab_herpeto[[#This Row],[Espécie*2]],'Base de dados'!B:Z,13,),0)</f>
        <v>-</v>
      </c>
      <c r="AL36" s="29" t="s">
        <v>192</v>
      </c>
      <c r="AM36" s="49"/>
      <c r="AN36" s="49"/>
      <c r="AO36" s="49" t="str">
        <f>IFERROR(VLOOKUP(tab_herpeto[[#This Row],[Espécie*2]],'Base de dados'!B:Z,22,),0)</f>
        <v>-</v>
      </c>
      <c r="AP36" s="49" t="str">
        <f>IFERROR(VLOOKUP(tab_herpeto[[#This Row],[Espécie*2]],'Base de dados'!B:Z,23,),0)</f>
        <v>-</v>
      </c>
      <c r="AQ36" s="49" t="str">
        <f>IFERROR(VLOOKUP(tab_herpeto[[#This Row],[Espécie*2]],'Base de dados'!B:Z,21,),0)</f>
        <v>LC</v>
      </c>
      <c r="AR36" s="49" t="str">
        <f>tab_herpeto[[#This Row],[Campanha]]</f>
        <v>C01</v>
      </c>
      <c r="AS36" s="49"/>
      <c r="AT36" s="49" t="str">
        <f>tab_herpeto[[#This Row],[Método]]</f>
        <v>Procura livre</v>
      </c>
      <c r="AU36" s="49" t="str">
        <f>tab_herpeto[[#This Row],[ID Marcação*]]</f>
        <v>-</v>
      </c>
      <c r="AV36" s="49" t="str">
        <f>tab_herpeto[[#This Row],[Nº do Tombo]]</f>
        <v>-</v>
      </c>
      <c r="AW36" s="49" t="str">
        <f>IFERROR(VLOOKUP(tab_herpeto[[#This Row],[Espécie*2]],'Base de dados'!B:Z,11,),0)</f>
        <v>E</v>
      </c>
      <c r="AX36" s="49" t="str">
        <f>IFERROR(VLOOKUP(tab_herpeto[[#This Row],[Espécie*2]],'Base de dados'!B:Z,3,),0)</f>
        <v>Anura</v>
      </c>
      <c r="AY36" s="49" t="str">
        <f>IFERROR(VLOOKUP(tab_herpeto[[#This Row],[Espécie*2]],'Base de dados'!B:Z,4,),0)</f>
        <v>Hylidae</v>
      </c>
      <c r="AZ36" s="49" t="str">
        <f>IFERROR(VLOOKUP(tab_herpeto[[#This Row],[Espécie*2]],'Base de dados'!B:Z,5,),0)</f>
        <v>Cophomantinae</v>
      </c>
      <c r="BA36" s="49">
        <f>IFERROR(VLOOKUP(tab_herpeto[[#This Row],[Espécie*2]],'Base de dados'!B:Z,6,),0)</f>
        <v>0</v>
      </c>
      <c r="BB36" s="49" t="str">
        <f>IFERROR(VLOOKUP(tab_herpeto[[#This Row],[Espécie*2]],'Base de dados'!B:Z,8,),0)</f>
        <v>-</v>
      </c>
      <c r="BC36" s="49" t="str">
        <f>IFERROR(VLOOKUP(tab_herpeto[[#This Row],[Espécie*2]],'Base de dados'!B:Z,9,),0)</f>
        <v>Ar</v>
      </c>
      <c r="BD36" s="49" t="str">
        <f>IFERROR(VLOOKUP(tab_herpeto[[#This Row],[Espécie*2]],'Base de dados'!B:Z,10,),0)</f>
        <v>F</v>
      </c>
      <c r="BE36" s="49">
        <f>IFERROR(VLOOKUP(tab_herpeto[[#This Row],[Espécie*2]],'Base de dados'!B:Z,12,),0)</f>
        <v>1</v>
      </c>
      <c r="BF36" s="49" t="str">
        <f>IFERROR(VLOOKUP(tab_herpeto[[#This Row],[Espécie*2]],'Base de dados'!B:Z,14,),0)</f>
        <v>RS, PR, SC, SP, RJ, MG, GO</v>
      </c>
      <c r="BG36" s="49">
        <f>IFERROR(VLOOKUP(tab_herpeto[[#This Row],[Espécie*2]],'Base de dados'!B:Z,15,),0)</f>
        <v>0</v>
      </c>
      <c r="BH36" s="49">
        <f>IFERROR(VLOOKUP(tab_herpeto[[#This Row],[Espécie*2]],'Base de dados'!B:Z,16,),0)</f>
        <v>0</v>
      </c>
      <c r="BI36" s="49">
        <f>IFERROR(VLOOKUP(tab_herpeto[[#This Row],[Espécie*2]],'Base de dados'!B:Z,17,),0)</f>
        <v>0</v>
      </c>
      <c r="BJ36" s="49">
        <f>IFERROR(VLOOKUP(tab_herpeto[[#This Row],[Espécie*2]],'Base de dados'!B:Z,18,),0)</f>
        <v>0</v>
      </c>
      <c r="BK36" s="49" t="str">
        <f>IFERROR(VLOOKUP(tab_herpeto[[#This Row],[Espécie*2]],'Base de dados'!B:Z,19,),0)</f>
        <v>-</v>
      </c>
      <c r="BL36" s="49" t="str">
        <f>IFERROR(VLOOKUP(tab_herpeto[[#This Row],[Espécie*2]],'Base de dados'!B:Z,20,),0)</f>
        <v>-</v>
      </c>
      <c r="BM36" s="49" t="str">
        <f>IFERROR(VLOOKUP(tab_herpeto[[#This Row],[Espécie*2]],'Base de dados'!B:Z,24),0)</f>
        <v>-</v>
      </c>
      <c r="BN36" s="49" t="str">
        <f>IFERROR(VLOOKUP(tab_herpeto[[#This Row],[Espécie*2]],'Base de dados'!B:Z,25,),0)</f>
        <v>-</v>
      </c>
      <c r="BO36" s="49">
        <f>IFERROR(VLOOKUP(tab_herpeto[[#This Row],[Espécie*2]],'Base de dados'!B:Z,2),0)</f>
        <v>40</v>
      </c>
      <c r="BP36" s="49">
        <f>IFERROR(VLOOKUP(tab_herpeto[[#This Row],[Espécie*2]],'Base de dados'!B:AA,26),0)</f>
        <v>0</v>
      </c>
    </row>
    <row r="37" spans="2:68" x14ac:dyDescent="0.25">
      <c r="B37" s="29">
        <v>33</v>
      </c>
      <c r="C37" s="33" t="s">
        <v>3071</v>
      </c>
      <c r="D37" s="49" t="s">
        <v>3091</v>
      </c>
      <c r="E37" s="29" t="s">
        <v>83</v>
      </c>
      <c r="F37" s="50">
        <v>45004</v>
      </c>
      <c r="G37" s="49" t="s">
        <v>3094</v>
      </c>
      <c r="H37" s="49" t="s">
        <v>77</v>
      </c>
      <c r="I37" s="49" t="s">
        <v>60</v>
      </c>
      <c r="J37" s="49" t="s">
        <v>72</v>
      </c>
      <c r="K37" s="53" t="s">
        <v>848</v>
      </c>
      <c r="L37" s="35" t="str">
        <f>IFERROR(VLOOKUP(tab_herpeto[[#This Row],[Espécie*]],'Base de dados'!B:Z,7,),0)</f>
        <v>perereca</v>
      </c>
      <c r="M37" s="29" t="s">
        <v>3</v>
      </c>
      <c r="N37" s="49" t="s">
        <v>82</v>
      </c>
      <c r="O37" s="49" t="s">
        <v>82</v>
      </c>
      <c r="P37" s="49" t="s">
        <v>39</v>
      </c>
      <c r="Q37" s="49" t="s">
        <v>49</v>
      </c>
      <c r="R37" s="49" t="s">
        <v>43</v>
      </c>
      <c r="S37" s="49" t="s">
        <v>4</v>
      </c>
      <c r="T37" s="51">
        <v>0.79166666666666663</v>
      </c>
      <c r="U37" s="51">
        <v>0.85416666666666663</v>
      </c>
      <c r="V37" s="49" t="s">
        <v>3</v>
      </c>
      <c r="W37" s="29" t="s">
        <v>52</v>
      </c>
      <c r="X37" s="29" t="s">
        <v>3</v>
      </c>
      <c r="Y37" s="49" t="s">
        <v>3</v>
      </c>
      <c r="Z37" s="50">
        <f>tab_herpeto[[#This Row],[Data]]</f>
        <v>45004</v>
      </c>
      <c r="AA37" s="49" t="str">
        <f>tab_herpeto[[#This Row],[Empreendimento]]</f>
        <v>PCH Canoas</v>
      </c>
      <c r="AB37" s="29" t="s">
        <v>175</v>
      </c>
      <c r="AC37" s="29" t="s">
        <v>178</v>
      </c>
      <c r="AD37" s="29" t="s">
        <v>181</v>
      </c>
      <c r="AE37" s="29" t="s">
        <v>3086</v>
      </c>
      <c r="AF37" s="29" t="s">
        <v>184</v>
      </c>
      <c r="AG37" s="29" t="s">
        <v>3130</v>
      </c>
      <c r="AH37" s="29" t="s">
        <v>189</v>
      </c>
      <c r="AI37" s="52" t="str">
        <f>tab_herpeto[[#This Row],[Espécie*]]</f>
        <v>Boana bischoffi</v>
      </c>
      <c r="AJ37" s="53" t="str">
        <f>IFERROR(VLOOKUP(tab_herpeto[[#This Row],[Espécie*2]],'Base de dados'!B:Z,7,),0)</f>
        <v>perereca</v>
      </c>
      <c r="AK37" s="49" t="str">
        <f>IFERROR(VLOOKUP(tab_herpeto[[#This Row],[Espécie*2]],'Base de dados'!B:Z,13,),0)</f>
        <v>-</v>
      </c>
      <c r="AL37" s="29" t="s">
        <v>192</v>
      </c>
      <c r="AM37" s="49"/>
      <c r="AN37" s="49"/>
      <c r="AO37" s="49" t="str">
        <f>IFERROR(VLOOKUP(tab_herpeto[[#This Row],[Espécie*2]],'Base de dados'!B:Z,22,),0)</f>
        <v>-</v>
      </c>
      <c r="AP37" s="49" t="str">
        <f>IFERROR(VLOOKUP(tab_herpeto[[#This Row],[Espécie*2]],'Base de dados'!B:Z,23,),0)</f>
        <v>-</v>
      </c>
      <c r="AQ37" s="49" t="str">
        <f>IFERROR(VLOOKUP(tab_herpeto[[#This Row],[Espécie*2]],'Base de dados'!B:Z,21,),0)</f>
        <v>LC</v>
      </c>
      <c r="AR37" s="49" t="str">
        <f>tab_herpeto[[#This Row],[Campanha]]</f>
        <v>C01</v>
      </c>
      <c r="AS37" s="49"/>
      <c r="AT37" s="49" t="str">
        <f>tab_herpeto[[#This Row],[Método]]</f>
        <v>Procura livre</v>
      </c>
      <c r="AU37" s="49" t="str">
        <f>tab_herpeto[[#This Row],[ID Marcação*]]</f>
        <v>-</v>
      </c>
      <c r="AV37" s="49" t="str">
        <f>tab_herpeto[[#This Row],[Nº do Tombo]]</f>
        <v>-</v>
      </c>
      <c r="AW37" s="49" t="str">
        <f>IFERROR(VLOOKUP(tab_herpeto[[#This Row],[Espécie*2]],'Base de dados'!B:Z,11,),0)</f>
        <v>E</v>
      </c>
      <c r="AX37" s="49" t="str">
        <f>IFERROR(VLOOKUP(tab_herpeto[[#This Row],[Espécie*2]],'Base de dados'!B:Z,3,),0)</f>
        <v>Anura</v>
      </c>
      <c r="AY37" s="49" t="str">
        <f>IFERROR(VLOOKUP(tab_herpeto[[#This Row],[Espécie*2]],'Base de dados'!B:Z,4,),0)</f>
        <v>Hylidae</v>
      </c>
      <c r="AZ37" s="49" t="str">
        <f>IFERROR(VLOOKUP(tab_herpeto[[#This Row],[Espécie*2]],'Base de dados'!B:Z,5,),0)</f>
        <v>Cophomantinae</v>
      </c>
      <c r="BA37" s="49">
        <f>IFERROR(VLOOKUP(tab_herpeto[[#This Row],[Espécie*2]],'Base de dados'!B:Z,6,),0)</f>
        <v>0</v>
      </c>
      <c r="BB37" s="49" t="str">
        <f>IFERROR(VLOOKUP(tab_herpeto[[#This Row],[Espécie*2]],'Base de dados'!B:Z,8,),0)</f>
        <v>-</v>
      </c>
      <c r="BC37" s="49" t="str">
        <f>IFERROR(VLOOKUP(tab_herpeto[[#This Row],[Espécie*2]],'Base de dados'!B:Z,9,),0)</f>
        <v>Ar</v>
      </c>
      <c r="BD37" s="49" t="str">
        <f>IFERROR(VLOOKUP(tab_herpeto[[#This Row],[Espécie*2]],'Base de dados'!B:Z,10,),0)</f>
        <v>A</v>
      </c>
      <c r="BE37" s="49" t="str">
        <f>IFERROR(VLOOKUP(tab_herpeto[[#This Row],[Espécie*2]],'Base de dados'!B:Z,12,),0)</f>
        <v>-</v>
      </c>
      <c r="BF37" s="49" t="str">
        <f>IFERROR(VLOOKUP(tab_herpeto[[#This Row],[Espécie*2]],'Base de dados'!B:Z,14,),0)</f>
        <v>RS, SC, PR, SP, RJ</v>
      </c>
      <c r="BG37" s="49">
        <f>IFERROR(VLOOKUP(tab_herpeto[[#This Row],[Espécie*2]],'Base de dados'!B:Z,15,),0)</f>
        <v>0</v>
      </c>
      <c r="BH37" s="49">
        <f>IFERROR(VLOOKUP(tab_herpeto[[#This Row],[Espécie*2]],'Base de dados'!B:Z,16,),0)</f>
        <v>0</v>
      </c>
      <c r="BI37" s="49">
        <f>IFERROR(VLOOKUP(tab_herpeto[[#This Row],[Espécie*2]],'Base de dados'!B:Z,17,),0)</f>
        <v>0</v>
      </c>
      <c r="BJ37" s="49">
        <f>IFERROR(VLOOKUP(tab_herpeto[[#This Row],[Espécie*2]],'Base de dados'!B:Z,18,),0)</f>
        <v>0</v>
      </c>
      <c r="BK37" s="49" t="str">
        <f>IFERROR(VLOOKUP(tab_herpeto[[#This Row],[Espécie*2]],'Base de dados'!B:Z,19,),0)</f>
        <v>-</v>
      </c>
      <c r="BL37" s="49" t="str">
        <f>IFERROR(VLOOKUP(tab_herpeto[[#This Row],[Espécie*2]],'Base de dados'!B:Z,20,),0)</f>
        <v>-</v>
      </c>
      <c r="BM37" s="49">
        <f>IFERROR(VLOOKUP(tab_herpeto[[#This Row],[Espécie*2]],'Base de dados'!B:Z,24),0)</f>
        <v>0</v>
      </c>
      <c r="BN37" s="49" t="str">
        <f>IFERROR(VLOOKUP(tab_herpeto[[#This Row],[Espécie*2]],'Base de dados'!B:Z,25,),0)</f>
        <v>-</v>
      </c>
      <c r="BO37" s="49">
        <f>IFERROR(VLOOKUP(tab_herpeto[[#This Row],[Espécie*2]],'Base de dados'!B:Z,2),0)</f>
        <v>127</v>
      </c>
      <c r="BP37" s="49">
        <f>IFERROR(VLOOKUP(tab_herpeto[[#This Row],[Espécie*2]],'Base de dados'!B:AA,26),0)</f>
        <v>0</v>
      </c>
    </row>
    <row r="38" spans="2:68" x14ac:dyDescent="0.25">
      <c r="B38" s="29">
        <v>34</v>
      </c>
      <c r="C38" s="33" t="s">
        <v>3071</v>
      </c>
      <c r="D38" s="49" t="s">
        <v>3091</v>
      </c>
      <c r="E38" s="29" t="s">
        <v>83</v>
      </c>
      <c r="F38" s="50">
        <v>45005</v>
      </c>
      <c r="G38" s="49" t="s">
        <v>3073</v>
      </c>
      <c r="H38" s="49" t="s">
        <v>77</v>
      </c>
      <c r="I38" s="49" t="s">
        <v>60</v>
      </c>
      <c r="J38" s="29" t="s">
        <v>72</v>
      </c>
      <c r="K38" s="53" t="s">
        <v>1343</v>
      </c>
      <c r="L38" s="35" t="str">
        <f>IFERROR(VLOOKUP(tab_herpeto[[#This Row],[Espécie*]],'Base de dados'!B:Z,7,),0)</f>
        <v>rãzinha-do-folhiço</v>
      </c>
      <c r="M38" s="29" t="s">
        <v>3</v>
      </c>
      <c r="N38" s="49" t="s">
        <v>81</v>
      </c>
      <c r="O38" s="49" t="s">
        <v>82</v>
      </c>
      <c r="P38" s="49" t="s">
        <v>38</v>
      </c>
      <c r="Q38" s="49" t="s">
        <v>50</v>
      </c>
      <c r="R38" s="49" t="s">
        <v>41</v>
      </c>
      <c r="S38" s="49" t="s">
        <v>61</v>
      </c>
      <c r="T38" s="51">
        <v>0.33333333333333331</v>
      </c>
      <c r="U38" s="51">
        <v>0.45833333333333331</v>
      </c>
      <c r="V38" s="49" t="s">
        <v>3</v>
      </c>
      <c r="W38" s="49" t="s">
        <v>52</v>
      </c>
      <c r="X38" s="29" t="s">
        <v>3</v>
      </c>
      <c r="Y38" s="49" t="s">
        <v>3</v>
      </c>
      <c r="Z38" s="50">
        <f>tab_herpeto[[#This Row],[Data]]</f>
        <v>45005</v>
      </c>
      <c r="AA38" s="49" t="str">
        <f>tab_herpeto[[#This Row],[Empreendimento]]</f>
        <v>PCH Canoas</v>
      </c>
      <c r="AB38" s="29" t="s">
        <v>175</v>
      </c>
      <c r="AC38" s="29" t="s">
        <v>178</v>
      </c>
      <c r="AD38" s="29" t="s">
        <v>181</v>
      </c>
      <c r="AE38" s="29" t="s">
        <v>3086</v>
      </c>
      <c r="AF38" s="29" t="s">
        <v>184</v>
      </c>
      <c r="AG38" s="29" t="s">
        <v>3130</v>
      </c>
      <c r="AH38" s="29" t="s">
        <v>189</v>
      </c>
      <c r="AI38" s="52" t="str">
        <f>tab_herpeto[[#This Row],[Espécie*]]</f>
        <v>Physalaemus cuvieri</v>
      </c>
      <c r="AJ38" s="53" t="str">
        <f>IFERROR(VLOOKUP(tab_herpeto[[#This Row],[Espécie*2]],'Base de dados'!B:Z,7,),0)</f>
        <v>rãzinha-do-folhiço</v>
      </c>
      <c r="AK38" s="49" t="str">
        <f>IFERROR(VLOOKUP(tab_herpeto[[#This Row],[Espécie*2]],'Base de dados'!B:Z,13,),0)</f>
        <v>-</v>
      </c>
      <c r="AL38" s="29" t="s">
        <v>192</v>
      </c>
      <c r="AM38" s="29" t="s">
        <v>3077</v>
      </c>
      <c r="AN38" s="29" t="s">
        <v>3081</v>
      </c>
      <c r="AO38" s="49" t="str">
        <f>IFERROR(VLOOKUP(tab_herpeto[[#This Row],[Espécie*2]],'Base de dados'!B:Z,22,),0)</f>
        <v>-</v>
      </c>
      <c r="AP38" s="49" t="str">
        <f>IFERROR(VLOOKUP(tab_herpeto[[#This Row],[Espécie*2]],'Base de dados'!B:Z,23,),0)</f>
        <v>-</v>
      </c>
      <c r="AQ38" s="49" t="str">
        <f>IFERROR(VLOOKUP(tab_herpeto[[#This Row],[Espécie*2]],'Base de dados'!B:Z,21,),0)</f>
        <v>LC</v>
      </c>
      <c r="AR38" s="49" t="str">
        <f>tab_herpeto[[#This Row],[Campanha]]</f>
        <v>C01</v>
      </c>
      <c r="AS38" s="49"/>
      <c r="AT38" s="49" t="str">
        <f>tab_herpeto[[#This Row],[Método]]</f>
        <v>Procura livre</v>
      </c>
      <c r="AU38" s="49" t="str">
        <f>tab_herpeto[[#This Row],[ID Marcação*]]</f>
        <v>-</v>
      </c>
      <c r="AV38" s="49" t="str">
        <f>tab_herpeto[[#This Row],[Nº do Tombo]]</f>
        <v>-</v>
      </c>
      <c r="AW38" s="49" t="str">
        <f>IFERROR(VLOOKUP(tab_herpeto[[#This Row],[Espécie*2]],'Base de dados'!B:Z,11,),0)</f>
        <v>R</v>
      </c>
      <c r="AX38" s="49" t="str">
        <f>IFERROR(VLOOKUP(tab_herpeto[[#This Row],[Espécie*2]],'Base de dados'!B:Z,3,),0)</f>
        <v>Anura</v>
      </c>
      <c r="AY38" s="49" t="str">
        <f>IFERROR(VLOOKUP(tab_herpeto[[#This Row],[Espécie*2]],'Base de dados'!B:Z,4,),0)</f>
        <v>Leptodactylidae</v>
      </c>
      <c r="AZ38" s="49" t="str">
        <f>IFERROR(VLOOKUP(tab_herpeto[[#This Row],[Espécie*2]],'Base de dados'!B:Z,5,),0)</f>
        <v>Leiuperinae</v>
      </c>
      <c r="BA38" s="49">
        <f>IFERROR(VLOOKUP(tab_herpeto[[#This Row],[Espécie*2]],'Base de dados'!B:Z,6,),0)</f>
        <v>0</v>
      </c>
      <c r="BB38" s="49" t="str">
        <f>IFERROR(VLOOKUP(tab_herpeto[[#This Row],[Espécie*2]],'Base de dados'!B:Z,8,),0)</f>
        <v>-</v>
      </c>
      <c r="BC38" s="49" t="str">
        <f>IFERROR(VLOOKUP(tab_herpeto[[#This Row],[Espécie*2]],'Base de dados'!B:Z,9,),0)</f>
        <v>Te</v>
      </c>
      <c r="BD38" s="49" t="str">
        <f>IFERROR(VLOOKUP(tab_herpeto[[#This Row],[Espécie*2]],'Base de dados'!B:Z,10,),0)</f>
        <v>A</v>
      </c>
      <c r="BE38" s="49" t="str">
        <f>IFERROR(VLOOKUP(tab_herpeto[[#This Row],[Espécie*2]],'Base de dados'!B:Z,12,),0)</f>
        <v>-</v>
      </c>
      <c r="BF38" s="49" t="str">
        <f>IFERROR(VLOOKUP(tab_herpeto[[#This Row],[Espécie*2]],'Base de dados'!B:Z,14,),0)</f>
        <v>Exceto AC e RR</v>
      </c>
      <c r="BG38" s="49">
        <f>IFERROR(VLOOKUP(tab_herpeto[[#This Row],[Espécie*2]],'Base de dados'!B:Z,15,),0)</f>
        <v>0</v>
      </c>
      <c r="BH38" s="49">
        <f>IFERROR(VLOOKUP(tab_herpeto[[#This Row],[Espécie*2]],'Base de dados'!B:Z,16,),0)</f>
        <v>0</v>
      </c>
      <c r="BI38" s="49">
        <f>IFERROR(VLOOKUP(tab_herpeto[[#This Row],[Espécie*2]],'Base de dados'!B:Z,17,),0)</f>
        <v>0</v>
      </c>
      <c r="BJ38" s="49">
        <f>IFERROR(VLOOKUP(tab_herpeto[[#This Row],[Espécie*2]],'Base de dados'!B:Z,18,),0)</f>
        <v>0</v>
      </c>
      <c r="BK38" s="49" t="str">
        <f>IFERROR(VLOOKUP(tab_herpeto[[#This Row],[Espécie*2]],'Base de dados'!B:Z,19,),0)</f>
        <v>-</v>
      </c>
      <c r="BL38" s="49" t="str">
        <f>IFERROR(VLOOKUP(tab_herpeto[[#This Row],[Espécie*2]],'Base de dados'!B:Z,20,),0)</f>
        <v>-</v>
      </c>
      <c r="BM38" s="49" t="str">
        <f>IFERROR(VLOOKUP(tab_herpeto[[#This Row],[Espécie*2]],'Base de dados'!B:Z,24),0)</f>
        <v>-</v>
      </c>
      <c r="BN38" s="49" t="str">
        <f>IFERROR(VLOOKUP(tab_herpeto[[#This Row],[Espécie*2]],'Base de dados'!B:Z,25,),0)</f>
        <v>-</v>
      </c>
      <c r="BO38" s="49" t="str">
        <f>IFERROR(VLOOKUP(tab_herpeto[[#This Row],[Espécie*2]],'Base de dados'!B:Z,2),0)</f>
        <v>XX</v>
      </c>
      <c r="BP38" s="49">
        <f>IFERROR(VLOOKUP(tab_herpeto[[#This Row],[Espécie*2]],'Base de dados'!B:AA,26),0)</f>
        <v>0</v>
      </c>
    </row>
    <row r="39" spans="2:68" x14ac:dyDescent="0.25">
      <c r="B39" s="29">
        <v>35</v>
      </c>
      <c r="C39" s="33" t="s">
        <v>3071</v>
      </c>
      <c r="D39" s="49" t="s">
        <v>3091</v>
      </c>
      <c r="E39" s="29" t="s">
        <v>83</v>
      </c>
      <c r="F39" s="50">
        <v>45005</v>
      </c>
      <c r="G39" s="49" t="s">
        <v>3072</v>
      </c>
      <c r="H39" s="49" t="s">
        <v>77</v>
      </c>
      <c r="I39" s="49" t="s">
        <v>60</v>
      </c>
      <c r="J39" s="49" t="s">
        <v>3064</v>
      </c>
      <c r="K39" s="53" t="s">
        <v>1003</v>
      </c>
      <c r="L39" s="35" t="str">
        <f>IFERROR(VLOOKUP(tab_herpeto[[#This Row],[Espécie*]],'Base de dados'!B:Z,7,),0)</f>
        <v>pererequinha-do-brejo</v>
      </c>
      <c r="M39" s="29" t="s">
        <v>3</v>
      </c>
      <c r="N39" s="49" t="s">
        <v>82</v>
      </c>
      <c r="O39" s="49" t="s">
        <v>82</v>
      </c>
      <c r="P39" s="49" t="s">
        <v>39</v>
      </c>
      <c r="Q39" s="49" t="s">
        <v>69</v>
      </c>
      <c r="R39" s="49" t="s">
        <v>3</v>
      </c>
      <c r="S39" s="49" t="s">
        <v>4</v>
      </c>
      <c r="T39" s="51">
        <v>0.79166666666666663</v>
      </c>
      <c r="U39" s="51">
        <v>0.85416666666666663</v>
      </c>
      <c r="V39" s="49" t="s">
        <v>3</v>
      </c>
      <c r="W39" s="29" t="s">
        <v>52</v>
      </c>
      <c r="X39" s="29" t="s">
        <v>3</v>
      </c>
      <c r="Y39" s="49" t="s">
        <v>3</v>
      </c>
      <c r="Z39" s="50">
        <f>tab_herpeto[[#This Row],[Data]]</f>
        <v>45005</v>
      </c>
      <c r="AA39" s="49" t="str">
        <f>tab_herpeto[[#This Row],[Empreendimento]]</f>
        <v>PCH Canoas</v>
      </c>
      <c r="AB39" s="29" t="s">
        <v>175</v>
      </c>
      <c r="AC39" s="29" t="s">
        <v>178</v>
      </c>
      <c r="AD39" s="29" t="s">
        <v>181</v>
      </c>
      <c r="AE39" s="29" t="s">
        <v>3086</v>
      </c>
      <c r="AF39" s="29" t="s">
        <v>184</v>
      </c>
      <c r="AG39" s="29" t="s">
        <v>3130</v>
      </c>
      <c r="AH39" s="29" t="s">
        <v>189</v>
      </c>
      <c r="AI39" s="52" t="str">
        <f>tab_herpeto[[#This Row],[Espécie*]]</f>
        <v>Dendropsophus minutus</v>
      </c>
      <c r="AJ39" s="53" t="str">
        <f>IFERROR(VLOOKUP(tab_herpeto[[#This Row],[Espécie*2]],'Base de dados'!B:Z,7,),0)</f>
        <v>pererequinha-do-brejo</v>
      </c>
      <c r="AK39" s="49" t="str">
        <f>IFERROR(VLOOKUP(tab_herpeto[[#This Row],[Espécie*2]],'Base de dados'!B:Z,13,),0)</f>
        <v>-</v>
      </c>
      <c r="AL39" s="29" t="s">
        <v>192</v>
      </c>
      <c r="AM39" s="49" t="s">
        <v>3076</v>
      </c>
      <c r="AN39" s="49" t="s">
        <v>3080</v>
      </c>
      <c r="AO39" s="49" t="str">
        <f>IFERROR(VLOOKUP(tab_herpeto[[#This Row],[Espécie*2]],'Base de dados'!B:Z,22,),0)</f>
        <v>-</v>
      </c>
      <c r="AP39" s="49" t="str">
        <f>IFERROR(VLOOKUP(tab_herpeto[[#This Row],[Espécie*2]],'Base de dados'!B:Z,23,),0)</f>
        <v>-</v>
      </c>
      <c r="AQ39" s="49" t="str">
        <f>IFERROR(VLOOKUP(tab_herpeto[[#This Row],[Espécie*2]],'Base de dados'!B:Z,21,),0)</f>
        <v>LC</v>
      </c>
      <c r="AR39" s="49" t="str">
        <f>tab_herpeto[[#This Row],[Campanha]]</f>
        <v>C01</v>
      </c>
      <c r="AS39" s="49"/>
      <c r="AT39" s="49" t="str">
        <f>tab_herpeto[[#This Row],[Método]]</f>
        <v>Censo auditivo</v>
      </c>
      <c r="AU39" s="49" t="str">
        <f>tab_herpeto[[#This Row],[ID Marcação*]]</f>
        <v>-</v>
      </c>
      <c r="AV39" s="49" t="str">
        <f>tab_herpeto[[#This Row],[Nº do Tombo]]</f>
        <v>-</v>
      </c>
      <c r="AW39" s="49" t="str">
        <f>IFERROR(VLOOKUP(tab_herpeto[[#This Row],[Espécie*2]],'Base de dados'!B:Z,11,),0)</f>
        <v>R</v>
      </c>
      <c r="AX39" s="49" t="str">
        <f>IFERROR(VLOOKUP(tab_herpeto[[#This Row],[Espécie*2]],'Base de dados'!B:Z,3,),0)</f>
        <v>Anura</v>
      </c>
      <c r="AY39" s="49" t="str">
        <f>IFERROR(VLOOKUP(tab_herpeto[[#This Row],[Espécie*2]],'Base de dados'!B:Z,4,),0)</f>
        <v>Hylidae</v>
      </c>
      <c r="AZ39" s="49" t="str">
        <f>IFERROR(VLOOKUP(tab_herpeto[[#This Row],[Espécie*2]],'Base de dados'!B:Z,5,),0)</f>
        <v>Dendropsophinae</v>
      </c>
      <c r="BA39" s="49">
        <f>IFERROR(VLOOKUP(tab_herpeto[[#This Row],[Espécie*2]],'Base de dados'!B:Z,6,),0)</f>
        <v>0</v>
      </c>
      <c r="BB39" s="49" t="str">
        <f>IFERROR(VLOOKUP(tab_herpeto[[#This Row],[Espécie*2]],'Base de dados'!B:Z,8,),0)</f>
        <v>-</v>
      </c>
      <c r="BC39" s="49" t="str">
        <f>IFERROR(VLOOKUP(tab_herpeto[[#This Row],[Espécie*2]],'Base de dados'!B:Z,9,),0)</f>
        <v>Ar</v>
      </c>
      <c r="BD39" s="49" t="str">
        <f>IFERROR(VLOOKUP(tab_herpeto[[#This Row],[Espécie*2]],'Base de dados'!B:Z,10,),0)</f>
        <v>A</v>
      </c>
      <c r="BE39" s="49" t="str">
        <f>IFERROR(VLOOKUP(tab_herpeto[[#This Row],[Espécie*2]],'Base de dados'!B:Z,12,),0)</f>
        <v>-</v>
      </c>
      <c r="BF39" s="49" t="str">
        <f>IFERROR(VLOOKUP(tab_herpeto[[#This Row],[Espécie*2]],'Base de dados'!B:Z,14,),0)</f>
        <v>RS, SC, PR, SP, RJ, ES, MG, BA, SE, AL, PE, PB, RN, CE, PI, MA, MS, MT, GO, DF, TO, PA, AM, AP, RO, RR, AC</v>
      </c>
      <c r="BG39" s="49">
        <f>IFERROR(VLOOKUP(tab_herpeto[[#This Row],[Espécie*2]],'Base de dados'!B:Z,15,),0)</f>
        <v>0</v>
      </c>
      <c r="BH39" s="49">
        <f>IFERROR(VLOOKUP(tab_herpeto[[#This Row],[Espécie*2]],'Base de dados'!B:Z,16,),0)</f>
        <v>0</v>
      </c>
      <c r="BI39" s="49">
        <f>IFERROR(VLOOKUP(tab_herpeto[[#This Row],[Espécie*2]],'Base de dados'!B:Z,17,),0)</f>
        <v>0</v>
      </c>
      <c r="BJ39" s="49">
        <f>IFERROR(VLOOKUP(tab_herpeto[[#This Row],[Espécie*2]],'Base de dados'!B:Z,18,),0)</f>
        <v>0</v>
      </c>
      <c r="BK39" s="49" t="str">
        <f>IFERROR(VLOOKUP(tab_herpeto[[#This Row],[Espécie*2]],'Base de dados'!B:Z,19,),0)</f>
        <v>-</v>
      </c>
      <c r="BL39" s="49" t="str">
        <f>IFERROR(VLOOKUP(tab_herpeto[[#This Row],[Espécie*2]],'Base de dados'!B:Z,20,),0)</f>
        <v>-</v>
      </c>
      <c r="BM39" s="49" t="str">
        <f>IFERROR(VLOOKUP(tab_herpeto[[#This Row],[Espécie*2]],'Base de dados'!B:Z,24),0)</f>
        <v>-</v>
      </c>
      <c r="BN39" s="49" t="str">
        <f>IFERROR(VLOOKUP(tab_herpeto[[#This Row],[Espécie*2]],'Base de dados'!B:Z,25,),0)</f>
        <v>-</v>
      </c>
      <c r="BO39" s="49">
        <f>IFERROR(VLOOKUP(tab_herpeto[[#This Row],[Espécie*2]],'Base de dados'!B:Z,2),0)</f>
        <v>898</v>
      </c>
      <c r="BP39" s="49">
        <f>IFERROR(VLOOKUP(tab_herpeto[[#This Row],[Espécie*2]],'Base de dados'!B:AA,26),0)</f>
        <v>0</v>
      </c>
    </row>
    <row r="40" spans="2:68" x14ac:dyDescent="0.25">
      <c r="B40" s="29">
        <v>36</v>
      </c>
      <c r="C40" s="33" t="s">
        <v>3071</v>
      </c>
      <c r="D40" s="49" t="s">
        <v>3091</v>
      </c>
      <c r="E40" s="29" t="s">
        <v>83</v>
      </c>
      <c r="F40" s="50">
        <v>45005</v>
      </c>
      <c r="G40" s="49" t="s">
        <v>3072</v>
      </c>
      <c r="H40" s="49" t="s">
        <v>77</v>
      </c>
      <c r="I40" s="49" t="s">
        <v>60</v>
      </c>
      <c r="J40" s="49" t="s">
        <v>3064</v>
      </c>
      <c r="K40" s="53" t="s">
        <v>1003</v>
      </c>
      <c r="L40" s="35" t="str">
        <f>IFERROR(VLOOKUP(tab_herpeto[[#This Row],[Espécie*]],'Base de dados'!B:Z,7,),0)</f>
        <v>pererequinha-do-brejo</v>
      </c>
      <c r="M40" s="29" t="s">
        <v>3</v>
      </c>
      <c r="N40" s="49" t="s">
        <v>82</v>
      </c>
      <c r="O40" s="49" t="s">
        <v>82</v>
      </c>
      <c r="P40" s="49" t="s">
        <v>39</v>
      </c>
      <c r="Q40" s="49" t="s">
        <v>69</v>
      </c>
      <c r="R40" s="49" t="s">
        <v>3</v>
      </c>
      <c r="S40" s="49" t="s">
        <v>4</v>
      </c>
      <c r="T40" s="51">
        <v>0.79166666666666663</v>
      </c>
      <c r="U40" s="51">
        <v>0.85416666666666663</v>
      </c>
      <c r="V40" s="49" t="s">
        <v>3</v>
      </c>
      <c r="W40" s="29" t="s">
        <v>52</v>
      </c>
      <c r="X40" s="29" t="s">
        <v>3</v>
      </c>
      <c r="Y40" s="49" t="s">
        <v>3</v>
      </c>
      <c r="Z40" s="50">
        <f>tab_herpeto[[#This Row],[Data]]</f>
        <v>45005</v>
      </c>
      <c r="AA40" s="49" t="str">
        <f>tab_herpeto[[#This Row],[Empreendimento]]</f>
        <v>PCH Canoas</v>
      </c>
      <c r="AB40" s="29" t="s">
        <v>175</v>
      </c>
      <c r="AC40" s="29" t="s">
        <v>178</v>
      </c>
      <c r="AD40" s="29" t="s">
        <v>181</v>
      </c>
      <c r="AE40" s="29" t="s">
        <v>3086</v>
      </c>
      <c r="AF40" s="29" t="s">
        <v>184</v>
      </c>
      <c r="AG40" s="29" t="s">
        <v>3130</v>
      </c>
      <c r="AH40" s="29" t="s">
        <v>189</v>
      </c>
      <c r="AI40" s="52" t="str">
        <f>tab_herpeto[[#This Row],[Espécie*]]</f>
        <v>Dendropsophus minutus</v>
      </c>
      <c r="AJ40" s="53" t="str">
        <f>IFERROR(VLOOKUP(tab_herpeto[[#This Row],[Espécie*2]],'Base de dados'!B:Z,7,),0)</f>
        <v>pererequinha-do-brejo</v>
      </c>
      <c r="AK40" s="49" t="str">
        <f>IFERROR(VLOOKUP(tab_herpeto[[#This Row],[Espécie*2]],'Base de dados'!B:Z,13,),0)</f>
        <v>-</v>
      </c>
      <c r="AL40" s="29" t="s">
        <v>192</v>
      </c>
      <c r="AM40" s="49" t="s">
        <v>3076</v>
      </c>
      <c r="AN40" s="49" t="s">
        <v>3080</v>
      </c>
      <c r="AO40" s="49" t="str">
        <f>IFERROR(VLOOKUP(tab_herpeto[[#This Row],[Espécie*2]],'Base de dados'!B:Z,22,),0)</f>
        <v>-</v>
      </c>
      <c r="AP40" s="49" t="str">
        <f>IFERROR(VLOOKUP(tab_herpeto[[#This Row],[Espécie*2]],'Base de dados'!B:Z,23,),0)</f>
        <v>-</v>
      </c>
      <c r="AQ40" s="49" t="str">
        <f>IFERROR(VLOOKUP(tab_herpeto[[#This Row],[Espécie*2]],'Base de dados'!B:Z,21,),0)</f>
        <v>LC</v>
      </c>
      <c r="AR40" s="49" t="str">
        <f>tab_herpeto[[#This Row],[Campanha]]</f>
        <v>C01</v>
      </c>
      <c r="AS40" s="49"/>
      <c r="AT40" s="49" t="str">
        <f>tab_herpeto[[#This Row],[Método]]</f>
        <v>Censo auditivo</v>
      </c>
      <c r="AU40" s="49" t="str">
        <f>tab_herpeto[[#This Row],[ID Marcação*]]</f>
        <v>-</v>
      </c>
      <c r="AV40" s="49" t="str">
        <f>tab_herpeto[[#This Row],[Nº do Tombo]]</f>
        <v>-</v>
      </c>
      <c r="AW40" s="49" t="str">
        <f>IFERROR(VLOOKUP(tab_herpeto[[#This Row],[Espécie*2]],'Base de dados'!B:Z,11,),0)</f>
        <v>R</v>
      </c>
      <c r="AX40" s="49" t="str">
        <f>IFERROR(VLOOKUP(tab_herpeto[[#This Row],[Espécie*2]],'Base de dados'!B:Z,3,),0)</f>
        <v>Anura</v>
      </c>
      <c r="AY40" s="49" t="str">
        <f>IFERROR(VLOOKUP(tab_herpeto[[#This Row],[Espécie*2]],'Base de dados'!B:Z,4,),0)</f>
        <v>Hylidae</v>
      </c>
      <c r="AZ40" s="49" t="str">
        <f>IFERROR(VLOOKUP(tab_herpeto[[#This Row],[Espécie*2]],'Base de dados'!B:Z,5,),0)</f>
        <v>Dendropsophinae</v>
      </c>
      <c r="BA40" s="49">
        <f>IFERROR(VLOOKUP(tab_herpeto[[#This Row],[Espécie*2]],'Base de dados'!B:Z,6,),0)</f>
        <v>0</v>
      </c>
      <c r="BB40" s="49" t="str">
        <f>IFERROR(VLOOKUP(tab_herpeto[[#This Row],[Espécie*2]],'Base de dados'!B:Z,8,),0)</f>
        <v>-</v>
      </c>
      <c r="BC40" s="49" t="str">
        <f>IFERROR(VLOOKUP(tab_herpeto[[#This Row],[Espécie*2]],'Base de dados'!B:Z,9,),0)</f>
        <v>Ar</v>
      </c>
      <c r="BD40" s="49" t="str">
        <f>IFERROR(VLOOKUP(tab_herpeto[[#This Row],[Espécie*2]],'Base de dados'!B:Z,10,),0)</f>
        <v>A</v>
      </c>
      <c r="BE40" s="49" t="str">
        <f>IFERROR(VLOOKUP(tab_herpeto[[#This Row],[Espécie*2]],'Base de dados'!B:Z,12,),0)</f>
        <v>-</v>
      </c>
      <c r="BF40" s="49" t="str">
        <f>IFERROR(VLOOKUP(tab_herpeto[[#This Row],[Espécie*2]],'Base de dados'!B:Z,14,),0)</f>
        <v>RS, SC, PR, SP, RJ, ES, MG, BA, SE, AL, PE, PB, RN, CE, PI, MA, MS, MT, GO, DF, TO, PA, AM, AP, RO, RR, AC</v>
      </c>
      <c r="BG40" s="49">
        <f>IFERROR(VLOOKUP(tab_herpeto[[#This Row],[Espécie*2]],'Base de dados'!B:Z,15,),0)</f>
        <v>0</v>
      </c>
      <c r="BH40" s="49">
        <f>IFERROR(VLOOKUP(tab_herpeto[[#This Row],[Espécie*2]],'Base de dados'!B:Z,16,),0)</f>
        <v>0</v>
      </c>
      <c r="BI40" s="49">
        <f>IFERROR(VLOOKUP(tab_herpeto[[#This Row],[Espécie*2]],'Base de dados'!B:Z,17,),0)</f>
        <v>0</v>
      </c>
      <c r="BJ40" s="49">
        <f>IFERROR(VLOOKUP(tab_herpeto[[#This Row],[Espécie*2]],'Base de dados'!B:Z,18,),0)</f>
        <v>0</v>
      </c>
      <c r="BK40" s="49" t="str">
        <f>IFERROR(VLOOKUP(tab_herpeto[[#This Row],[Espécie*2]],'Base de dados'!B:Z,19,),0)</f>
        <v>-</v>
      </c>
      <c r="BL40" s="49" t="str">
        <f>IFERROR(VLOOKUP(tab_herpeto[[#This Row],[Espécie*2]],'Base de dados'!B:Z,20,),0)</f>
        <v>-</v>
      </c>
      <c r="BM40" s="49" t="str">
        <f>IFERROR(VLOOKUP(tab_herpeto[[#This Row],[Espécie*2]],'Base de dados'!B:Z,24),0)</f>
        <v>-</v>
      </c>
      <c r="BN40" s="49" t="str">
        <f>IFERROR(VLOOKUP(tab_herpeto[[#This Row],[Espécie*2]],'Base de dados'!B:Z,25,),0)</f>
        <v>-</v>
      </c>
      <c r="BO40" s="49">
        <f>IFERROR(VLOOKUP(tab_herpeto[[#This Row],[Espécie*2]],'Base de dados'!B:Z,2),0)</f>
        <v>898</v>
      </c>
      <c r="BP40" s="49">
        <f>IFERROR(VLOOKUP(tab_herpeto[[#This Row],[Espécie*2]],'Base de dados'!B:AA,26),0)</f>
        <v>0</v>
      </c>
    </row>
    <row r="41" spans="2:68" x14ac:dyDescent="0.25">
      <c r="B41" s="29">
        <v>37</v>
      </c>
      <c r="C41" s="33" t="s">
        <v>3071</v>
      </c>
      <c r="D41" s="49" t="s">
        <v>3091</v>
      </c>
      <c r="E41" s="29" t="s">
        <v>83</v>
      </c>
      <c r="F41" s="50">
        <v>45005</v>
      </c>
      <c r="G41" s="49" t="s">
        <v>3072</v>
      </c>
      <c r="H41" s="49" t="s">
        <v>77</v>
      </c>
      <c r="I41" s="49" t="s">
        <v>60</v>
      </c>
      <c r="J41" s="49" t="s">
        <v>3064</v>
      </c>
      <c r="K41" s="53" t="s">
        <v>1268</v>
      </c>
      <c r="L41" s="35" t="str">
        <f>IFERROR(VLOOKUP(tab_herpeto[[#This Row],[Espécie*]],'Base de dados'!B:Z,7,),0)</f>
        <v>sapinho-limão</v>
      </c>
      <c r="M41" s="29" t="s">
        <v>3</v>
      </c>
      <c r="N41" s="49" t="s">
        <v>82</v>
      </c>
      <c r="O41" s="49" t="s">
        <v>82</v>
      </c>
      <c r="P41" s="49" t="s">
        <v>39</v>
      </c>
      <c r="Q41" s="49" t="s">
        <v>69</v>
      </c>
      <c r="R41" s="49" t="s">
        <v>3</v>
      </c>
      <c r="S41" s="49" t="s">
        <v>4</v>
      </c>
      <c r="T41" s="51">
        <v>0.79166666666666663</v>
      </c>
      <c r="U41" s="51">
        <v>0.85416666666666663</v>
      </c>
      <c r="V41" s="49" t="s">
        <v>3</v>
      </c>
      <c r="W41" s="29" t="s">
        <v>52</v>
      </c>
      <c r="X41" s="29" t="s">
        <v>3</v>
      </c>
      <c r="Y41" s="49" t="s">
        <v>3</v>
      </c>
      <c r="Z41" s="50">
        <f>tab_herpeto[[#This Row],[Data]]</f>
        <v>45005</v>
      </c>
      <c r="AA41" s="49" t="str">
        <f>tab_herpeto[[#This Row],[Empreendimento]]</f>
        <v>PCH Canoas</v>
      </c>
      <c r="AB41" s="29" t="s">
        <v>175</v>
      </c>
      <c r="AC41" s="29" t="s">
        <v>178</v>
      </c>
      <c r="AD41" s="29" t="s">
        <v>181</v>
      </c>
      <c r="AE41" s="29" t="s">
        <v>3086</v>
      </c>
      <c r="AF41" s="29" t="s">
        <v>184</v>
      </c>
      <c r="AG41" s="29" t="s">
        <v>3130</v>
      </c>
      <c r="AH41" s="29" t="s">
        <v>189</v>
      </c>
      <c r="AI41" s="52" t="str">
        <f>tab_herpeto[[#This Row],[Espécie*]]</f>
        <v>Sphaenorhynchus surdus</v>
      </c>
      <c r="AJ41" s="53" t="str">
        <f>IFERROR(VLOOKUP(tab_herpeto[[#This Row],[Espécie*2]],'Base de dados'!B:Z,7,),0)</f>
        <v>sapinho-limão</v>
      </c>
      <c r="AK41" s="49" t="str">
        <f>IFERROR(VLOOKUP(tab_herpeto[[#This Row],[Espécie*2]],'Base de dados'!B:Z,13,),0)</f>
        <v>-</v>
      </c>
      <c r="AL41" s="29" t="s">
        <v>192</v>
      </c>
      <c r="AM41" s="49" t="s">
        <v>3076</v>
      </c>
      <c r="AN41" s="49" t="s">
        <v>3080</v>
      </c>
      <c r="AO41" s="49" t="str">
        <f>IFERROR(VLOOKUP(tab_herpeto[[#This Row],[Espécie*2]],'Base de dados'!B:Z,22,),0)</f>
        <v>-</v>
      </c>
      <c r="AP41" s="49" t="str">
        <f>IFERROR(VLOOKUP(tab_herpeto[[#This Row],[Espécie*2]],'Base de dados'!B:Z,23,),0)</f>
        <v>-</v>
      </c>
      <c r="AQ41" s="49" t="str">
        <f>IFERROR(VLOOKUP(tab_herpeto[[#This Row],[Espécie*2]],'Base de dados'!B:Z,21,),0)</f>
        <v>LC</v>
      </c>
      <c r="AR41" s="49" t="str">
        <f>tab_herpeto[[#This Row],[Campanha]]</f>
        <v>C01</v>
      </c>
      <c r="AS41" s="49"/>
      <c r="AT41" s="49" t="str">
        <f>tab_herpeto[[#This Row],[Método]]</f>
        <v>Censo auditivo</v>
      </c>
      <c r="AU41" s="49" t="str">
        <f>tab_herpeto[[#This Row],[ID Marcação*]]</f>
        <v>-</v>
      </c>
      <c r="AV41" s="49" t="str">
        <f>tab_herpeto[[#This Row],[Nº do Tombo]]</f>
        <v>-</v>
      </c>
      <c r="AW41" s="49" t="str">
        <f>IFERROR(VLOOKUP(tab_herpeto[[#This Row],[Espécie*2]],'Base de dados'!B:Z,11,),0)</f>
        <v>E</v>
      </c>
      <c r="AX41" s="49" t="str">
        <f>IFERROR(VLOOKUP(tab_herpeto[[#This Row],[Espécie*2]],'Base de dados'!B:Z,3,),0)</f>
        <v>Anura</v>
      </c>
      <c r="AY41" s="49" t="str">
        <f>IFERROR(VLOOKUP(tab_herpeto[[#This Row],[Espécie*2]],'Base de dados'!B:Z,4,),0)</f>
        <v>Hylidae</v>
      </c>
      <c r="AZ41" s="49" t="str">
        <f>IFERROR(VLOOKUP(tab_herpeto[[#This Row],[Espécie*2]],'Base de dados'!B:Z,5,),0)</f>
        <v>Scinaxinae</v>
      </c>
      <c r="BA41" s="49">
        <f>IFERROR(VLOOKUP(tab_herpeto[[#This Row],[Espécie*2]],'Base de dados'!B:Z,6,),0)</f>
        <v>0</v>
      </c>
      <c r="BB41" s="49" t="str">
        <f>IFERROR(VLOOKUP(tab_herpeto[[#This Row],[Espécie*2]],'Base de dados'!B:Z,8,),0)</f>
        <v>-</v>
      </c>
      <c r="BC41" s="49" t="str">
        <f>IFERROR(VLOOKUP(tab_herpeto[[#This Row],[Espécie*2]],'Base de dados'!B:Z,9,),0)</f>
        <v>Ar/Aq</v>
      </c>
      <c r="BD41" s="49" t="str">
        <f>IFERROR(VLOOKUP(tab_herpeto[[#This Row],[Espécie*2]],'Base de dados'!B:Z,10,),0)</f>
        <v>AF</v>
      </c>
      <c r="BE41" s="49" t="str">
        <f>IFERROR(VLOOKUP(tab_herpeto[[#This Row],[Espécie*2]],'Base de dados'!B:Z,12,),0)</f>
        <v>-</v>
      </c>
      <c r="BF41" s="49" t="str">
        <f>IFERROR(VLOOKUP(tab_herpeto[[#This Row],[Espécie*2]],'Base de dados'!B:Z,14,),0)</f>
        <v>RS, SC, PR</v>
      </c>
      <c r="BG41" s="49">
        <f>IFERROR(VLOOKUP(tab_herpeto[[#This Row],[Espécie*2]],'Base de dados'!B:Z,15,),0)</f>
        <v>0</v>
      </c>
      <c r="BH41" s="49">
        <f>IFERROR(VLOOKUP(tab_herpeto[[#This Row],[Espécie*2]],'Base de dados'!B:Z,16,),0)</f>
        <v>0</v>
      </c>
      <c r="BI41" s="49">
        <f>IFERROR(VLOOKUP(tab_herpeto[[#This Row],[Espécie*2]],'Base de dados'!B:Z,17,),0)</f>
        <v>0</v>
      </c>
      <c r="BJ41" s="49">
        <f>IFERROR(VLOOKUP(tab_herpeto[[#This Row],[Espécie*2]],'Base de dados'!B:Z,18,),0)</f>
        <v>0</v>
      </c>
      <c r="BK41" s="49" t="str">
        <f>IFERROR(VLOOKUP(tab_herpeto[[#This Row],[Espécie*2]],'Base de dados'!B:Z,19,),0)</f>
        <v>-</v>
      </c>
      <c r="BL41" s="49" t="str">
        <f>IFERROR(VLOOKUP(tab_herpeto[[#This Row],[Espécie*2]],'Base de dados'!B:Z,20,),0)</f>
        <v>-</v>
      </c>
      <c r="BM41" s="49" t="str">
        <f>IFERROR(VLOOKUP(tab_herpeto[[#This Row],[Espécie*2]],'Base de dados'!B:Z,24),0)</f>
        <v>-</v>
      </c>
      <c r="BN41" s="49" t="str">
        <f>IFERROR(VLOOKUP(tab_herpeto[[#This Row],[Espécie*2]],'Base de dados'!B:Z,25,),0)</f>
        <v>-</v>
      </c>
      <c r="BO41" s="49" t="str">
        <f>IFERROR(VLOOKUP(tab_herpeto[[#This Row],[Espécie*2]],'Base de dados'!B:Z,2),0)</f>
        <v>XX</v>
      </c>
      <c r="BP41" s="49">
        <f>IFERROR(VLOOKUP(tab_herpeto[[#This Row],[Espécie*2]],'Base de dados'!B:AA,26),0)</f>
        <v>0</v>
      </c>
    </row>
    <row r="42" spans="2:68" x14ac:dyDescent="0.25">
      <c r="B42" s="29">
        <v>38</v>
      </c>
      <c r="C42" s="33" t="s">
        <v>3071</v>
      </c>
      <c r="D42" s="49" t="s">
        <v>3091</v>
      </c>
      <c r="E42" s="29" t="s">
        <v>83</v>
      </c>
      <c r="F42" s="50">
        <v>45005</v>
      </c>
      <c r="G42" s="49" t="s">
        <v>3072</v>
      </c>
      <c r="H42" s="49" t="s">
        <v>77</v>
      </c>
      <c r="I42" s="49" t="s">
        <v>60</v>
      </c>
      <c r="J42" s="49" t="s">
        <v>3064</v>
      </c>
      <c r="K42" s="53" t="s">
        <v>848</v>
      </c>
      <c r="L42" s="35" t="str">
        <f>IFERROR(VLOOKUP(tab_herpeto[[#This Row],[Espécie*]],'Base de dados'!B:Z,7,),0)</f>
        <v>perereca</v>
      </c>
      <c r="M42" s="29" t="s">
        <v>3</v>
      </c>
      <c r="N42" s="49" t="s">
        <v>82</v>
      </c>
      <c r="O42" s="49" t="s">
        <v>82</v>
      </c>
      <c r="P42" s="49" t="s">
        <v>39</v>
      </c>
      <c r="Q42" s="49" t="s">
        <v>69</v>
      </c>
      <c r="R42" s="49" t="s">
        <v>3</v>
      </c>
      <c r="S42" s="49" t="s">
        <v>4</v>
      </c>
      <c r="T42" s="51">
        <v>0.79166666666666663</v>
      </c>
      <c r="U42" s="51">
        <v>0.85416666666666663</v>
      </c>
      <c r="V42" s="49" t="s">
        <v>3</v>
      </c>
      <c r="W42" s="29" t="s">
        <v>52</v>
      </c>
      <c r="X42" s="29" t="s">
        <v>3</v>
      </c>
      <c r="Y42" s="49" t="s">
        <v>3</v>
      </c>
      <c r="Z42" s="50">
        <f>tab_herpeto[[#This Row],[Data]]</f>
        <v>45005</v>
      </c>
      <c r="AA42" s="49" t="str">
        <f>tab_herpeto[[#This Row],[Empreendimento]]</f>
        <v>PCH Canoas</v>
      </c>
      <c r="AB42" s="29" t="s">
        <v>175</v>
      </c>
      <c r="AC42" s="29" t="s">
        <v>178</v>
      </c>
      <c r="AD42" s="29" t="s">
        <v>181</v>
      </c>
      <c r="AE42" s="29" t="s">
        <v>3086</v>
      </c>
      <c r="AF42" s="29" t="s">
        <v>184</v>
      </c>
      <c r="AG42" s="29" t="s">
        <v>3130</v>
      </c>
      <c r="AH42" s="29" t="s">
        <v>189</v>
      </c>
      <c r="AI42" s="52" t="str">
        <f>tab_herpeto[[#This Row],[Espécie*]]</f>
        <v>Boana bischoffi</v>
      </c>
      <c r="AJ42" s="53" t="str">
        <f>IFERROR(VLOOKUP(tab_herpeto[[#This Row],[Espécie*2]],'Base de dados'!B:Z,7,),0)</f>
        <v>perereca</v>
      </c>
      <c r="AK42" s="49" t="str">
        <f>IFERROR(VLOOKUP(tab_herpeto[[#This Row],[Espécie*2]],'Base de dados'!B:Z,13,),0)</f>
        <v>-</v>
      </c>
      <c r="AL42" s="29" t="s">
        <v>192</v>
      </c>
      <c r="AM42" s="49" t="s">
        <v>3076</v>
      </c>
      <c r="AN42" s="49" t="s">
        <v>3080</v>
      </c>
      <c r="AO42" s="49" t="str">
        <f>IFERROR(VLOOKUP(tab_herpeto[[#This Row],[Espécie*2]],'Base de dados'!B:Z,22,),0)</f>
        <v>-</v>
      </c>
      <c r="AP42" s="49" t="str">
        <f>IFERROR(VLOOKUP(tab_herpeto[[#This Row],[Espécie*2]],'Base de dados'!B:Z,23,),0)</f>
        <v>-</v>
      </c>
      <c r="AQ42" s="49" t="str">
        <f>IFERROR(VLOOKUP(tab_herpeto[[#This Row],[Espécie*2]],'Base de dados'!B:Z,21,),0)</f>
        <v>LC</v>
      </c>
      <c r="AR42" s="49" t="str">
        <f>tab_herpeto[[#This Row],[Campanha]]</f>
        <v>C01</v>
      </c>
      <c r="AS42" s="49"/>
      <c r="AT42" s="49" t="str">
        <f>tab_herpeto[[#This Row],[Método]]</f>
        <v>Censo auditivo</v>
      </c>
      <c r="AU42" s="49" t="str">
        <f>tab_herpeto[[#This Row],[ID Marcação*]]</f>
        <v>-</v>
      </c>
      <c r="AV42" s="49" t="str">
        <f>tab_herpeto[[#This Row],[Nº do Tombo]]</f>
        <v>-</v>
      </c>
      <c r="AW42" s="49" t="str">
        <f>IFERROR(VLOOKUP(tab_herpeto[[#This Row],[Espécie*2]],'Base de dados'!B:Z,11,),0)</f>
        <v>E</v>
      </c>
      <c r="AX42" s="49" t="str">
        <f>IFERROR(VLOOKUP(tab_herpeto[[#This Row],[Espécie*2]],'Base de dados'!B:Z,3,),0)</f>
        <v>Anura</v>
      </c>
      <c r="AY42" s="49" t="str">
        <f>IFERROR(VLOOKUP(tab_herpeto[[#This Row],[Espécie*2]],'Base de dados'!B:Z,4,),0)</f>
        <v>Hylidae</v>
      </c>
      <c r="AZ42" s="49" t="str">
        <f>IFERROR(VLOOKUP(tab_herpeto[[#This Row],[Espécie*2]],'Base de dados'!B:Z,5,),0)</f>
        <v>Cophomantinae</v>
      </c>
      <c r="BA42" s="49">
        <f>IFERROR(VLOOKUP(tab_herpeto[[#This Row],[Espécie*2]],'Base de dados'!B:Z,6,),0)</f>
        <v>0</v>
      </c>
      <c r="BB42" s="49" t="str">
        <f>IFERROR(VLOOKUP(tab_herpeto[[#This Row],[Espécie*2]],'Base de dados'!B:Z,8,),0)</f>
        <v>-</v>
      </c>
      <c r="BC42" s="49" t="str">
        <f>IFERROR(VLOOKUP(tab_herpeto[[#This Row],[Espécie*2]],'Base de dados'!B:Z,9,),0)</f>
        <v>Ar</v>
      </c>
      <c r="BD42" s="49" t="str">
        <f>IFERROR(VLOOKUP(tab_herpeto[[#This Row],[Espécie*2]],'Base de dados'!B:Z,10,),0)</f>
        <v>A</v>
      </c>
      <c r="BE42" s="49" t="str">
        <f>IFERROR(VLOOKUP(tab_herpeto[[#This Row],[Espécie*2]],'Base de dados'!B:Z,12,),0)</f>
        <v>-</v>
      </c>
      <c r="BF42" s="49" t="str">
        <f>IFERROR(VLOOKUP(tab_herpeto[[#This Row],[Espécie*2]],'Base de dados'!B:Z,14,),0)</f>
        <v>RS, SC, PR, SP, RJ</v>
      </c>
      <c r="BG42" s="49">
        <f>IFERROR(VLOOKUP(tab_herpeto[[#This Row],[Espécie*2]],'Base de dados'!B:Z,15,),0)</f>
        <v>0</v>
      </c>
      <c r="BH42" s="49">
        <f>IFERROR(VLOOKUP(tab_herpeto[[#This Row],[Espécie*2]],'Base de dados'!B:Z,16,),0)</f>
        <v>0</v>
      </c>
      <c r="BI42" s="49">
        <f>IFERROR(VLOOKUP(tab_herpeto[[#This Row],[Espécie*2]],'Base de dados'!B:Z,17,),0)</f>
        <v>0</v>
      </c>
      <c r="BJ42" s="49">
        <f>IFERROR(VLOOKUP(tab_herpeto[[#This Row],[Espécie*2]],'Base de dados'!B:Z,18,),0)</f>
        <v>0</v>
      </c>
      <c r="BK42" s="49" t="str">
        <f>IFERROR(VLOOKUP(tab_herpeto[[#This Row],[Espécie*2]],'Base de dados'!B:Z,19,),0)</f>
        <v>-</v>
      </c>
      <c r="BL42" s="49" t="str">
        <f>IFERROR(VLOOKUP(tab_herpeto[[#This Row],[Espécie*2]],'Base de dados'!B:Z,20,),0)</f>
        <v>-</v>
      </c>
      <c r="BM42" s="49">
        <f>IFERROR(VLOOKUP(tab_herpeto[[#This Row],[Espécie*2]],'Base de dados'!B:Z,24),0)</f>
        <v>0</v>
      </c>
      <c r="BN42" s="49" t="str">
        <f>IFERROR(VLOOKUP(tab_herpeto[[#This Row],[Espécie*2]],'Base de dados'!B:Z,25,),0)</f>
        <v>-</v>
      </c>
      <c r="BO42" s="49">
        <f>IFERROR(VLOOKUP(tab_herpeto[[#This Row],[Espécie*2]],'Base de dados'!B:Z,2),0)</f>
        <v>127</v>
      </c>
      <c r="BP42" s="49">
        <f>IFERROR(VLOOKUP(tab_herpeto[[#This Row],[Espécie*2]],'Base de dados'!B:AA,26),0)</f>
        <v>0</v>
      </c>
    </row>
    <row r="43" spans="2:68" x14ac:dyDescent="0.25">
      <c r="B43" s="29">
        <v>39</v>
      </c>
      <c r="C43" s="33" t="s">
        <v>3071</v>
      </c>
      <c r="D43" s="49" t="s">
        <v>3091</v>
      </c>
      <c r="E43" s="29" t="s">
        <v>83</v>
      </c>
      <c r="F43" s="50">
        <v>45005</v>
      </c>
      <c r="G43" s="49" t="s">
        <v>3072</v>
      </c>
      <c r="H43" s="49" t="s">
        <v>77</v>
      </c>
      <c r="I43" s="49" t="s">
        <v>60</v>
      </c>
      <c r="J43" s="29" t="s">
        <v>72</v>
      </c>
      <c r="K43" s="53" t="s">
        <v>1469</v>
      </c>
      <c r="L43" s="35" t="str">
        <f>IFERROR(VLOOKUP(tab_herpeto[[#This Row],[Espécie*]],'Base de dados'!B:Z,7,),0)</f>
        <v>rãzinha-do-folhiço</v>
      </c>
      <c r="M43" s="29" t="s">
        <v>3</v>
      </c>
      <c r="N43" s="49" t="s">
        <v>82</v>
      </c>
      <c r="O43" s="49" t="s">
        <v>82</v>
      </c>
      <c r="P43" s="49" t="s">
        <v>38</v>
      </c>
      <c r="Q43" s="49" t="s">
        <v>69</v>
      </c>
      <c r="R43" s="49" t="s">
        <v>41</v>
      </c>
      <c r="S43" s="49" t="s">
        <v>4</v>
      </c>
      <c r="T43" s="51">
        <v>0.79166666666666663</v>
      </c>
      <c r="U43" s="51">
        <v>0.85416666666666663</v>
      </c>
      <c r="V43" s="49" t="s">
        <v>3</v>
      </c>
      <c r="W43" s="29" t="s">
        <v>52</v>
      </c>
      <c r="X43" s="29" t="s">
        <v>3</v>
      </c>
      <c r="Y43" s="49" t="s">
        <v>3</v>
      </c>
      <c r="Z43" s="50">
        <f>tab_herpeto[[#This Row],[Data]]</f>
        <v>45005</v>
      </c>
      <c r="AA43" s="49" t="str">
        <f>tab_herpeto[[#This Row],[Empreendimento]]</f>
        <v>PCH Canoas</v>
      </c>
      <c r="AB43" s="29" t="s">
        <v>175</v>
      </c>
      <c r="AC43" s="29" t="s">
        <v>178</v>
      </c>
      <c r="AD43" s="29" t="s">
        <v>181</v>
      </c>
      <c r="AE43" s="29" t="s">
        <v>3086</v>
      </c>
      <c r="AF43" s="29" t="s">
        <v>184</v>
      </c>
      <c r="AG43" s="29" t="s">
        <v>3130</v>
      </c>
      <c r="AH43" s="29" t="s">
        <v>189</v>
      </c>
      <c r="AI43" s="52" t="str">
        <f>tab_herpeto[[#This Row],[Espécie*]]</f>
        <v>Leptodactylus luctator</v>
      </c>
      <c r="AJ43" s="53" t="str">
        <f>IFERROR(VLOOKUP(tab_herpeto[[#This Row],[Espécie*2]],'Base de dados'!B:Z,7,),0)</f>
        <v>rãzinha-do-folhiço</v>
      </c>
      <c r="AK43" s="49" t="str">
        <f>IFERROR(VLOOKUP(tab_herpeto[[#This Row],[Espécie*2]],'Base de dados'!B:Z,13,),0)</f>
        <v>-</v>
      </c>
      <c r="AL43" s="29" t="s">
        <v>192</v>
      </c>
      <c r="AM43" s="49" t="s">
        <v>3076</v>
      </c>
      <c r="AN43" s="49" t="s">
        <v>3080</v>
      </c>
      <c r="AO43" s="49" t="str">
        <f>IFERROR(VLOOKUP(tab_herpeto[[#This Row],[Espécie*2]],'Base de dados'!B:Z,22,),0)</f>
        <v>-</v>
      </c>
      <c r="AP43" s="49" t="str">
        <f>IFERROR(VLOOKUP(tab_herpeto[[#This Row],[Espécie*2]],'Base de dados'!B:Z,23,),0)</f>
        <v>-</v>
      </c>
      <c r="AQ43" s="49" t="str">
        <f>IFERROR(VLOOKUP(tab_herpeto[[#This Row],[Espécie*2]],'Base de dados'!B:Z,21,),0)</f>
        <v>-</v>
      </c>
      <c r="AR43" s="49" t="str">
        <f>tab_herpeto[[#This Row],[Campanha]]</f>
        <v>C01</v>
      </c>
      <c r="AS43" s="49"/>
      <c r="AT43" s="49" t="str">
        <f>tab_herpeto[[#This Row],[Método]]</f>
        <v>Procura livre</v>
      </c>
      <c r="AU43" s="49" t="str">
        <f>tab_herpeto[[#This Row],[ID Marcação*]]</f>
        <v>-</v>
      </c>
      <c r="AV43" s="49" t="str">
        <f>tab_herpeto[[#This Row],[Nº do Tombo]]</f>
        <v>-</v>
      </c>
      <c r="AW43" s="49" t="str">
        <f>IFERROR(VLOOKUP(tab_herpeto[[#This Row],[Espécie*2]],'Base de dados'!B:Z,11,),0)</f>
        <v>R</v>
      </c>
      <c r="AX43" s="49" t="str">
        <f>IFERROR(VLOOKUP(tab_herpeto[[#This Row],[Espécie*2]],'Base de dados'!B:Z,3,),0)</f>
        <v>Anura</v>
      </c>
      <c r="AY43" s="49" t="str">
        <f>IFERROR(VLOOKUP(tab_herpeto[[#This Row],[Espécie*2]],'Base de dados'!B:Z,4,),0)</f>
        <v>Leptodactylidae</v>
      </c>
      <c r="AZ43" s="49" t="str">
        <f>IFERROR(VLOOKUP(tab_herpeto[[#This Row],[Espécie*2]],'Base de dados'!B:Z,5,),0)</f>
        <v>Leptodactylinae</v>
      </c>
      <c r="BA43" s="49">
        <f>IFERROR(VLOOKUP(tab_herpeto[[#This Row],[Espécie*2]],'Base de dados'!B:Z,6,),0)</f>
        <v>0</v>
      </c>
      <c r="BB43" s="49" t="str">
        <f>IFERROR(VLOOKUP(tab_herpeto[[#This Row],[Espécie*2]],'Base de dados'!B:Z,8,),0)</f>
        <v>-</v>
      </c>
      <c r="BC43" s="49" t="str">
        <f>IFERROR(VLOOKUP(tab_herpeto[[#This Row],[Espécie*2]],'Base de dados'!B:Z,9,),0)</f>
        <v>Te</v>
      </c>
      <c r="BD43" s="49" t="str">
        <f>IFERROR(VLOOKUP(tab_herpeto[[#This Row],[Espécie*2]],'Base de dados'!B:Z,10,),0)</f>
        <v>AF</v>
      </c>
      <c r="BE43" s="49" t="str">
        <f>IFERROR(VLOOKUP(tab_herpeto[[#This Row],[Espécie*2]],'Base de dados'!B:Z,12,),0)</f>
        <v>-</v>
      </c>
      <c r="BF43" s="49" t="str">
        <f>IFERROR(VLOOKUP(tab_herpeto[[#This Row],[Espécie*2]],'Base de dados'!B:Z,14,),0)</f>
        <v>-</v>
      </c>
      <c r="BG43" s="49">
        <f>IFERROR(VLOOKUP(tab_herpeto[[#This Row],[Espécie*2]],'Base de dados'!B:Z,15,),0)</f>
        <v>0</v>
      </c>
      <c r="BH43" s="49" t="str">
        <f>IFERROR(VLOOKUP(tab_herpeto[[#This Row],[Espécie*2]],'Base de dados'!B:Z,16,),0)</f>
        <v>-</v>
      </c>
      <c r="BI43" s="49">
        <f>IFERROR(VLOOKUP(tab_herpeto[[#This Row],[Espécie*2]],'Base de dados'!B:Z,17,),0)</f>
        <v>0</v>
      </c>
      <c r="BJ43" s="49">
        <f>IFERROR(VLOOKUP(tab_herpeto[[#This Row],[Espécie*2]],'Base de dados'!B:Z,18,),0)</f>
        <v>0</v>
      </c>
      <c r="BK43" s="49" t="str">
        <f>IFERROR(VLOOKUP(tab_herpeto[[#This Row],[Espécie*2]],'Base de dados'!B:Z,19,),0)</f>
        <v>-</v>
      </c>
      <c r="BL43" s="49" t="str">
        <f>IFERROR(VLOOKUP(tab_herpeto[[#This Row],[Espécie*2]],'Base de dados'!B:Z,20,),0)</f>
        <v>-</v>
      </c>
      <c r="BM43" s="49" t="str">
        <f>IFERROR(VLOOKUP(tab_herpeto[[#This Row],[Espécie*2]],'Base de dados'!B:Z,24),0)</f>
        <v>-</v>
      </c>
      <c r="BN43" s="49" t="str">
        <f>IFERROR(VLOOKUP(tab_herpeto[[#This Row],[Espécie*2]],'Base de dados'!B:Z,25,),0)</f>
        <v>-</v>
      </c>
      <c r="BO43" s="49" t="str">
        <f>IFERROR(VLOOKUP(tab_herpeto[[#This Row],[Espécie*2]],'Base de dados'!B:Z,2),0)</f>
        <v>XX</v>
      </c>
      <c r="BP43" s="49">
        <f>IFERROR(VLOOKUP(tab_herpeto[[#This Row],[Espécie*2]],'Base de dados'!B:AA,26),0)</f>
        <v>0</v>
      </c>
    </row>
    <row r="44" spans="2:68" x14ac:dyDescent="0.25">
      <c r="B44" s="29">
        <v>40</v>
      </c>
      <c r="C44" s="33" t="s">
        <v>3071</v>
      </c>
      <c r="D44" s="49" t="s">
        <v>3091</v>
      </c>
      <c r="E44" s="29" t="s">
        <v>83</v>
      </c>
      <c r="F44" s="50">
        <v>45005</v>
      </c>
      <c r="G44" s="49" t="s">
        <v>3072</v>
      </c>
      <c r="H44" s="49" t="s">
        <v>77</v>
      </c>
      <c r="I44" s="49" t="s">
        <v>60</v>
      </c>
      <c r="J44" s="29" t="s">
        <v>72</v>
      </c>
      <c r="K44" s="53" t="s">
        <v>1469</v>
      </c>
      <c r="L44" s="35" t="str">
        <f>IFERROR(VLOOKUP(tab_herpeto[[#This Row],[Espécie*]],'Base de dados'!B:Z,7,),0)</f>
        <v>rãzinha-do-folhiço</v>
      </c>
      <c r="M44" s="29" t="s">
        <v>3</v>
      </c>
      <c r="N44" s="49" t="s">
        <v>82</v>
      </c>
      <c r="O44" s="49" t="s">
        <v>82</v>
      </c>
      <c r="P44" s="49" t="s">
        <v>38</v>
      </c>
      <c r="Q44" s="49" t="s">
        <v>69</v>
      </c>
      <c r="R44" s="49" t="s">
        <v>41</v>
      </c>
      <c r="S44" s="49" t="s">
        <v>4</v>
      </c>
      <c r="T44" s="51">
        <v>0.79166666666666663</v>
      </c>
      <c r="U44" s="51">
        <v>0.85416666666666663</v>
      </c>
      <c r="V44" s="49" t="s">
        <v>3</v>
      </c>
      <c r="W44" s="29" t="s">
        <v>52</v>
      </c>
      <c r="X44" s="29" t="s">
        <v>3</v>
      </c>
      <c r="Y44" s="49" t="s">
        <v>3</v>
      </c>
      <c r="Z44" s="50">
        <f>tab_herpeto[[#This Row],[Data]]</f>
        <v>45005</v>
      </c>
      <c r="AA44" s="49" t="str">
        <f>tab_herpeto[[#This Row],[Empreendimento]]</f>
        <v>PCH Canoas</v>
      </c>
      <c r="AB44" s="29" t="s">
        <v>175</v>
      </c>
      <c r="AC44" s="29" t="s">
        <v>178</v>
      </c>
      <c r="AD44" s="29" t="s">
        <v>181</v>
      </c>
      <c r="AE44" s="29" t="s">
        <v>3086</v>
      </c>
      <c r="AF44" s="29" t="s">
        <v>184</v>
      </c>
      <c r="AG44" s="29" t="s">
        <v>3130</v>
      </c>
      <c r="AH44" s="29" t="s">
        <v>189</v>
      </c>
      <c r="AI44" s="52" t="str">
        <f>tab_herpeto[[#This Row],[Espécie*]]</f>
        <v>Leptodactylus luctator</v>
      </c>
      <c r="AJ44" s="53" t="str">
        <f>IFERROR(VLOOKUP(tab_herpeto[[#This Row],[Espécie*2]],'Base de dados'!B:Z,7,),0)</f>
        <v>rãzinha-do-folhiço</v>
      </c>
      <c r="AK44" s="49" t="str">
        <f>IFERROR(VLOOKUP(tab_herpeto[[#This Row],[Espécie*2]],'Base de dados'!B:Z,13,),0)</f>
        <v>-</v>
      </c>
      <c r="AL44" s="29" t="s">
        <v>192</v>
      </c>
      <c r="AM44" s="49" t="s">
        <v>3076</v>
      </c>
      <c r="AN44" s="49" t="s">
        <v>3080</v>
      </c>
      <c r="AO44" s="49" t="str">
        <f>IFERROR(VLOOKUP(tab_herpeto[[#This Row],[Espécie*2]],'Base de dados'!B:Z,22,),0)</f>
        <v>-</v>
      </c>
      <c r="AP44" s="49" t="str">
        <f>IFERROR(VLOOKUP(tab_herpeto[[#This Row],[Espécie*2]],'Base de dados'!B:Z,23,),0)</f>
        <v>-</v>
      </c>
      <c r="AQ44" s="49" t="str">
        <f>IFERROR(VLOOKUP(tab_herpeto[[#This Row],[Espécie*2]],'Base de dados'!B:Z,21,),0)</f>
        <v>-</v>
      </c>
      <c r="AR44" s="49" t="str">
        <f>tab_herpeto[[#This Row],[Campanha]]</f>
        <v>C01</v>
      </c>
      <c r="AS44" s="49"/>
      <c r="AT44" s="49" t="str">
        <f>tab_herpeto[[#This Row],[Método]]</f>
        <v>Procura livre</v>
      </c>
      <c r="AU44" s="49" t="str">
        <f>tab_herpeto[[#This Row],[ID Marcação*]]</f>
        <v>-</v>
      </c>
      <c r="AV44" s="49" t="str">
        <f>tab_herpeto[[#This Row],[Nº do Tombo]]</f>
        <v>-</v>
      </c>
      <c r="AW44" s="49" t="str">
        <f>IFERROR(VLOOKUP(tab_herpeto[[#This Row],[Espécie*2]],'Base de dados'!B:Z,11,),0)</f>
        <v>R</v>
      </c>
      <c r="AX44" s="49" t="str">
        <f>IFERROR(VLOOKUP(tab_herpeto[[#This Row],[Espécie*2]],'Base de dados'!B:Z,3,),0)</f>
        <v>Anura</v>
      </c>
      <c r="AY44" s="49" t="str">
        <f>IFERROR(VLOOKUP(tab_herpeto[[#This Row],[Espécie*2]],'Base de dados'!B:Z,4,),0)</f>
        <v>Leptodactylidae</v>
      </c>
      <c r="AZ44" s="49" t="str">
        <f>IFERROR(VLOOKUP(tab_herpeto[[#This Row],[Espécie*2]],'Base de dados'!B:Z,5,),0)</f>
        <v>Leptodactylinae</v>
      </c>
      <c r="BA44" s="49">
        <f>IFERROR(VLOOKUP(tab_herpeto[[#This Row],[Espécie*2]],'Base de dados'!B:Z,6,),0)</f>
        <v>0</v>
      </c>
      <c r="BB44" s="49" t="str">
        <f>IFERROR(VLOOKUP(tab_herpeto[[#This Row],[Espécie*2]],'Base de dados'!B:Z,8,),0)</f>
        <v>-</v>
      </c>
      <c r="BC44" s="49" t="str">
        <f>IFERROR(VLOOKUP(tab_herpeto[[#This Row],[Espécie*2]],'Base de dados'!B:Z,9,),0)</f>
        <v>Te</v>
      </c>
      <c r="BD44" s="49" t="str">
        <f>IFERROR(VLOOKUP(tab_herpeto[[#This Row],[Espécie*2]],'Base de dados'!B:Z,10,),0)</f>
        <v>AF</v>
      </c>
      <c r="BE44" s="49" t="str">
        <f>IFERROR(VLOOKUP(tab_herpeto[[#This Row],[Espécie*2]],'Base de dados'!B:Z,12,),0)</f>
        <v>-</v>
      </c>
      <c r="BF44" s="49" t="str">
        <f>IFERROR(VLOOKUP(tab_herpeto[[#This Row],[Espécie*2]],'Base de dados'!B:Z,14,),0)</f>
        <v>-</v>
      </c>
      <c r="BG44" s="49">
        <f>IFERROR(VLOOKUP(tab_herpeto[[#This Row],[Espécie*2]],'Base de dados'!B:Z,15,),0)</f>
        <v>0</v>
      </c>
      <c r="BH44" s="49" t="str">
        <f>IFERROR(VLOOKUP(tab_herpeto[[#This Row],[Espécie*2]],'Base de dados'!B:Z,16,),0)</f>
        <v>-</v>
      </c>
      <c r="BI44" s="49">
        <f>IFERROR(VLOOKUP(tab_herpeto[[#This Row],[Espécie*2]],'Base de dados'!B:Z,17,),0)</f>
        <v>0</v>
      </c>
      <c r="BJ44" s="49">
        <f>IFERROR(VLOOKUP(tab_herpeto[[#This Row],[Espécie*2]],'Base de dados'!B:Z,18,),0)</f>
        <v>0</v>
      </c>
      <c r="BK44" s="49" t="str">
        <f>IFERROR(VLOOKUP(tab_herpeto[[#This Row],[Espécie*2]],'Base de dados'!B:Z,19,),0)</f>
        <v>-</v>
      </c>
      <c r="BL44" s="49" t="str">
        <f>IFERROR(VLOOKUP(tab_herpeto[[#This Row],[Espécie*2]],'Base de dados'!B:Z,20,),0)</f>
        <v>-</v>
      </c>
      <c r="BM44" s="49" t="str">
        <f>IFERROR(VLOOKUP(tab_herpeto[[#This Row],[Espécie*2]],'Base de dados'!B:Z,24),0)</f>
        <v>-</v>
      </c>
      <c r="BN44" s="49" t="str">
        <f>IFERROR(VLOOKUP(tab_herpeto[[#This Row],[Espécie*2]],'Base de dados'!B:Z,25,),0)</f>
        <v>-</v>
      </c>
      <c r="BO44" s="49" t="str">
        <f>IFERROR(VLOOKUP(tab_herpeto[[#This Row],[Espécie*2]],'Base de dados'!B:Z,2),0)</f>
        <v>XX</v>
      </c>
      <c r="BP44" s="49">
        <f>IFERROR(VLOOKUP(tab_herpeto[[#This Row],[Espécie*2]],'Base de dados'!B:AA,26),0)</f>
        <v>0</v>
      </c>
    </row>
    <row r="45" spans="2:68" x14ac:dyDescent="0.25">
      <c r="B45" s="29">
        <v>41</v>
      </c>
      <c r="C45" s="33" t="s">
        <v>3071</v>
      </c>
      <c r="D45" s="49" t="s">
        <v>3091</v>
      </c>
      <c r="E45" s="29" t="s">
        <v>83</v>
      </c>
      <c r="F45" s="50">
        <v>45005</v>
      </c>
      <c r="G45" s="49" t="s">
        <v>3072</v>
      </c>
      <c r="H45" s="49" t="s">
        <v>77</v>
      </c>
      <c r="I45" s="49" t="s">
        <v>60</v>
      </c>
      <c r="J45" s="29" t="s">
        <v>72</v>
      </c>
      <c r="K45" s="53" t="s">
        <v>1469</v>
      </c>
      <c r="L45" s="35" t="str">
        <f>IFERROR(VLOOKUP(tab_herpeto[[#This Row],[Espécie*]],'Base de dados'!B:Z,7,),0)</f>
        <v>rãzinha-do-folhiço</v>
      </c>
      <c r="M45" s="29" t="s">
        <v>3</v>
      </c>
      <c r="N45" s="49" t="s">
        <v>82</v>
      </c>
      <c r="O45" s="49" t="s">
        <v>82</v>
      </c>
      <c r="P45" s="49" t="s">
        <v>38</v>
      </c>
      <c r="Q45" s="49" t="s">
        <v>69</v>
      </c>
      <c r="R45" s="49" t="s">
        <v>41</v>
      </c>
      <c r="S45" s="49" t="s">
        <v>4</v>
      </c>
      <c r="T45" s="51">
        <v>0.79166666666666663</v>
      </c>
      <c r="U45" s="51">
        <v>0.85416666666666663</v>
      </c>
      <c r="V45" s="49" t="s">
        <v>3</v>
      </c>
      <c r="W45" s="29" t="s">
        <v>52</v>
      </c>
      <c r="X45" s="29" t="s">
        <v>3</v>
      </c>
      <c r="Y45" s="49" t="s">
        <v>3</v>
      </c>
      <c r="Z45" s="50">
        <f>tab_herpeto[[#This Row],[Data]]</f>
        <v>45005</v>
      </c>
      <c r="AA45" s="49" t="str">
        <f>tab_herpeto[[#This Row],[Empreendimento]]</f>
        <v>PCH Canoas</v>
      </c>
      <c r="AB45" s="29" t="s">
        <v>175</v>
      </c>
      <c r="AC45" s="29" t="s">
        <v>178</v>
      </c>
      <c r="AD45" s="29" t="s">
        <v>181</v>
      </c>
      <c r="AE45" s="29" t="s">
        <v>3086</v>
      </c>
      <c r="AF45" s="29" t="s">
        <v>184</v>
      </c>
      <c r="AG45" s="29" t="s">
        <v>3130</v>
      </c>
      <c r="AH45" s="29" t="s">
        <v>189</v>
      </c>
      <c r="AI45" s="52" t="str">
        <f>tab_herpeto[[#This Row],[Espécie*]]</f>
        <v>Leptodactylus luctator</v>
      </c>
      <c r="AJ45" s="53" t="str">
        <f>IFERROR(VLOOKUP(tab_herpeto[[#This Row],[Espécie*2]],'Base de dados'!B:Z,7,),0)</f>
        <v>rãzinha-do-folhiço</v>
      </c>
      <c r="AK45" s="49" t="str">
        <f>IFERROR(VLOOKUP(tab_herpeto[[#This Row],[Espécie*2]],'Base de dados'!B:Z,13,),0)</f>
        <v>-</v>
      </c>
      <c r="AL45" s="29" t="s">
        <v>192</v>
      </c>
      <c r="AM45" s="49" t="s">
        <v>3076</v>
      </c>
      <c r="AN45" s="49" t="s">
        <v>3080</v>
      </c>
      <c r="AO45" s="49" t="str">
        <f>IFERROR(VLOOKUP(tab_herpeto[[#This Row],[Espécie*2]],'Base de dados'!B:Z,22,),0)</f>
        <v>-</v>
      </c>
      <c r="AP45" s="49" t="str">
        <f>IFERROR(VLOOKUP(tab_herpeto[[#This Row],[Espécie*2]],'Base de dados'!B:Z,23,),0)</f>
        <v>-</v>
      </c>
      <c r="AQ45" s="49" t="str">
        <f>IFERROR(VLOOKUP(tab_herpeto[[#This Row],[Espécie*2]],'Base de dados'!B:Z,21,),0)</f>
        <v>-</v>
      </c>
      <c r="AR45" s="49" t="str">
        <f>tab_herpeto[[#This Row],[Campanha]]</f>
        <v>C01</v>
      </c>
      <c r="AS45" s="49"/>
      <c r="AT45" s="49" t="str">
        <f>tab_herpeto[[#This Row],[Método]]</f>
        <v>Procura livre</v>
      </c>
      <c r="AU45" s="49" t="str">
        <f>tab_herpeto[[#This Row],[ID Marcação*]]</f>
        <v>-</v>
      </c>
      <c r="AV45" s="49" t="str">
        <f>tab_herpeto[[#This Row],[Nº do Tombo]]</f>
        <v>-</v>
      </c>
      <c r="AW45" s="49" t="str">
        <f>IFERROR(VLOOKUP(tab_herpeto[[#This Row],[Espécie*2]],'Base de dados'!B:Z,11,),0)</f>
        <v>R</v>
      </c>
      <c r="AX45" s="49" t="str">
        <f>IFERROR(VLOOKUP(tab_herpeto[[#This Row],[Espécie*2]],'Base de dados'!B:Z,3,),0)</f>
        <v>Anura</v>
      </c>
      <c r="AY45" s="49" t="str">
        <f>IFERROR(VLOOKUP(tab_herpeto[[#This Row],[Espécie*2]],'Base de dados'!B:Z,4,),0)</f>
        <v>Leptodactylidae</v>
      </c>
      <c r="AZ45" s="49" t="str">
        <f>IFERROR(VLOOKUP(tab_herpeto[[#This Row],[Espécie*2]],'Base de dados'!B:Z,5,),0)</f>
        <v>Leptodactylinae</v>
      </c>
      <c r="BA45" s="49">
        <f>IFERROR(VLOOKUP(tab_herpeto[[#This Row],[Espécie*2]],'Base de dados'!B:Z,6,),0)</f>
        <v>0</v>
      </c>
      <c r="BB45" s="49" t="str">
        <f>IFERROR(VLOOKUP(tab_herpeto[[#This Row],[Espécie*2]],'Base de dados'!B:Z,8,),0)</f>
        <v>-</v>
      </c>
      <c r="BC45" s="49" t="str">
        <f>IFERROR(VLOOKUP(tab_herpeto[[#This Row],[Espécie*2]],'Base de dados'!B:Z,9,),0)</f>
        <v>Te</v>
      </c>
      <c r="BD45" s="49" t="str">
        <f>IFERROR(VLOOKUP(tab_herpeto[[#This Row],[Espécie*2]],'Base de dados'!B:Z,10,),0)</f>
        <v>AF</v>
      </c>
      <c r="BE45" s="49" t="str">
        <f>IFERROR(VLOOKUP(tab_herpeto[[#This Row],[Espécie*2]],'Base de dados'!B:Z,12,),0)</f>
        <v>-</v>
      </c>
      <c r="BF45" s="49" t="str">
        <f>IFERROR(VLOOKUP(tab_herpeto[[#This Row],[Espécie*2]],'Base de dados'!B:Z,14,),0)</f>
        <v>-</v>
      </c>
      <c r="BG45" s="49">
        <f>IFERROR(VLOOKUP(tab_herpeto[[#This Row],[Espécie*2]],'Base de dados'!B:Z,15,),0)</f>
        <v>0</v>
      </c>
      <c r="BH45" s="49" t="str">
        <f>IFERROR(VLOOKUP(tab_herpeto[[#This Row],[Espécie*2]],'Base de dados'!B:Z,16,),0)</f>
        <v>-</v>
      </c>
      <c r="BI45" s="49">
        <f>IFERROR(VLOOKUP(tab_herpeto[[#This Row],[Espécie*2]],'Base de dados'!B:Z,17,),0)</f>
        <v>0</v>
      </c>
      <c r="BJ45" s="49">
        <f>IFERROR(VLOOKUP(tab_herpeto[[#This Row],[Espécie*2]],'Base de dados'!B:Z,18,),0)</f>
        <v>0</v>
      </c>
      <c r="BK45" s="49" t="str">
        <f>IFERROR(VLOOKUP(tab_herpeto[[#This Row],[Espécie*2]],'Base de dados'!B:Z,19,),0)</f>
        <v>-</v>
      </c>
      <c r="BL45" s="49" t="str">
        <f>IFERROR(VLOOKUP(tab_herpeto[[#This Row],[Espécie*2]],'Base de dados'!B:Z,20,),0)</f>
        <v>-</v>
      </c>
      <c r="BM45" s="49" t="str">
        <f>IFERROR(VLOOKUP(tab_herpeto[[#This Row],[Espécie*2]],'Base de dados'!B:Z,24),0)</f>
        <v>-</v>
      </c>
      <c r="BN45" s="49" t="str">
        <f>IFERROR(VLOOKUP(tab_herpeto[[#This Row],[Espécie*2]],'Base de dados'!B:Z,25,),0)</f>
        <v>-</v>
      </c>
      <c r="BO45" s="49" t="str">
        <f>IFERROR(VLOOKUP(tab_herpeto[[#This Row],[Espécie*2]],'Base de dados'!B:Z,2),0)</f>
        <v>XX</v>
      </c>
      <c r="BP45" s="49">
        <f>IFERROR(VLOOKUP(tab_herpeto[[#This Row],[Espécie*2]],'Base de dados'!B:AA,26),0)</f>
        <v>0</v>
      </c>
    </row>
    <row r="46" spans="2:68" x14ac:dyDescent="0.25">
      <c r="B46" s="29">
        <v>42</v>
      </c>
      <c r="C46" s="33" t="s">
        <v>3071</v>
      </c>
      <c r="D46" s="49" t="s">
        <v>3091</v>
      </c>
      <c r="E46" s="29" t="s">
        <v>83</v>
      </c>
      <c r="F46" s="50">
        <v>45005</v>
      </c>
      <c r="G46" s="49" t="s">
        <v>3072</v>
      </c>
      <c r="H46" s="49" t="s">
        <v>77</v>
      </c>
      <c r="I46" s="49" t="s">
        <v>60</v>
      </c>
      <c r="J46" s="29" t="s">
        <v>72</v>
      </c>
      <c r="K46" s="53" t="s">
        <v>1469</v>
      </c>
      <c r="L46" s="35" t="str">
        <f>IFERROR(VLOOKUP(tab_herpeto[[#This Row],[Espécie*]],'Base de dados'!B:Z,7,),0)</f>
        <v>rãzinha-do-folhiço</v>
      </c>
      <c r="M46" s="29" t="s">
        <v>3</v>
      </c>
      <c r="N46" s="49" t="s">
        <v>82</v>
      </c>
      <c r="O46" s="49" t="s">
        <v>82</v>
      </c>
      <c r="P46" s="49" t="s">
        <v>38</v>
      </c>
      <c r="Q46" s="49" t="s">
        <v>69</v>
      </c>
      <c r="R46" s="49" t="s">
        <v>41</v>
      </c>
      <c r="S46" s="49" t="s">
        <v>4</v>
      </c>
      <c r="T46" s="51">
        <v>0.79166666666666663</v>
      </c>
      <c r="U46" s="51">
        <v>0.85416666666666663</v>
      </c>
      <c r="V46" s="49" t="s">
        <v>3</v>
      </c>
      <c r="W46" s="29" t="s">
        <v>52</v>
      </c>
      <c r="X46" s="29" t="s">
        <v>3</v>
      </c>
      <c r="Y46" s="49" t="s">
        <v>3</v>
      </c>
      <c r="Z46" s="50">
        <f>tab_herpeto[[#This Row],[Data]]</f>
        <v>45005</v>
      </c>
      <c r="AA46" s="49" t="str">
        <f>tab_herpeto[[#This Row],[Empreendimento]]</f>
        <v>PCH Canoas</v>
      </c>
      <c r="AB46" s="29" t="s">
        <v>175</v>
      </c>
      <c r="AC46" s="29" t="s">
        <v>178</v>
      </c>
      <c r="AD46" s="29" t="s">
        <v>181</v>
      </c>
      <c r="AE46" s="29" t="s">
        <v>3086</v>
      </c>
      <c r="AF46" s="29" t="s">
        <v>184</v>
      </c>
      <c r="AG46" s="29" t="s">
        <v>3130</v>
      </c>
      <c r="AH46" s="29" t="s">
        <v>189</v>
      </c>
      <c r="AI46" s="52" t="str">
        <f>tab_herpeto[[#This Row],[Espécie*]]</f>
        <v>Leptodactylus luctator</v>
      </c>
      <c r="AJ46" s="53" t="str">
        <f>IFERROR(VLOOKUP(tab_herpeto[[#This Row],[Espécie*2]],'Base de dados'!B:Z,7,),0)</f>
        <v>rãzinha-do-folhiço</v>
      </c>
      <c r="AK46" s="49" t="str">
        <f>IFERROR(VLOOKUP(tab_herpeto[[#This Row],[Espécie*2]],'Base de dados'!B:Z,13,),0)</f>
        <v>-</v>
      </c>
      <c r="AL46" s="29" t="s">
        <v>192</v>
      </c>
      <c r="AM46" s="49" t="s">
        <v>3076</v>
      </c>
      <c r="AN46" s="49" t="s">
        <v>3080</v>
      </c>
      <c r="AO46" s="49" t="str">
        <f>IFERROR(VLOOKUP(tab_herpeto[[#This Row],[Espécie*2]],'Base de dados'!B:Z,22,),0)</f>
        <v>-</v>
      </c>
      <c r="AP46" s="49" t="str">
        <f>IFERROR(VLOOKUP(tab_herpeto[[#This Row],[Espécie*2]],'Base de dados'!B:Z,23,),0)</f>
        <v>-</v>
      </c>
      <c r="AQ46" s="49" t="str">
        <f>IFERROR(VLOOKUP(tab_herpeto[[#This Row],[Espécie*2]],'Base de dados'!B:Z,21,),0)</f>
        <v>-</v>
      </c>
      <c r="AR46" s="49" t="str">
        <f>tab_herpeto[[#This Row],[Campanha]]</f>
        <v>C01</v>
      </c>
      <c r="AS46" s="49"/>
      <c r="AT46" s="49" t="str">
        <f>tab_herpeto[[#This Row],[Método]]</f>
        <v>Procura livre</v>
      </c>
      <c r="AU46" s="49" t="str">
        <f>tab_herpeto[[#This Row],[ID Marcação*]]</f>
        <v>-</v>
      </c>
      <c r="AV46" s="49" t="str">
        <f>tab_herpeto[[#This Row],[Nº do Tombo]]</f>
        <v>-</v>
      </c>
      <c r="AW46" s="49" t="str">
        <f>IFERROR(VLOOKUP(tab_herpeto[[#This Row],[Espécie*2]],'Base de dados'!B:Z,11,),0)</f>
        <v>R</v>
      </c>
      <c r="AX46" s="49" t="str">
        <f>IFERROR(VLOOKUP(tab_herpeto[[#This Row],[Espécie*2]],'Base de dados'!B:Z,3,),0)</f>
        <v>Anura</v>
      </c>
      <c r="AY46" s="49" t="str">
        <f>IFERROR(VLOOKUP(tab_herpeto[[#This Row],[Espécie*2]],'Base de dados'!B:Z,4,),0)</f>
        <v>Leptodactylidae</v>
      </c>
      <c r="AZ46" s="49" t="str">
        <f>IFERROR(VLOOKUP(tab_herpeto[[#This Row],[Espécie*2]],'Base de dados'!B:Z,5,),0)</f>
        <v>Leptodactylinae</v>
      </c>
      <c r="BA46" s="49">
        <f>IFERROR(VLOOKUP(tab_herpeto[[#This Row],[Espécie*2]],'Base de dados'!B:Z,6,),0)</f>
        <v>0</v>
      </c>
      <c r="BB46" s="49" t="str">
        <f>IFERROR(VLOOKUP(tab_herpeto[[#This Row],[Espécie*2]],'Base de dados'!B:Z,8,),0)</f>
        <v>-</v>
      </c>
      <c r="BC46" s="49" t="str">
        <f>IFERROR(VLOOKUP(tab_herpeto[[#This Row],[Espécie*2]],'Base de dados'!B:Z,9,),0)</f>
        <v>Te</v>
      </c>
      <c r="BD46" s="49" t="str">
        <f>IFERROR(VLOOKUP(tab_herpeto[[#This Row],[Espécie*2]],'Base de dados'!B:Z,10,),0)</f>
        <v>AF</v>
      </c>
      <c r="BE46" s="49" t="str">
        <f>IFERROR(VLOOKUP(tab_herpeto[[#This Row],[Espécie*2]],'Base de dados'!B:Z,12,),0)</f>
        <v>-</v>
      </c>
      <c r="BF46" s="49" t="str">
        <f>IFERROR(VLOOKUP(tab_herpeto[[#This Row],[Espécie*2]],'Base de dados'!B:Z,14,),0)</f>
        <v>-</v>
      </c>
      <c r="BG46" s="49">
        <f>IFERROR(VLOOKUP(tab_herpeto[[#This Row],[Espécie*2]],'Base de dados'!B:Z,15,),0)</f>
        <v>0</v>
      </c>
      <c r="BH46" s="49" t="str">
        <f>IFERROR(VLOOKUP(tab_herpeto[[#This Row],[Espécie*2]],'Base de dados'!B:Z,16,),0)</f>
        <v>-</v>
      </c>
      <c r="BI46" s="49">
        <f>IFERROR(VLOOKUP(tab_herpeto[[#This Row],[Espécie*2]],'Base de dados'!B:Z,17,),0)</f>
        <v>0</v>
      </c>
      <c r="BJ46" s="49">
        <f>IFERROR(VLOOKUP(tab_herpeto[[#This Row],[Espécie*2]],'Base de dados'!B:Z,18,),0)</f>
        <v>0</v>
      </c>
      <c r="BK46" s="49" t="str">
        <f>IFERROR(VLOOKUP(tab_herpeto[[#This Row],[Espécie*2]],'Base de dados'!B:Z,19,),0)</f>
        <v>-</v>
      </c>
      <c r="BL46" s="49" t="str">
        <f>IFERROR(VLOOKUP(tab_herpeto[[#This Row],[Espécie*2]],'Base de dados'!B:Z,20,),0)</f>
        <v>-</v>
      </c>
      <c r="BM46" s="49" t="str">
        <f>IFERROR(VLOOKUP(tab_herpeto[[#This Row],[Espécie*2]],'Base de dados'!B:Z,24),0)</f>
        <v>-</v>
      </c>
      <c r="BN46" s="49" t="str">
        <f>IFERROR(VLOOKUP(tab_herpeto[[#This Row],[Espécie*2]],'Base de dados'!B:Z,25,),0)</f>
        <v>-</v>
      </c>
      <c r="BO46" s="49" t="str">
        <f>IFERROR(VLOOKUP(tab_herpeto[[#This Row],[Espécie*2]],'Base de dados'!B:Z,2),0)</f>
        <v>XX</v>
      </c>
      <c r="BP46" s="49">
        <f>IFERROR(VLOOKUP(tab_herpeto[[#This Row],[Espécie*2]],'Base de dados'!B:AA,26),0)</f>
        <v>0</v>
      </c>
    </row>
    <row r="47" spans="2:68" x14ac:dyDescent="0.25">
      <c r="B47" s="29">
        <v>43</v>
      </c>
      <c r="C47" s="33" t="s">
        <v>3071</v>
      </c>
      <c r="D47" s="49" t="s">
        <v>3091</v>
      </c>
      <c r="E47" s="29" t="s">
        <v>83</v>
      </c>
      <c r="F47" s="50">
        <v>45005</v>
      </c>
      <c r="G47" s="49" t="s">
        <v>3072</v>
      </c>
      <c r="H47" s="49" t="s">
        <v>77</v>
      </c>
      <c r="I47" s="49" t="s">
        <v>60</v>
      </c>
      <c r="J47" s="29" t="s">
        <v>72</v>
      </c>
      <c r="K47" s="53" t="s">
        <v>1469</v>
      </c>
      <c r="L47" s="35" t="str">
        <f>IFERROR(VLOOKUP(tab_herpeto[[#This Row],[Espécie*]],'Base de dados'!B:Z,7,),0)</f>
        <v>rãzinha-do-folhiço</v>
      </c>
      <c r="M47" s="29" t="s">
        <v>3</v>
      </c>
      <c r="N47" s="49" t="s">
        <v>82</v>
      </c>
      <c r="O47" s="49" t="s">
        <v>82</v>
      </c>
      <c r="P47" s="49" t="s">
        <v>38</v>
      </c>
      <c r="Q47" s="49" t="s">
        <v>69</v>
      </c>
      <c r="R47" s="49" t="s">
        <v>41</v>
      </c>
      <c r="S47" s="49" t="s">
        <v>4</v>
      </c>
      <c r="T47" s="51">
        <v>0.79166666666666663</v>
      </c>
      <c r="U47" s="51">
        <v>0.85416666666666663</v>
      </c>
      <c r="V47" s="49" t="s">
        <v>3</v>
      </c>
      <c r="W47" s="29" t="s">
        <v>52</v>
      </c>
      <c r="X47" s="29" t="s">
        <v>3</v>
      </c>
      <c r="Y47" s="49" t="s">
        <v>3</v>
      </c>
      <c r="Z47" s="50">
        <f>tab_herpeto[[#This Row],[Data]]</f>
        <v>45005</v>
      </c>
      <c r="AA47" s="49" t="str">
        <f>tab_herpeto[[#This Row],[Empreendimento]]</f>
        <v>PCH Canoas</v>
      </c>
      <c r="AB47" s="29" t="s">
        <v>175</v>
      </c>
      <c r="AC47" s="29" t="s">
        <v>178</v>
      </c>
      <c r="AD47" s="29" t="s">
        <v>181</v>
      </c>
      <c r="AE47" s="29" t="s">
        <v>3086</v>
      </c>
      <c r="AF47" s="29" t="s">
        <v>184</v>
      </c>
      <c r="AG47" s="29" t="s">
        <v>3130</v>
      </c>
      <c r="AH47" s="29" t="s">
        <v>189</v>
      </c>
      <c r="AI47" s="52" t="str">
        <f>tab_herpeto[[#This Row],[Espécie*]]</f>
        <v>Leptodactylus luctator</v>
      </c>
      <c r="AJ47" s="53" t="str">
        <f>IFERROR(VLOOKUP(tab_herpeto[[#This Row],[Espécie*2]],'Base de dados'!B:Z,7,),0)</f>
        <v>rãzinha-do-folhiço</v>
      </c>
      <c r="AK47" s="49" t="str">
        <f>IFERROR(VLOOKUP(tab_herpeto[[#This Row],[Espécie*2]],'Base de dados'!B:Z,13,),0)</f>
        <v>-</v>
      </c>
      <c r="AL47" s="29" t="s">
        <v>192</v>
      </c>
      <c r="AM47" s="49" t="s">
        <v>3076</v>
      </c>
      <c r="AN47" s="49" t="s">
        <v>3080</v>
      </c>
      <c r="AO47" s="49" t="str">
        <f>IFERROR(VLOOKUP(tab_herpeto[[#This Row],[Espécie*2]],'Base de dados'!B:Z,22,),0)</f>
        <v>-</v>
      </c>
      <c r="AP47" s="49" t="str">
        <f>IFERROR(VLOOKUP(tab_herpeto[[#This Row],[Espécie*2]],'Base de dados'!B:Z,23,),0)</f>
        <v>-</v>
      </c>
      <c r="AQ47" s="49" t="str">
        <f>IFERROR(VLOOKUP(tab_herpeto[[#This Row],[Espécie*2]],'Base de dados'!B:Z,21,),0)</f>
        <v>-</v>
      </c>
      <c r="AR47" s="49" t="str">
        <f>tab_herpeto[[#This Row],[Campanha]]</f>
        <v>C01</v>
      </c>
      <c r="AS47" s="49"/>
      <c r="AT47" s="49" t="str">
        <f>tab_herpeto[[#This Row],[Método]]</f>
        <v>Procura livre</v>
      </c>
      <c r="AU47" s="49" t="str">
        <f>tab_herpeto[[#This Row],[ID Marcação*]]</f>
        <v>-</v>
      </c>
      <c r="AV47" s="49" t="str">
        <f>tab_herpeto[[#This Row],[Nº do Tombo]]</f>
        <v>-</v>
      </c>
      <c r="AW47" s="49" t="str">
        <f>IFERROR(VLOOKUP(tab_herpeto[[#This Row],[Espécie*2]],'Base de dados'!B:Z,11,),0)</f>
        <v>R</v>
      </c>
      <c r="AX47" s="49" t="str">
        <f>IFERROR(VLOOKUP(tab_herpeto[[#This Row],[Espécie*2]],'Base de dados'!B:Z,3,),0)</f>
        <v>Anura</v>
      </c>
      <c r="AY47" s="49" t="str">
        <f>IFERROR(VLOOKUP(tab_herpeto[[#This Row],[Espécie*2]],'Base de dados'!B:Z,4,),0)</f>
        <v>Leptodactylidae</v>
      </c>
      <c r="AZ47" s="49" t="str">
        <f>IFERROR(VLOOKUP(tab_herpeto[[#This Row],[Espécie*2]],'Base de dados'!B:Z,5,),0)</f>
        <v>Leptodactylinae</v>
      </c>
      <c r="BA47" s="49">
        <f>IFERROR(VLOOKUP(tab_herpeto[[#This Row],[Espécie*2]],'Base de dados'!B:Z,6,),0)</f>
        <v>0</v>
      </c>
      <c r="BB47" s="49" t="str">
        <f>IFERROR(VLOOKUP(tab_herpeto[[#This Row],[Espécie*2]],'Base de dados'!B:Z,8,),0)</f>
        <v>-</v>
      </c>
      <c r="BC47" s="49" t="str">
        <f>IFERROR(VLOOKUP(tab_herpeto[[#This Row],[Espécie*2]],'Base de dados'!B:Z,9,),0)</f>
        <v>Te</v>
      </c>
      <c r="BD47" s="49" t="str">
        <f>IFERROR(VLOOKUP(tab_herpeto[[#This Row],[Espécie*2]],'Base de dados'!B:Z,10,),0)</f>
        <v>AF</v>
      </c>
      <c r="BE47" s="49" t="str">
        <f>IFERROR(VLOOKUP(tab_herpeto[[#This Row],[Espécie*2]],'Base de dados'!B:Z,12,),0)</f>
        <v>-</v>
      </c>
      <c r="BF47" s="49" t="str">
        <f>IFERROR(VLOOKUP(tab_herpeto[[#This Row],[Espécie*2]],'Base de dados'!B:Z,14,),0)</f>
        <v>-</v>
      </c>
      <c r="BG47" s="49">
        <f>IFERROR(VLOOKUP(tab_herpeto[[#This Row],[Espécie*2]],'Base de dados'!B:Z,15,),0)</f>
        <v>0</v>
      </c>
      <c r="BH47" s="49" t="str">
        <f>IFERROR(VLOOKUP(tab_herpeto[[#This Row],[Espécie*2]],'Base de dados'!B:Z,16,),0)</f>
        <v>-</v>
      </c>
      <c r="BI47" s="49">
        <f>IFERROR(VLOOKUP(tab_herpeto[[#This Row],[Espécie*2]],'Base de dados'!B:Z,17,),0)</f>
        <v>0</v>
      </c>
      <c r="BJ47" s="49">
        <f>IFERROR(VLOOKUP(tab_herpeto[[#This Row],[Espécie*2]],'Base de dados'!B:Z,18,),0)</f>
        <v>0</v>
      </c>
      <c r="BK47" s="49" t="str">
        <f>IFERROR(VLOOKUP(tab_herpeto[[#This Row],[Espécie*2]],'Base de dados'!B:Z,19,),0)</f>
        <v>-</v>
      </c>
      <c r="BL47" s="49" t="str">
        <f>IFERROR(VLOOKUP(tab_herpeto[[#This Row],[Espécie*2]],'Base de dados'!B:Z,20,),0)</f>
        <v>-</v>
      </c>
      <c r="BM47" s="49" t="str">
        <f>IFERROR(VLOOKUP(tab_herpeto[[#This Row],[Espécie*2]],'Base de dados'!B:Z,24),0)</f>
        <v>-</v>
      </c>
      <c r="BN47" s="49" t="str">
        <f>IFERROR(VLOOKUP(tab_herpeto[[#This Row],[Espécie*2]],'Base de dados'!B:Z,25,),0)</f>
        <v>-</v>
      </c>
      <c r="BO47" s="49" t="str">
        <f>IFERROR(VLOOKUP(tab_herpeto[[#This Row],[Espécie*2]],'Base de dados'!B:Z,2),0)</f>
        <v>XX</v>
      </c>
      <c r="BP47" s="49">
        <f>IFERROR(VLOOKUP(tab_herpeto[[#This Row],[Espécie*2]],'Base de dados'!B:AA,26),0)</f>
        <v>0</v>
      </c>
    </row>
    <row r="48" spans="2:68" x14ac:dyDescent="0.25">
      <c r="B48" s="29">
        <v>44</v>
      </c>
      <c r="C48" s="33" t="s">
        <v>3071</v>
      </c>
      <c r="D48" s="49" t="s">
        <v>3091</v>
      </c>
      <c r="E48" s="29" t="s">
        <v>83</v>
      </c>
      <c r="F48" s="50">
        <v>45005</v>
      </c>
      <c r="G48" s="49" t="s">
        <v>3072</v>
      </c>
      <c r="H48" s="49" t="s">
        <v>77</v>
      </c>
      <c r="I48" s="49" t="s">
        <v>60</v>
      </c>
      <c r="J48" s="29" t="s">
        <v>72</v>
      </c>
      <c r="K48" s="53" t="s">
        <v>1469</v>
      </c>
      <c r="L48" s="35" t="str">
        <f>IFERROR(VLOOKUP(tab_herpeto[[#This Row],[Espécie*]],'Base de dados'!B:Z,7,),0)</f>
        <v>rãzinha-do-folhiço</v>
      </c>
      <c r="M48" s="29" t="s">
        <v>3</v>
      </c>
      <c r="N48" s="49" t="s">
        <v>82</v>
      </c>
      <c r="O48" s="49" t="s">
        <v>82</v>
      </c>
      <c r="P48" s="49" t="s">
        <v>38</v>
      </c>
      <c r="Q48" s="49" t="s">
        <v>69</v>
      </c>
      <c r="R48" s="49" t="s">
        <v>41</v>
      </c>
      <c r="S48" s="49" t="s">
        <v>4</v>
      </c>
      <c r="T48" s="51">
        <v>0.79166666666666663</v>
      </c>
      <c r="U48" s="51">
        <v>0.85416666666666663</v>
      </c>
      <c r="V48" s="49" t="s">
        <v>3</v>
      </c>
      <c r="W48" s="29" t="s">
        <v>52</v>
      </c>
      <c r="X48" s="29" t="s">
        <v>3</v>
      </c>
      <c r="Y48" s="49" t="s">
        <v>3</v>
      </c>
      <c r="Z48" s="50">
        <f>tab_herpeto[[#This Row],[Data]]</f>
        <v>45005</v>
      </c>
      <c r="AA48" s="49" t="str">
        <f>tab_herpeto[[#This Row],[Empreendimento]]</f>
        <v>PCH Canoas</v>
      </c>
      <c r="AB48" s="29" t="s">
        <v>175</v>
      </c>
      <c r="AC48" s="29" t="s">
        <v>178</v>
      </c>
      <c r="AD48" s="29" t="s">
        <v>181</v>
      </c>
      <c r="AE48" s="29" t="s">
        <v>3086</v>
      </c>
      <c r="AF48" s="29" t="s">
        <v>184</v>
      </c>
      <c r="AG48" s="29" t="s">
        <v>3130</v>
      </c>
      <c r="AH48" s="29" t="s">
        <v>189</v>
      </c>
      <c r="AI48" s="52" t="str">
        <f>tab_herpeto[[#This Row],[Espécie*]]</f>
        <v>Leptodactylus luctator</v>
      </c>
      <c r="AJ48" s="53" t="str">
        <f>IFERROR(VLOOKUP(tab_herpeto[[#This Row],[Espécie*2]],'Base de dados'!B:Z,7,),0)</f>
        <v>rãzinha-do-folhiço</v>
      </c>
      <c r="AK48" s="49" t="str">
        <f>IFERROR(VLOOKUP(tab_herpeto[[#This Row],[Espécie*2]],'Base de dados'!B:Z,13,),0)</f>
        <v>-</v>
      </c>
      <c r="AL48" s="29" t="s">
        <v>192</v>
      </c>
      <c r="AM48" s="49" t="s">
        <v>3076</v>
      </c>
      <c r="AN48" s="49" t="s">
        <v>3080</v>
      </c>
      <c r="AO48" s="49" t="str">
        <f>IFERROR(VLOOKUP(tab_herpeto[[#This Row],[Espécie*2]],'Base de dados'!B:Z,22,),0)</f>
        <v>-</v>
      </c>
      <c r="AP48" s="49" t="str">
        <f>IFERROR(VLOOKUP(tab_herpeto[[#This Row],[Espécie*2]],'Base de dados'!B:Z,23,),0)</f>
        <v>-</v>
      </c>
      <c r="AQ48" s="49" t="str">
        <f>IFERROR(VLOOKUP(tab_herpeto[[#This Row],[Espécie*2]],'Base de dados'!B:Z,21,),0)</f>
        <v>-</v>
      </c>
      <c r="AR48" s="49" t="str">
        <f>tab_herpeto[[#This Row],[Campanha]]</f>
        <v>C01</v>
      </c>
      <c r="AS48" s="49"/>
      <c r="AT48" s="49" t="str">
        <f>tab_herpeto[[#This Row],[Método]]</f>
        <v>Procura livre</v>
      </c>
      <c r="AU48" s="49" t="str">
        <f>tab_herpeto[[#This Row],[ID Marcação*]]</f>
        <v>-</v>
      </c>
      <c r="AV48" s="49" t="str">
        <f>tab_herpeto[[#This Row],[Nº do Tombo]]</f>
        <v>-</v>
      </c>
      <c r="AW48" s="49" t="str">
        <f>IFERROR(VLOOKUP(tab_herpeto[[#This Row],[Espécie*2]],'Base de dados'!B:Z,11,),0)</f>
        <v>R</v>
      </c>
      <c r="AX48" s="49" t="str">
        <f>IFERROR(VLOOKUP(tab_herpeto[[#This Row],[Espécie*2]],'Base de dados'!B:Z,3,),0)</f>
        <v>Anura</v>
      </c>
      <c r="AY48" s="49" t="str">
        <f>IFERROR(VLOOKUP(tab_herpeto[[#This Row],[Espécie*2]],'Base de dados'!B:Z,4,),0)</f>
        <v>Leptodactylidae</v>
      </c>
      <c r="AZ48" s="49" t="str">
        <f>IFERROR(VLOOKUP(tab_herpeto[[#This Row],[Espécie*2]],'Base de dados'!B:Z,5,),0)</f>
        <v>Leptodactylinae</v>
      </c>
      <c r="BA48" s="49">
        <f>IFERROR(VLOOKUP(tab_herpeto[[#This Row],[Espécie*2]],'Base de dados'!B:Z,6,),0)</f>
        <v>0</v>
      </c>
      <c r="BB48" s="49" t="str">
        <f>IFERROR(VLOOKUP(tab_herpeto[[#This Row],[Espécie*2]],'Base de dados'!B:Z,8,),0)</f>
        <v>-</v>
      </c>
      <c r="BC48" s="49" t="str">
        <f>IFERROR(VLOOKUP(tab_herpeto[[#This Row],[Espécie*2]],'Base de dados'!B:Z,9,),0)</f>
        <v>Te</v>
      </c>
      <c r="BD48" s="49" t="str">
        <f>IFERROR(VLOOKUP(tab_herpeto[[#This Row],[Espécie*2]],'Base de dados'!B:Z,10,),0)</f>
        <v>AF</v>
      </c>
      <c r="BE48" s="49" t="str">
        <f>IFERROR(VLOOKUP(tab_herpeto[[#This Row],[Espécie*2]],'Base de dados'!B:Z,12,),0)</f>
        <v>-</v>
      </c>
      <c r="BF48" s="49" t="str">
        <f>IFERROR(VLOOKUP(tab_herpeto[[#This Row],[Espécie*2]],'Base de dados'!B:Z,14,),0)</f>
        <v>-</v>
      </c>
      <c r="BG48" s="49">
        <f>IFERROR(VLOOKUP(tab_herpeto[[#This Row],[Espécie*2]],'Base de dados'!B:Z,15,),0)</f>
        <v>0</v>
      </c>
      <c r="BH48" s="49" t="str">
        <f>IFERROR(VLOOKUP(tab_herpeto[[#This Row],[Espécie*2]],'Base de dados'!B:Z,16,),0)</f>
        <v>-</v>
      </c>
      <c r="BI48" s="49">
        <f>IFERROR(VLOOKUP(tab_herpeto[[#This Row],[Espécie*2]],'Base de dados'!B:Z,17,),0)</f>
        <v>0</v>
      </c>
      <c r="BJ48" s="49">
        <f>IFERROR(VLOOKUP(tab_herpeto[[#This Row],[Espécie*2]],'Base de dados'!B:Z,18,),0)</f>
        <v>0</v>
      </c>
      <c r="BK48" s="49" t="str">
        <f>IFERROR(VLOOKUP(tab_herpeto[[#This Row],[Espécie*2]],'Base de dados'!B:Z,19,),0)</f>
        <v>-</v>
      </c>
      <c r="BL48" s="49" t="str">
        <f>IFERROR(VLOOKUP(tab_herpeto[[#This Row],[Espécie*2]],'Base de dados'!B:Z,20,),0)</f>
        <v>-</v>
      </c>
      <c r="BM48" s="49" t="str">
        <f>IFERROR(VLOOKUP(tab_herpeto[[#This Row],[Espécie*2]],'Base de dados'!B:Z,24),0)</f>
        <v>-</v>
      </c>
      <c r="BN48" s="49" t="str">
        <f>IFERROR(VLOOKUP(tab_herpeto[[#This Row],[Espécie*2]],'Base de dados'!B:Z,25,),0)</f>
        <v>-</v>
      </c>
      <c r="BO48" s="49" t="str">
        <f>IFERROR(VLOOKUP(tab_herpeto[[#This Row],[Espécie*2]],'Base de dados'!B:Z,2),0)</f>
        <v>XX</v>
      </c>
      <c r="BP48" s="49">
        <f>IFERROR(VLOOKUP(tab_herpeto[[#This Row],[Espécie*2]],'Base de dados'!B:AA,26),0)</f>
        <v>0</v>
      </c>
    </row>
    <row r="49" spans="2:68" x14ac:dyDescent="0.25">
      <c r="B49" s="29">
        <v>45</v>
      </c>
      <c r="C49" s="33" t="s">
        <v>3071</v>
      </c>
      <c r="D49" s="49" t="s">
        <v>3091</v>
      </c>
      <c r="E49" s="29" t="s">
        <v>83</v>
      </c>
      <c r="F49" s="50">
        <v>45005</v>
      </c>
      <c r="G49" s="49" t="s">
        <v>3072</v>
      </c>
      <c r="H49" s="49" t="s">
        <v>77</v>
      </c>
      <c r="I49" s="49" t="s">
        <v>60</v>
      </c>
      <c r="J49" s="29" t="s">
        <v>72</v>
      </c>
      <c r="K49" s="53" t="s">
        <v>1723</v>
      </c>
      <c r="L49" s="35" t="str">
        <f>IFERROR(VLOOKUP(tab_herpeto[[#This Row],[Espécie*]],'Base de dados'!B:Z,7,),0)</f>
        <v>rã-touro</v>
      </c>
      <c r="M49" s="29" t="s">
        <v>3</v>
      </c>
      <c r="N49" s="49" t="s">
        <v>82</v>
      </c>
      <c r="O49" s="49" t="s">
        <v>82</v>
      </c>
      <c r="P49" s="49" t="s">
        <v>38</v>
      </c>
      <c r="Q49" s="49" t="s">
        <v>69</v>
      </c>
      <c r="R49" s="49" t="s">
        <v>41</v>
      </c>
      <c r="S49" s="49" t="s">
        <v>4</v>
      </c>
      <c r="T49" s="51">
        <v>0.79166666666666663</v>
      </c>
      <c r="U49" s="51">
        <v>0.85416666666666663</v>
      </c>
      <c r="V49" s="49" t="s">
        <v>3</v>
      </c>
      <c r="W49" s="29" t="s">
        <v>52</v>
      </c>
      <c r="X49" s="29" t="s">
        <v>3</v>
      </c>
      <c r="Y49" s="49" t="s">
        <v>3</v>
      </c>
      <c r="Z49" s="50">
        <f>tab_herpeto[[#This Row],[Data]]</f>
        <v>45005</v>
      </c>
      <c r="AA49" s="49" t="str">
        <f>tab_herpeto[[#This Row],[Empreendimento]]</f>
        <v>PCH Canoas</v>
      </c>
      <c r="AB49" s="29" t="s">
        <v>175</v>
      </c>
      <c r="AC49" s="29" t="s">
        <v>178</v>
      </c>
      <c r="AD49" s="29" t="s">
        <v>181</v>
      </c>
      <c r="AE49" s="29" t="s">
        <v>3086</v>
      </c>
      <c r="AF49" s="29" t="s">
        <v>184</v>
      </c>
      <c r="AG49" s="29" t="s">
        <v>3130</v>
      </c>
      <c r="AH49" s="29" t="s">
        <v>189</v>
      </c>
      <c r="AI49" s="52" t="str">
        <f>tab_herpeto[[#This Row],[Espécie*]]</f>
        <v>Aquarana catesbeiana</v>
      </c>
      <c r="AJ49" s="53" t="str">
        <f>IFERROR(VLOOKUP(tab_herpeto[[#This Row],[Espécie*2]],'Base de dados'!B:Z,7,),0)</f>
        <v>rã-touro</v>
      </c>
      <c r="AK49" s="49" t="str">
        <f>IFERROR(VLOOKUP(tab_herpeto[[#This Row],[Espécie*2]],'Base de dados'!B:Z,13,),0)</f>
        <v>-</v>
      </c>
      <c r="AL49" s="29" t="s">
        <v>192</v>
      </c>
      <c r="AM49" s="49" t="s">
        <v>3076</v>
      </c>
      <c r="AN49" s="49" t="s">
        <v>3080</v>
      </c>
      <c r="AO49" s="49" t="str">
        <f>IFERROR(VLOOKUP(tab_herpeto[[#This Row],[Espécie*2]],'Base de dados'!B:Z,22,),0)</f>
        <v>-</v>
      </c>
      <c r="AP49" s="49" t="str">
        <f>IFERROR(VLOOKUP(tab_herpeto[[#This Row],[Espécie*2]],'Base de dados'!B:Z,23,),0)</f>
        <v>-</v>
      </c>
      <c r="AQ49" s="49" t="str">
        <f>IFERROR(VLOOKUP(tab_herpeto[[#This Row],[Espécie*2]],'Base de dados'!B:Z,21,),0)</f>
        <v>-</v>
      </c>
      <c r="AR49" s="49" t="str">
        <f>tab_herpeto[[#This Row],[Campanha]]</f>
        <v>C01</v>
      </c>
      <c r="AS49" s="49"/>
      <c r="AT49" s="49" t="str">
        <f>tab_herpeto[[#This Row],[Método]]</f>
        <v>Procura livre</v>
      </c>
      <c r="AU49" s="49" t="str">
        <f>tab_herpeto[[#This Row],[ID Marcação*]]</f>
        <v>-</v>
      </c>
      <c r="AV49" s="49" t="str">
        <f>tab_herpeto[[#This Row],[Nº do Tombo]]</f>
        <v>-</v>
      </c>
      <c r="AW49" s="49">
        <f>IFERROR(VLOOKUP(tab_herpeto[[#This Row],[Espécie*2]],'Base de dados'!B:Z,11,),0)</f>
        <v>0</v>
      </c>
      <c r="AX49" s="49" t="str">
        <f>IFERROR(VLOOKUP(tab_herpeto[[#This Row],[Espécie*2]],'Base de dados'!B:Z,3,),0)</f>
        <v>Anura</v>
      </c>
      <c r="AY49" s="49" t="str">
        <f>IFERROR(VLOOKUP(tab_herpeto[[#This Row],[Espécie*2]],'Base de dados'!B:Z,4,),0)</f>
        <v>Ranidae</v>
      </c>
      <c r="AZ49" s="49">
        <f>IFERROR(VLOOKUP(tab_herpeto[[#This Row],[Espécie*2]],'Base de dados'!B:Z,5,),0)</f>
        <v>0</v>
      </c>
      <c r="BA49" s="49">
        <f>IFERROR(VLOOKUP(tab_herpeto[[#This Row],[Espécie*2]],'Base de dados'!B:Z,6,),0)</f>
        <v>0</v>
      </c>
      <c r="BB49" s="49">
        <f>IFERROR(VLOOKUP(tab_herpeto[[#This Row],[Espécie*2]],'Base de dados'!B:Z,8,),0)</f>
        <v>0</v>
      </c>
      <c r="BC49" s="49">
        <f>IFERROR(VLOOKUP(tab_herpeto[[#This Row],[Espécie*2]],'Base de dados'!B:Z,9,),0)</f>
        <v>0</v>
      </c>
      <c r="BD49" s="49">
        <f>IFERROR(VLOOKUP(tab_herpeto[[#This Row],[Espécie*2]],'Base de dados'!B:Z,10,),0)</f>
        <v>0</v>
      </c>
      <c r="BE49" s="49" t="str">
        <f>IFERROR(VLOOKUP(tab_herpeto[[#This Row],[Espécie*2]],'Base de dados'!B:Z,12,),0)</f>
        <v>-</v>
      </c>
      <c r="BF49" s="49">
        <f>IFERROR(VLOOKUP(tab_herpeto[[#This Row],[Espécie*2]],'Base de dados'!B:Z,14,),0)</f>
        <v>0</v>
      </c>
      <c r="BG49" s="49">
        <f>IFERROR(VLOOKUP(tab_herpeto[[#This Row],[Espécie*2]],'Base de dados'!B:Z,15,),0)</f>
        <v>0</v>
      </c>
      <c r="BH49" s="49">
        <f>IFERROR(VLOOKUP(tab_herpeto[[#This Row],[Espécie*2]],'Base de dados'!B:Z,16,),0)</f>
        <v>0</v>
      </c>
      <c r="BI49" s="49">
        <f>IFERROR(VLOOKUP(tab_herpeto[[#This Row],[Espécie*2]],'Base de dados'!B:Z,17,),0)</f>
        <v>0</v>
      </c>
      <c r="BJ49" s="49">
        <f>IFERROR(VLOOKUP(tab_herpeto[[#This Row],[Espécie*2]],'Base de dados'!B:Z,18,),0)</f>
        <v>0</v>
      </c>
      <c r="BK49" s="49">
        <f>IFERROR(VLOOKUP(tab_herpeto[[#This Row],[Espécie*2]],'Base de dados'!B:Z,19,),0)</f>
        <v>0</v>
      </c>
      <c r="BL49" s="49">
        <f>IFERROR(VLOOKUP(tab_herpeto[[#This Row],[Espécie*2]],'Base de dados'!B:Z,20,),0)</f>
        <v>0</v>
      </c>
      <c r="BM49" s="49" t="str">
        <f>IFERROR(VLOOKUP(tab_herpeto[[#This Row],[Espécie*2]],'Base de dados'!B:Z,24),0)</f>
        <v>-</v>
      </c>
      <c r="BN49" s="49">
        <f>IFERROR(VLOOKUP(tab_herpeto[[#This Row],[Espécie*2]],'Base de dados'!B:Z,25,),0)</f>
        <v>0</v>
      </c>
      <c r="BO49" s="49">
        <f>IFERROR(VLOOKUP(tab_herpeto[[#This Row],[Espécie*2]],'Base de dados'!B:Z,2),0)</f>
        <v>40</v>
      </c>
      <c r="BP49" s="49">
        <f>IFERROR(VLOOKUP(tab_herpeto[[#This Row],[Espécie*2]],'Base de dados'!B:AA,26),0)</f>
        <v>0</v>
      </c>
    </row>
    <row r="50" spans="2:68" x14ac:dyDescent="0.25">
      <c r="B50" s="29">
        <v>46</v>
      </c>
      <c r="C50" s="33" t="s">
        <v>3071</v>
      </c>
      <c r="D50" s="49" t="s">
        <v>3091</v>
      </c>
      <c r="E50" s="29" t="s">
        <v>83</v>
      </c>
      <c r="F50" s="50">
        <v>45005</v>
      </c>
      <c r="G50" s="49" t="s">
        <v>3072</v>
      </c>
      <c r="H50" s="49" t="s">
        <v>77</v>
      </c>
      <c r="I50" s="49" t="s">
        <v>60</v>
      </c>
      <c r="J50" s="29" t="s">
        <v>72</v>
      </c>
      <c r="K50" s="53" t="s">
        <v>1723</v>
      </c>
      <c r="L50" s="35" t="str">
        <f>IFERROR(VLOOKUP(tab_herpeto[[#This Row],[Espécie*]],'Base de dados'!B:Z,7,),0)</f>
        <v>rã-touro</v>
      </c>
      <c r="M50" s="29" t="s">
        <v>3</v>
      </c>
      <c r="N50" s="49" t="s">
        <v>82</v>
      </c>
      <c r="O50" s="49" t="s">
        <v>82</v>
      </c>
      <c r="P50" s="49" t="s">
        <v>38</v>
      </c>
      <c r="Q50" s="49" t="s">
        <v>69</v>
      </c>
      <c r="R50" s="49" t="s">
        <v>41</v>
      </c>
      <c r="S50" s="49" t="s">
        <v>4</v>
      </c>
      <c r="T50" s="51">
        <v>0.79166666666666663</v>
      </c>
      <c r="U50" s="51">
        <v>0.85416666666666663</v>
      </c>
      <c r="V50" s="49" t="s">
        <v>3</v>
      </c>
      <c r="W50" s="29" t="s">
        <v>52</v>
      </c>
      <c r="X50" s="29" t="s">
        <v>3</v>
      </c>
      <c r="Y50" s="49" t="s">
        <v>3</v>
      </c>
      <c r="Z50" s="50">
        <f>tab_herpeto[[#This Row],[Data]]</f>
        <v>45005</v>
      </c>
      <c r="AA50" s="49" t="str">
        <f>tab_herpeto[[#This Row],[Empreendimento]]</f>
        <v>PCH Canoas</v>
      </c>
      <c r="AB50" s="29" t="s">
        <v>175</v>
      </c>
      <c r="AC50" s="29" t="s">
        <v>178</v>
      </c>
      <c r="AD50" s="29" t="s">
        <v>181</v>
      </c>
      <c r="AE50" s="29" t="s">
        <v>3086</v>
      </c>
      <c r="AF50" s="29" t="s">
        <v>184</v>
      </c>
      <c r="AG50" s="29" t="s">
        <v>3130</v>
      </c>
      <c r="AH50" s="29" t="s">
        <v>189</v>
      </c>
      <c r="AI50" s="52" t="str">
        <f>tab_herpeto[[#This Row],[Espécie*]]</f>
        <v>Aquarana catesbeiana</v>
      </c>
      <c r="AJ50" s="53" t="str">
        <f>IFERROR(VLOOKUP(tab_herpeto[[#This Row],[Espécie*2]],'Base de dados'!B:Z,7,),0)</f>
        <v>rã-touro</v>
      </c>
      <c r="AK50" s="49" t="str">
        <f>IFERROR(VLOOKUP(tab_herpeto[[#This Row],[Espécie*2]],'Base de dados'!B:Z,13,),0)</f>
        <v>-</v>
      </c>
      <c r="AL50" s="29" t="s">
        <v>192</v>
      </c>
      <c r="AM50" s="49" t="s">
        <v>3076</v>
      </c>
      <c r="AN50" s="49" t="s">
        <v>3080</v>
      </c>
      <c r="AO50" s="49" t="str">
        <f>IFERROR(VLOOKUP(tab_herpeto[[#This Row],[Espécie*2]],'Base de dados'!B:Z,22,),0)</f>
        <v>-</v>
      </c>
      <c r="AP50" s="49" t="str">
        <f>IFERROR(VLOOKUP(tab_herpeto[[#This Row],[Espécie*2]],'Base de dados'!B:Z,23,),0)</f>
        <v>-</v>
      </c>
      <c r="AQ50" s="49" t="str">
        <f>IFERROR(VLOOKUP(tab_herpeto[[#This Row],[Espécie*2]],'Base de dados'!B:Z,21,),0)</f>
        <v>-</v>
      </c>
      <c r="AR50" s="49" t="str">
        <f>tab_herpeto[[#This Row],[Campanha]]</f>
        <v>C01</v>
      </c>
      <c r="AS50" s="49"/>
      <c r="AT50" s="49" t="str">
        <f>tab_herpeto[[#This Row],[Método]]</f>
        <v>Procura livre</v>
      </c>
      <c r="AU50" s="49" t="str">
        <f>tab_herpeto[[#This Row],[ID Marcação*]]</f>
        <v>-</v>
      </c>
      <c r="AV50" s="49" t="str">
        <f>tab_herpeto[[#This Row],[Nº do Tombo]]</f>
        <v>-</v>
      </c>
      <c r="AW50" s="49">
        <f>IFERROR(VLOOKUP(tab_herpeto[[#This Row],[Espécie*2]],'Base de dados'!B:Z,11,),0)</f>
        <v>0</v>
      </c>
      <c r="AX50" s="49" t="str">
        <f>IFERROR(VLOOKUP(tab_herpeto[[#This Row],[Espécie*2]],'Base de dados'!B:Z,3,),0)</f>
        <v>Anura</v>
      </c>
      <c r="AY50" s="49" t="str">
        <f>IFERROR(VLOOKUP(tab_herpeto[[#This Row],[Espécie*2]],'Base de dados'!B:Z,4,),0)</f>
        <v>Ranidae</v>
      </c>
      <c r="AZ50" s="49">
        <f>IFERROR(VLOOKUP(tab_herpeto[[#This Row],[Espécie*2]],'Base de dados'!B:Z,5,),0)</f>
        <v>0</v>
      </c>
      <c r="BA50" s="49">
        <f>IFERROR(VLOOKUP(tab_herpeto[[#This Row],[Espécie*2]],'Base de dados'!B:Z,6,),0)</f>
        <v>0</v>
      </c>
      <c r="BB50" s="49">
        <f>IFERROR(VLOOKUP(tab_herpeto[[#This Row],[Espécie*2]],'Base de dados'!B:Z,8,),0)</f>
        <v>0</v>
      </c>
      <c r="BC50" s="49">
        <f>IFERROR(VLOOKUP(tab_herpeto[[#This Row],[Espécie*2]],'Base de dados'!B:Z,9,),0)</f>
        <v>0</v>
      </c>
      <c r="BD50" s="49">
        <f>IFERROR(VLOOKUP(tab_herpeto[[#This Row],[Espécie*2]],'Base de dados'!B:Z,10,),0)</f>
        <v>0</v>
      </c>
      <c r="BE50" s="49" t="str">
        <f>IFERROR(VLOOKUP(tab_herpeto[[#This Row],[Espécie*2]],'Base de dados'!B:Z,12,),0)</f>
        <v>-</v>
      </c>
      <c r="BF50" s="49">
        <f>IFERROR(VLOOKUP(tab_herpeto[[#This Row],[Espécie*2]],'Base de dados'!B:Z,14,),0)</f>
        <v>0</v>
      </c>
      <c r="BG50" s="49">
        <f>IFERROR(VLOOKUP(tab_herpeto[[#This Row],[Espécie*2]],'Base de dados'!B:Z,15,),0)</f>
        <v>0</v>
      </c>
      <c r="BH50" s="49">
        <f>IFERROR(VLOOKUP(tab_herpeto[[#This Row],[Espécie*2]],'Base de dados'!B:Z,16,),0)</f>
        <v>0</v>
      </c>
      <c r="BI50" s="49">
        <f>IFERROR(VLOOKUP(tab_herpeto[[#This Row],[Espécie*2]],'Base de dados'!B:Z,17,),0)</f>
        <v>0</v>
      </c>
      <c r="BJ50" s="49">
        <f>IFERROR(VLOOKUP(tab_herpeto[[#This Row],[Espécie*2]],'Base de dados'!B:Z,18,),0)</f>
        <v>0</v>
      </c>
      <c r="BK50" s="49">
        <f>IFERROR(VLOOKUP(tab_herpeto[[#This Row],[Espécie*2]],'Base de dados'!B:Z,19,),0)</f>
        <v>0</v>
      </c>
      <c r="BL50" s="49">
        <f>IFERROR(VLOOKUP(tab_herpeto[[#This Row],[Espécie*2]],'Base de dados'!B:Z,20,),0)</f>
        <v>0</v>
      </c>
      <c r="BM50" s="49" t="str">
        <f>IFERROR(VLOOKUP(tab_herpeto[[#This Row],[Espécie*2]],'Base de dados'!B:Z,24),0)</f>
        <v>-</v>
      </c>
      <c r="BN50" s="49">
        <f>IFERROR(VLOOKUP(tab_herpeto[[#This Row],[Espécie*2]],'Base de dados'!B:Z,25,),0)</f>
        <v>0</v>
      </c>
      <c r="BO50" s="49">
        <f>IFERROR(VLOOKUP(tab_herpeto[[#This Row],[Espécie*2]],'Base de dados'!B:Z,2),0)</f>
        <v>40</v>
      </c>
      <c r="BP50" s="49">
        <f>IFERROR(VLOOKUP(tab_herpeto[[#This Row],[Espécie*2]],'Base de dados'!B:AA,26),0)</f>
        <v>0</v>
      </c>
    </row>
    <row r="51" spans="2:68" x14ac:dyDescent="0.25">
      <c r="B51" s="29">
        <v>47</v>
      </c>
      <c r="C51" s="33" t="s">
        <v>3071</v>
      </c>
      <c r="D51" s="49" t="s">
        <v>3091</v>
      </c>
      <c r="E51" s="29" t="s">
        <v>83</v>
      </c>
      <c r="F51" s="50">
        <v>45005</v>
      </c>
      <c r="G51" s="49" t="s">
        <v>3072</v>
      </c>
      <c r="H51" s="49" t="s">
        <v>77</v>
      </c>
      <c r="I51" s="49" t="s">
        <v>60</v>
      </c>
      <c r="J51" s="29" t="s">
        <v>72</v>
      </c>
      <c r="K51" s="53" t="s">
        <v>1723</v>
      </c>
      <c r="L51" s="35" t="str">
        <f>IFERROR(VLOOKUP(tab_herpeto[[#This Row],[Espécie*]],'Base de dados'!B:Z,7,),0)</f>
        <v>rã-touro</v>
      </c>
      <c r="M51" s="29" t="s">
        <v>3</v>
      </c>
      <c r="N51" s="49" t="s">
        <v>82</v>
      </c>
      <c r="O51" s="49" t="s">
        <v>82</v>
      </c>
      <c r="P51" s="49" t="s">
        <v>38</v>
      </c>
      <c r="Q51" s="49" t="s">
        <v>69</v>
      </c>
      <c r="R51" s="49" t="s">
        <v>41</v>
      </c>
      <c r="S51" s="49" t="s">
        <v>4</v>
      </c>
      <c r="T51" s="51">
        <v>0.79166666666666663</v>
      </c>
      <c r="U51" s="51">
        <v>0.85416666666666663</v>
      </c>
      <c r="V51" s="49" t="s">
        <v>3</v>
      </c>
      <c r="W51" s="29" t="s">
        <v>52</v>
      </c>
      <c r="X51" s="29" t="s">
        <v>3</v>
      </c>
      <c r="Y51" s="49" t="s">
        <v>3</v>
      </c>
      <c r="Z51" s="50">
        <f>tab_herpeto[[#This Row],[Data]]</f>
        <v>45005</v>
      </c>
      <c r="AA51" s="49" t="str">
        <f>tab_herpeto[[#This Row],[Empreendimento]]</f>
        <v>PCH Canoas</v>
      </c>
      <c r="AB51" s="29" t="s">
        <v>175</v>
      </c>
      <c r="AC51" s="29" t="s">
        <v>178</v>
      </c>
      <c r="AD51" s="29" t="s">
        <v>181</v>
      </c>
      <c r="AE51" s="29" t="s">
        <v>3086</v>
      </c>
      <c r="AF51" s="29" t="s">
        <v>184</v>
      </c>
      <c r="AG51" s="29" t="s">
        <v>3130</v>
      </c>
      <c r="AH51" s="29" t="s">
        <v>189</v>
      </c>
      <c r="AI51" s="52" t="str">
        <f>tab_herpeto[[#This Row],[Espécie*]]</f>
        <v>Aquarana catesbeiana</v>
      </c>
      <c r="AJ51" s="53" t="str">
        <f>IFERROR(VLOOKUP(tab_herpeto[[#This Row],[Espécie*2]],'Base de dados'!B:Z,7,),0)</f>
        <v>rã-touro</v>
      </c>
      <c r="AK51" s="49" t="str">
        <f>IFERROR(VLOOKUP(tab_herpeto[[#This Row],[Espécie*2]],'Base de dados'!B:Z,13,),0)</f>
        <v>-</v>
      </c>
      <c r="AL51" s="29" t="s">
        <v>192</v>
      </c>
      <c r="AM51" s="49" t="s">
        <v>3076</v>
      </c>
      <c r="AN51" s="49" t="s">
        <v>3080</v>
      </c>
      <c r="AO51" s="49" t="str">
        <f>IFERROR(VLOOKUP(tab_herpeto[[#This Row],[Espécie*2]],'Base de dados'!B:Z,22,),0)</f>
        <v>-</v>
      </c>
      <c r="AP51" s="49" t="str">
        <f>IFERROR(VLOOKUP(tab_herpeto[[#This Row],[Espécie*2]],'Base de dados'!B:Z,23,),0)</f>
        <v>-</v>
      </c>
      <c r="AQ51" s="49" t="str">
        <f>IFERROR(VLOOKUP(tab_herpeto[[#This Row],[Espécie*2]],'Base de dados'!B:Z,21,),0)</f>
        <v>-</v>
      </c>
      <c r="AR51" s="49" t="str">
        <f>tab_herpeto[[#This Row],[Campanha]]</f>
        <v>C01</v>
      </c>
      <c r="AS51" s="49"/>
      <c r="AT51" s="49" t="str">
        <f>tab_herpeto[[#This Row],[Método]]</f>
        <v>Procura livre</v>
      </c>
      <c r="AU51" s="49" t="str">
        <f>tab_herpeto[[#This Row],[ID Marcação*]]</f>
        <v>-</v>
      </c>
      <c r="AV51" s="49" t="str">
        <f>tab_herpeto[[#This Row],[Nº do Tombo]]</f>
        <v>-</v>
      </c>
      <c r="AW51" s="49">
        <f>IFERROR(VLOOKUP(tab_herpeto[[#This Row],[Espécie*2]],'Base de dados'!B:Z,11,),0)</f>
        <v>0</v>
      </c>
      <c r="AX51" s="49" t="str">
        <f>IFERROR(VLOOKUP(tab_herpeto[[#This Row],[Espécie*2]],'Base de dados'!B:Z,3,),0)</f>
        <v>Anura</v>
      </c>
      <c r="AY51" s="49" t="str">
        <f>IFERROR(VLOOKUP(tab_herpeto[[#This Row],[Espécie*2]],'Base de dados'!B:Z,4,),0)</f>
        <v>Ranidae</v>
      </c>
      <c r="AZ51" s="49">
        <f>IFERROR(VLOOKUP(tab_herpeto[[#This Row],[Espécie*2]],'Base de dados'!B:Z,5,),0)</f>
        <v>0</v>
      </c>
      <c r="BA51" s="49">
        <f>IFERROR(VLOOKUP(tab_herpeto[[#This Row],[Espécie*2]],'Base de dados'!B:Z,6,),0)</f>
        <v>0</v>
      </c>
      <c r="BB51" s="49">
        <f>IFERROR(VLOOKUP(tab_herpeto[[#This Row],[Espécie*2]],'Base de dados'!B:Z,8,),0)</f>
        <v>0</v>
      </c>
      <c r="BC51" s="49">
        <f>IFERROR(VLOOKUP(tab_herpeto[[#This Row],[Espécie*2]],'Base de dados'!B:Z,9,),0)</f>
        <v>0</v>
      </c>
      <c r="BD51" s="49">
        <f>IFERROR(VLOOKUP(tab_herpeto[[#This Row],[Espécie*2]],'Base de dados'!B:Z,10,),0)</f>
        <v>0</v>
      </c>
      <c r="BE51" s="49" t="str">
        <f>IFERROR(VLOOKUP(tab_herpeto[[#This Row],[Espécie*2]],'Base de dados'!B:Z,12,),0)</f>
        <v>-</v>
      </c>
      <c r="BF51" s="49">
        <f>IFERROR(VLOOKUP(tab_herpeto[[#This Row],[Espécie*2]],'Base de dados'!B:Z,14,),0)</f>
        <v>0</v>
      </c>
      <c r="BG51" s="49">
        <f>IFERROR(VLOOKUP(tab_herpeto[[#This Row],[Espécie*2]],'Base de dados'!B:Z,15,),0)</f>
        <v>0</v>
      </c>
      <c r="BH51" s="49">
        <f>IFERROR(VLOOKUP(tab_herpeto[[#This Row],[Espécie*2]],'Base de dados'!B:Z,16,),0)</f>
        <v>0</v>
      </c>
      <c r="BI51" s="49">
        <f>IFERROR(VLOOKUP(tab_herpeto[[#This Row],[Espécie*2]],'Base de dados'!B:Z,17,),0)</f>
        <v>0</v>
      </c>
      <c r="BJ51" s="49">
        <f>IFERROR(VLOOKUP(tab_herpeto[[#This Row],[Espécie*2]],'Base de dados'!B:Z,18,),0)</f>
        <v>0</v>
      </c>
      <c r="BK51" s="49">
        <f>IFERROR(VLOOKUP(tab_herpeto[[#This Row],[Espécie*2]],'Base de dados'!B:Z,19,),0)</f>
        <v>0</v>
      </c>
      <c r="BL51" s="49">
        <f>IFERROR(VLOOKUP(tab_herpeto[[#This Row],[Espécie*2]],'Base de dados'!B:Z,20,),0)</f>
        <v>0</v>
      </c>
      <c r="BM51" s="49" t="str">
        <f>IFERROR(VLOOKUP(tab_herpeto[[#This Row],[Espécie*2]],'Base de dados'!B:Z,24),0)</f>
        <v>-</v>
      </c>
      <c r="BN51" s="49">
        <f>IFERROR(VLOOKUP(tab_herpeto[[#This Row],[Espécie*2]],'Base de dados'!B:Z,25,),0)</f>
        <v>0</v>
      </c>
      <c r="BO51" s="49">
        <f>IFERROR(VLOOKUP(tab_herpeto[[#This Row],[Espécie*2]],'Base de dados'!B:Z,2),0)</f>
        <v>40</v>
      </c>
      <c r="BP51" s="49">
        <f>IFERROR(VLOOKUP(tab_herpeto[[#This Row],[Espécie*2]],'Base de dados'!B:AA,26),0)</f>
        <v>0</v>
      </c>
    </row>
    <row r="52" spans="2:68" x14ac:dyDescent="0.25">
      <c r="B52" s="29">
        <v>48</v>
      </c>
      <c r="C52" s="33" t="s">
        <v>3071</v>
      </c>
      <c r="D52" s="49" t="s">
        <v>3091</v>
      </c>
      <c r="E52" s="29" t="s">
        <v>83</v>
      </c>
      <c r="F52" s="50">
        <v>45005</v>
      </c>
      <c r="G52" s="49" t="s">
        <v>3072</v>
      </c>
      <c r="H52" s="49" t="s">
        <v>77</v>
      </c>
      <c r="I52" s="49" t="s">
        <v>60</v>
      </c>
      <c r="J52" s="29" t="s">
        <v>72</v>
      </c>
      <c r="K52" s="53" t="s">
        <v>1723</v>
      </c>
      <c r="L52" s="35" t="str">
        <f>IFERROR(VLOOKUP(tab_herpeto[[#This Row],[Espécie*]],'Base de dados'!B:Z,7,),0)</f>
        <v>rã-touro</v>
      </c>
      <c r="M52" s="29" t="s">
        <v>3</v>
      </c>
      <c r="N52" s="49" t="s">
        <v>82</v>
      </c>
      <c r="O52" s="49" t="s">
        <v>82</v>
      </c>
      <c r="P52" s="49" t="s">
        <v>38</v>
      </c>
      <c r="Q52" s="49" t="s">
        <v>69</v>
      </c>
      <c r="R52" s="49" t="s">
        <v>41</v>
      </c>
      <c r="S52" s="49" t="s">
        <v>4</v>
      </c>
      <c r="T52" s="51">
        <v>0.79166666666666663</v>
      </c>
      <c r="U52" s="51">
        <v>0.85416666666666663</v>
      </c>
      <c r="V52" s="49" t="s">
        <v>3</v>
      </c>
      <c r="W52" s="29" t="s">
        <v>52</v>
      </c>
      <c r="X52" s="29" t="s">
        <v>3</v>
      </c>
      <c r="Y52" s="49" t="s">
        <v>3</v>
      </c>
      <c r="Z52" s="50">
        <f>tab_herpeto[[#This Row],[Data]]</f>
        <v>45005</v>
      </c>
      <c r="AA52" s="49" t="str">
        <f>tab_herpeto[[#This Row],[Empreendimento]]</f>
        <v>PCH Canoas</v>
      </c>
      <c r="AB52" s="29" t="s">
        <v>175</v>
      </c>
      <c r="AC52" s="29" t="s">
        <v>178</v>
      </c>
      <c r="AD52" s="29" t="s">
        <v>181</v>
      </c>
      <c r="AE52" s="29" t="s">
        <v>3086</v>
      </c>
      <c r="AF52" s="29" t="s">
        <v>184</v>
      </c>
      <c r="AG52" s="29" t="s">
        <v>3130</v>
      </c>
      <c r="AH52" s="29" t="s">
        <v>189</v>
      </c>
      <c r="AI52" s="52" t="str">
        <f>tab_herpeto[[#This Row],[Espécie*]]</f>
        <v>Aquarana catesbeiana</v>
      </c>
      <c r="AJ52" s="53" t="str">
        <f>IFERROR(VLOOKUP(tab_herpeto[[#This Row],[Espécie*2]],'Base de dados'!B:Z,7,),0)</f>
        <v>rã-touro</v>
      </c>
      <c r="AK52" s="49" t="str">
        <f>IFERROR(VLOOKUP(tab_herpeto[[#This Row],[Espécie*2]],'Base de dados'!B:Z,13,),0)</f>
        <v>-</v>
      </c>
      <c r="AL52" s="29" t="s">
        <v>192</v>
      </c>
      <c r="AM52" s="49" t="s">
        <v>3076</v>
      </c>
      <c r="AN52" s="49" t="s">
        <v>3080</v>
      </c>
      <c r="AO52" s="49" t="str">
        <f>IFERROR(VLOOKUP(tab_herpeto[[#This Row],[Espécie*2]],'Base de dados'!B:Z,22,),0)</f>
        <v>-</v>
      </c>
      <c r="AP52" s="49" t="str">
        <f>IFERROR(VLOOKUP(tab_herpeto[[#This Row],[Espécie*2]],'Base de dados'!B:Z,23,),0)</f>
        <v>-</v>
      </c>
      <c r="AQ52" s="49" t="str">
        <f>IFERROR(VLOOKUP(tab_herpeto[[#This Row],[Espécie*2]],'Base de dados'!B:Z,21,),0)</f>
        <v>-</v>
      </c>
      <c r="AR52" s="49" t="str">
        <f>tab_herpeto[[#This Row],[Campanha]]</f>
        <v>C01</v>
      </c>
      <c r="AS52" s="49"/>
      <c r="AT52" s="49" t="str">
        <f>tab_herpeto[[#This Row],[Método]]</f>
        <v>Procura livre</v>
      </c>
      <c r="AU52" s="49" t="str">
        <f>tab_herpeto[[#This Row],[ID Marcação*]]</f>
        <v>-</v>
      </c>
      <c r="AV52" s="49" t="str">
        <f>tab_herpeto[[#This Row],[Nº do Tombo]]</f>
        <v>-</v>
      </c>
      <c r="AW52" s="49">
        <f>IFERROR(VLOOKUP(tab_herpeto[[#This Row],[Espécie*2]],'Base de dados'!B:Z,11,),0)</f>
        <v>0</v>
      </c>
      <c r="AX52" s="49" t="str">
        <f>IFERROR(VLOOKUP(tab_herpeto[[#This Row],[Espécie*2]],'Base de dados'!B:Z,3,),0)</f>
        <v>Anura</v>
      </c>
      <c r="AY52" s="49" t="str">
        <f>IFERROR(VLOOKUP(tab_herpeto[[#This Row],[Espécie*2]],'Base de dados'!B:Z,4,),0)</f>
        <v>Ranidae</v>
      </c>
      <c r="AZ52" s="49">
        <f>IFERROR(VLOOKUP(tab_herpeto[[#This Row],[Espécie*2]],'Base de dados'!B:Z,5,),0)</f>
        <v>0</v>
      </c>
      <c r="BA52" s="49">
        <f>IFERROR(VLOOKUP(tab_herpeto[[#This Row],[Espécie*2]],'Base de dados'!B:Z,6,),0)</f>
        <v>0</v>
      </c>
      <c r="BB52" s="49">
        <f>IFERROR(VLOOKUP(tab_herpeto[[#This Row],[Espécie*2]],'Base de dados'!B:Z,8,),0)</f>
        <v>0</v>
      </c>
      <c r="BC52" s="49">
        <f>IFERROR(VLOOKUP(tab_herpeto[[#This Row],[Espécie*2]],'Base de dados'!B:Z,9,),0)</f>
        <v>0</v>
      </c>
      <c r="BD52" s="49">
        <f>IFERROR(VLOOKUP(tab_herpeto[[#This Row],[Espécie*2]],'Base de dados'!B:Z,10,),0)</f>
        <v>0</v>
      </c>
      <c r="BE52" s="49" t="str">
        <f>IFERROR(VLOOKUP(tab_herpeto[[#This Row],[Espécie*2]],'Base de dados'!B:Z,12,),0)</f>
        <v>-</v>
      </c>
      <c r="BF52" s="49">
        <f>IFERROR(VLOOKUP(tab_herpeto[[#This Row],[Espécie*2]],'Base de dados'!B:Z,14,),0)</f>
        <v>0</v>
      </c>
      <c r="BG52" s="49">
        <f>IFERROR(VLOOKUP(tab_herpeto[[#This Row],[Espécie*2]],'Base de dados'!B:Z,15,),0)</f>
        <v>0</v>
      </c>
      <c r="BH52" s="49">
        <f>IFERROR(VLOOKUP(tab_herpeto[[#This Row],[Espécie*2]],'Base de dados'!B:Z,16,),0)</f>
        <v>0</v>
      </c>
      <c r="BI52" s="49">
        <f>IFERROR(VLOOKUP(tab_herpeto[[#This Row],[Espécie*2]],'Base de dados'!B:Z,17,),0)</f>
        <v>0</v>
      </c>
      <c r="BJ52" s="49">
        <f>IFERROR(VLOOKUP(tab_herpeto[[#This Row],[Espécie*2]],'Base de dados'!B:Z,18,),0)</f>
        <v>0</v>
      </c>
      <c r="BK52" s="49">
        <f>IFERROR(VLOOKUP(tab_herpeto[[#This Row],[Espécie*2]],'Base de dados'!B:Z,19,),0)</f>
        <v>0</v>
      </c>
      <c r="BL52" s="49">
        <f>IFERROR(VLOOKUP(tab_herpeto[[#This Row],[Espécie*2]],'Base de dados'!B:Z,20,),0)</f>
        <v>0</v>
      </c>
      <c r="BM52" s="49" t="str">
        <f>IFERROR(VLOOKUP(tab_herpeto[[#This Row],[Espécie*2]],'Base de dados'!B:Z,24),0)</f>
        <v>-</v>
      </c>
      <c r="BN52" s="49">
        <f>IFERROR(VLOOKUP(tab_herpeto[[#This Row],[Espécie*2]],'Base de dados'!B:Z,25,),0)</f>
        <v>0</v>
      </c>
      <c r="BO52" s="49">
        <f>IFERROR(VLOOKUP(tab_herpeto[[#This Row],[Espécie*2]],'Base de dados'!B:Z,2),0)</f>
        <v>40</v>
      </c>
      <c r="BP52" s="49">
        <f>IFERROR(VLOOKUP(tab_herpeto[[#This Row],[Espécie*2]],'Base de dados'!B:AA,26),0)</f>
        <v>0</v>
      </c>
    </row>
    <row r="53" spans="2:68" x14ac:dyDescent="0.25">
      <c r="B53" s="29">
        <v>49</v>
      </c>
      <c r="C53" s="33" t="s">
        <v>3071</v>
      </c>
      <c r="D53" s="49" t="s">
        <v>3091</v>
      </c>
      <c r="E53" s="29" t="s">
        <v>83</v>
      </c>
      <c r="F53" s="50">
        <v>45005</v>
      </c>
      <c r="G53" s="49" t="s">
        <v>3072</v>
      </c>
      <c r="H53" s="49" t="s">
        <v>77</v>
      </c>
      <c r="I53" s="49" t="s">
        <v>60</v>
      </c>
      <c r="J53" s="29" t="s">
        <v>72</v>
      </c>
      <c r="K53" s="53" t="s">
        <v>1723</v>
      </c>
      <c r="L53" s="35" t="str">
        <f>IFERROR(VLOOKUP(tab_herpeto[[#This Row],[Espécie*]],'Base de dados'!B:Z,7,),0)</f>
        <v>rã-touro</v>
      </c>
      <c r="M53" s="29" t="s">
        <v>3</v>
      </c>
      <c r="N53" s="49" t="s">
        <v>82</v>
      </c>
      <c r="O53" s="49" t="s">
        <v>82</v>
      </c>
      <c r="P53" s="49" t="s">
        <v>38</v>
      </c>
      <c r="Q53" s="49" t="s">
        <v>69</v>
      </c>
      <c r="R53" s="49" t="s">
        <v>41</v>
      </c>
      <c r="S53" s="49" t="s">
        <v>4</v>
      </c>
      <c r="T53" s="51">
        <v>0.79166666666666663</v>
      </c>
      <c r="U53" s="51">
        <v>0.85416666666666663</v>
      </c>
      <c r="V53" s="49" t="s">
        <v>3</v>
      </c>
      <c r="W53" s="29" t="s">
        <v>52</v>
      </c>
      <c r="X53" s="29" t="s">
        <v>3</v>
      </c>
      <c r="Y53" s="49" t="s">
        <v>3</v>
      </c>
      <c r="Z53" s="50">
        <f>tab_herpeto[[#This Row],[Data]]</f>
        <v>45005</v>
      </c>
      <c r="AA53" s="49" t="str">
        <f>tab_herpeto[[#This Row],[Empreendimento]]</f>
        <v>PCH Canoas</v>
      </c>
      <c r="AB53" s="29" t="s">
        <v>175</v>
      </c>
      <c r="AC53" s="29" t="s">
        <v>178</v>
      </c>
      <c r="AD53" s="29" t="s">
        <v>181</v>
      </c>
      <c r="AE53" s="29" t="s">
        <v>3086</v>
      </c>
      <c r="AF53" s="29" t="s">
        <v>184</v>
      </c>
      <c r="AG53" s="29" t="s">
        <v>3130</v>
      </c>
      <c r="AH53" s="29" t="s">
        <v>189</v>
      </c>
      <c r="AI53" s="52" t="str">
        <f>tab_herpeto[[#This Row],[Espécie*]]</f>
        <v>Aquarana catesbeiana</v>
      </c>
      <c r="AJ53" s="53" t="str">
        <f>IFERROR(VLOOKUP(tab_herpeto[[#This Row],[Espécie*2]],'Base de dados'!B:Z,7,),0)</f>
        <v>rã-touro</v>
      </c>
      <c r="AK53" s="49" t="str">
        <f>IFERROR(VLOOKUP(tab_herpeto[[#This Row],[Espécie*2]],'Base de dados'!B:Z,13,),0)</f>
        <v>-</v>
      </c>
      <c r="AL53" s="29" t="s">
        <v>192</v>
      </c>
      <c r="AM53" s="49" t="s">
        <v>3076</v>
      </c>
      <c r="AN53" s="49" t="s">
        <v>3080</v>
      </c>
      <c r="AO53" s="49" t="str">
        <f>IFERROR(VLOOKUP(tab_herpeto[[#This Row],[Espécie*2]],'Base de dados'!B:Z,22,),0)</f>
        <v>-</v>
      </c>
      <c r="AP53" s="49" t="str">
        <f>IFERROR(VLOOKUP(tab_herpeto[[#This Row],[Espécie*2]],'Base de dados'!B:Z,23,),0)</f>
        <v>-</v>
      </c>
      <c r="AQ53" s="49" t="str">
        <f>IFERROR(VLOOKUP(tab_herpeto[[#This Row],[Espécie*2]],'Base de dados'!B:Z,21,),0)</f>
        <v>-</v>
      </c>
      <c r="AR53" s="49" t="str">
        <f>tab_herpeto[[#This Row],[Campanha]]</f>
        <v>C01</v>
      </c>
      <c r="AS53" s="49"/>
      <c r="AT53" s="49" t="str">
        <f>tab_herpeto[[#This Row],[Método]]</f>
        <v>Procura livre</v>
      </c>
      <c r="AU53" s="49" t="str">
        <f>tab_herpeto[[#This Row],[ID Marcação*]]</f>
        <v>-</v>
      </c>
      <c r="AV53" s="49" t="str">
        <f>tab_herpeto[[#This Row],[Nº do Tombo]]</f>
        <v>-</v>
      </c>
      <c r="AW53" s="49">
        <f>IFERROR(VLOOKUP(tab_herpeto[[#This Row],[Espécie*2]],'Base de dados'!B:Z,11,),0)</f>
        <v>0</v>
      </c>
      <c r="AX53" s="49" t="str">
        <f>IFERROR(VLOOKUP(tab_herpeto[[#This Row],[Espécie*2]],'Base de dados'!B:Z,3,),0)</f>
        <v>Anura</v>
      </c>
      <c r="AY53" s="49" t="str">
        <f>IFERROR(VLOOKUP(tab_herpeto[[#This Row],[Espécie*2]],'Base de dados'!B:Z,4,),0)</f>
        <v>Ranidae</v>
      </c>
      <c r="AZ53" s="49">
        <f>IFERROR(VLOOKUP(tab_herpeto[[#This Row],[Espécie*2]],'Base de dados'!B:Z,5,),0)</f>
        <v>0</v>
      </c>
      <c r="BA53" s="49">
        <f>IFERROR(VLOOKUP(tab_herpeto[[#This Row],[Espécie*2]],'Base de dados'!B:Z,6,),0)</f>
        <v>0</v>
      </c>
      <c r="BB53" s="49">
        <f>IFERROR(VLOOKUP(tab_herpeto[[#This Row],[Espécie*2]],'Base de dados'!B:Z,8,),0)</f>
        <v>0</v>
      </c>
      <c r="BC53" s="49">
        <f>IFERROR(VLOOKUP(tab_herpeto[[#This Row],[Espécie*2]],'Base de dados'!B:Z,9,),0)</f>
        <v>0</v>
      </c>
      <c r="BD53" s="49">
        <f>IFERROR(VLOOKUP(tab_herpeto[[#This Row],[Espécie*2]],'Base de dados'!B:Z,10,),0)</f>
        <v>0</v>
      </c>
      <c r="BE53" s="49" t="str">
        <f>IFERROR(VLOOKUP(tab_herpeto[[#This Row],[Espécie*2]],'Base de dados'!B:Z,12,),0)</f>
        <v>-</v>
      </c>
      <c r="BF53" s="49">
        <f>IFERROR(VLOOKUP(tab_herpeto[[#This Row],[Espécie*2]],'Base de dados'!B:Z,14,),0)</f>
        <v>0</v>
      </c>
      <c r="BG53" s="49">
        <f>IFERROR(VLOOKUP(tab_herpeto[[#This Row],[Espécie*2]],'Base de dados'!B:Z,15,),0)</f>
        <v>0</v>
      </c>
      <c r="BH53" s="49">
        <f>IFERROR(VLOOKUP(tab_herpeto[[#This Row],[Espécie*2]],'Base de dados'!B:Z,16,),0)</f>
        <v>0</v>
      </c>
      <c r="BI53" s="49">
        <f>IFERROR(VLOOKUP(tab_herpeto[[#This Row],[Espécie*2]],'Base de dados'!B:Z,17,),0)</f>
        <v>0</v>
      </c>
      <c r="BJ53" s="49">
        <f>IFERROR(VLOOKUP(tab_herpeto[[#This Row],[Espécie*2]],'Base de dados'!B:Z,18,),0)</f>
        <v>0</v>
      </c>
      <c r="BK53" s="49">
        <f>IFERROR(VLOOKUP(tab_herpeto[[#This Row],[Espécie*2]],'Base de dados'!B:Z,19,),0)</f>
        <v>0</v>
      </c>
      <c r="BL53" s="49">
        <f>IFERROR(VLOOKUP(tab_herpeto[[#This Row],[Espécie*2]],'Base de dados'!B:Z,20,),0)</f>
        <v>0</v>
      </c>
      <c r="BM53" s="49" t="str">
        <f>IFERROR(VLOOKUP(tab_herpeto[[#This Row],[Espécie*2]],'Base de dados'!B:Z,24),0)</f>
        <v>-</v>
      </c>
      <c r="BN53" s="49">
        <f>IFERROR(VLOOKUP(tab_herpeto[[#This Row],[Espécie*2]],'Base de dados'!B:Z,25,),0)</f>
        <v>0</v>
      </c>
      <c r="BO53" s="49">
        <f>IFERROR(VLOOKUP(tab_herpeto[[#This Row],[Espécie*2]],'Base de dados'!B:Z,2),0)</f>
        <v>40</v>
      </c>
      <c r="BP53" s="49">
        <f>IFERROR(VLOOKUP(tab_herpeto[[#This Row],[Espécie*2]],'Base de dados'!B:AA,26),0)</f>
        <v>0</v>
      </c>
    </row>
    <row r="54" spans="2:68" x14ac:dyDescent="0.25">
      <c r="B54" s="29">
        <v>50</v>
      </c>
      <c r="C54" s="33" t="s">
        <v>3071</v>
      </c>
      <c r="D54" s="49" t="s">
        <v>3091</v>
      </c>
      <c r="E54" s="29" t="s">
        <v>83</v>
      </c>
      <c r="F54" s="50">
        <v>45005</v>
      </c>
      <c r="G54" s="49" t="s">
        <v>3072</v>
      </c>
      <c r="H54" s="49" t="s">
        <v>77</v>
      </c>
      <c r="I54" s="49" t="s">
        <v>60</v>
      </c>
      <c r="J54" s="29" t="s">
        <v>72</v>
      </c>
      <c r="K54" s="53" t="s">
        <v>1723</v>
      </c>
      <c r="L54" s="35" t="str">
        <f>IFERROR(VLOOKUP(tab_herpeto[[#This Row],[Espécie*]],'Base de dados'!B:Z,7,),0)</f>
        <v>rã-touro</v>
      </c>
      <c r="M54" s="29" t="s">
        <v>3</v>
      </c>
      <c r="N54" s="49" t="s">
        <v>82</v>
      </c>
      <c r="O54" s="49" t="s">
        <v>82</v>
      </c>
      <c r="P54" s="49" t="s">
        <v>38</v>
      </c>
      <c r="Q54" s="49" t="s">
        <v>69</v>
      </c>
      <c r="R54" s="49" t="s">
        <v>41</v>
      </c>
      <c r="S54" s="49" t="s">
        <v>4</v>
      </c>
      <c r="T54" s="51">
        <v>0.79166666666666663</v>
      </c>
      <c r="U54" s="51">
        <v>0.85416666666666663</v>
      </c>
      <c r="V54" s="49" t="s">
        <v>3</v>
      </c>
      <c r="W54" s="29" t="s">
        <v>52</v>
      </c>
      <c r="X54" s="29" t="s">
        <v>3</v>
      </c>
      <c r="Y54" s="49" t="s">
        <v>3</v>
      </c>
      <c r="Z54" s="50">
        <f>tab_herpeto[[#This Row],[Data]]</f>
        <v>45005</v>
      </c>
      <c r="AA54" s="49" t="str">
        <f>tab_herpeto[[#This Row],[Empreendimento]]</f>
        <v>PCH Canoas</v>
      </c>
      <c r="AB54" s="29" t="s">
        <v>175</v>
      </c>
      <c r="AC54" s="29" t="s">
        <v>178</v>
      </c>
      <c r="AD54" s="29" t="s">
        <v>181</v>
      </c>
      <c r="AE54" s="29" t="s">
        <v>3086</v>
      </c>
      <c r="AF54" s="29" t="s">
        <v>184</v>
      </c>
      <c r="AG54" s="29" t="s">
        <v>3130</v>
      </c>
      <c r="AH54" s="29" t="s">
        <v>189</v>
      </c>
      <c r="AI54" s="52" t="str">
        <f>tab_herpeto[[#This Row],[Espécie*]]</f>
        <v>Aquarana catesbeiana</v>
      </c>
      <c r="AJ54" s="53" t="str">
        <f>IFERROR(VLOOKUP(tab_herpeto[[#This Row],[Espécie*2]],'Base de dados'!B:Z,7,),0)</f>
        <v>rã-touro</v>
      </c>
      <c r="AK54" s="49" t="str">
        <f>IFERROR(VLOOKUP(tab_herpeto[[#This Row],[Espécie*2]],'Base de dados'!B:Z,13,),0)</f>
        <v>-</v>
      </c>
      <c r="AL54" s="29" t="s">
        <v>192</v>
      </c>
      <c r="AM54" s="49" t="s">
        <v>3076</v>
      </c>
      <c r="AN54" s="49" t="s">
        <v>3080</v>
      </c>
      <c r="AO54" s="49" t="str">
        <f>IFERROR(VLOOKUP(tab_herpeto[[#This Row],[Espécie*2]],'Base de dados'!B:Z,22,),0)</f>
        <v>-</v>
      </c>
      <c r="AP54" s="49" t="str">
        <f>IFERROR(VLOOKUP(tab_herpeto[[#This Row],[Espécie*2]],'Base de dados'!B:Z,23,),0)</f>
        <v>-</v>
      </c>
      <c r="AQ54" s="49" t="str">
        <f>IFERROR(VLOOKUP(tab_herpeto[[#This Row],[Espécie*2]],'Base de dados'!B:Z,21,),0)</f>
        <v>-</v>
      </c>
      <c r="AR54" s="49" t="str">
        <f>tab_herpeto[[#This Row],[Campanha]]</f>
        <v>C01</v>
      </c>
      <c r="AS54" s="49"/>
      <c r="AT54" s="49" t="str">
        <f>tab_herpeto[[#This Row],[Método]]</f>
        <v>Procura livre</v>
      </c>
      <c r="AU54" s="49" t="str">
        <f>tab_herpeto[[#This Row],[ID Marcação*]]</f>
        <v>-</v>
      </c>
      <c r="AV54" s="49" t="str">
        <f>tab_herpeto[[#This Row],[Nº do Tombo]]</f>
        <v>-</v>
      </c>
      <c r="AW54" s="49">
        <f>IFERROR(VLOOKUP(tab_herpeto[[#This Row],[Espécie*2]],'Base de dados'!B:Z,11,),0)</f>
        <v>0</v>
      </c>
      <c r="AX54" s="49" t="str">
        <f>IFERROR(VLOOKUP(tab_herpeto[[#This Row],[Espécie*2]],'Base de dados'!B:Z,3,),0)</f>
        <v>Anura</v>
      </c>
      <c r="AY54" s="49" t="str">
        <f>IFERROR(VLOOKUP(tab_herpeto[[#This Row],[Espécie*2]],'Base de dados'!B:Z,4,),0)</f>
        <v>Ranidae</v>
      </c>
      <c r="AZ54" s="49">
        <f>IFERROR(VLOOKUP(tab_herpeto[[#This Row],[Espécie*2]],'Base de dados'!B:Z,5,),0)</f>
        <v>0</v>
      </c>
      <c r="BA54" s="49">
        <f>IFERROR(VLOOKUP(tab_herpeto[[#This Row],[Espécie*2]],'Base de dados'!B:Z,6,),0)</f>
        <v>0</v>
      </c>
      <c r="BB54" s="49">
        <f>IFERROR(VLOOKUP(tab_herpeto[[#This Row],[Espécie*2]],'Base de dados'!B:Z,8,),0)</f>
        <v>0</v>
      </c>
      <c r="BC54" s="49">
        <f>IFERROR(VLOOKUP(tab_herpeto[[#This Row],[Espécie*2]],'Base de dados'!B:Z,9,),0)</f>
        <v>0</v>
      </c>
      <c r="BD54" s="49">
        <f>IFERROR(VLOOKUP(tab_herpeto[[#This Row],[Espécie*2]],'Base de dados'!B:Z,10,),0)</f>
        <v>0</v>
      </c>
      <c r="BE54" s="49" t="str">
        <f>IFERROR(VLOOKUP(tab_herpeto[[#This Row],[Espécie*2]],'Base de dados'!B:Z,12,),0)</f>
        <v>-</v>
      </c>
      <c r="BF54" s="49">
        <f>IFERROR(VLOOKUP(tab_herpeto[[#This Row],[Espécie*2]],'Base de dados'!B:Z,14,),0)</f>
        <v>0</v>
      </c>
      <c r="BG54" s="49">
        <f>IFERROR(VLOOKUP(tab_herpeto[[#This Row],[Espécie*2]],'Base de dados'!B:Z,15,),0)</f>
        <v>0</v>
      </c>
      <c r="BH54" s="49">
        <f>IFERROR(VLOOKUP(tab_herpeto[[#This Row],[Espécie*2]],'Base de dados'!B:Z,16,),0)</f>
        <v>0</v>
      </c>
      <c r="BI54" s="49">
        <f>IFERROR(VLOOKUP(tab_herpeto[[#This Row],[Espécie*2]],'Base de dados'!B:Z,17,),0)</f>
        <v>0</v>
      </c>
      <c r="BJ54" s="49">
        <f>IFERROR(VLOOKUP(tab_herpeto[[#This Row],[Espécie*2]],'Base de dados'!B:Z,18,),0)</f>
        <v>0</v>
      </c>
      <c r="BK54" s="49">
        <f>IFERROR(VLOOKUP(tab_herpeto[[#This Row],[Espécie*2]],'Base de dados'!B:Z,19,),0)</f>
        <v>0</v>
      </c>
      <c r="BL54" s="49">
        <f>IFERROR(VLOOKUP(tab_herpeto[[#This Row],[Espécie*2]],'Base de dados'!B:Z,20,),0)</f>
        <v>0</v>
      </c>
      <c r="BM54" s="49" t="str">
        <f>IFERROR(VLOOKUP(tab_herpeto[[#This Row],[Espécie*2]],'Base de dados'!B:Z,24),0)</f>
        <v>-</v>
      </c>
      <c r="BN54" s="49">
        <f>IFERROR(VLOOKUP(tab_herpeto[[#This Row],[Espécie*2]],'Base de dados'!B:Z,25,),0)</f>
        <v>0</v>
      </c>
      <c r="BO54" s="49">
        <f>IFERROR(VLOOKUP(tab_herpeto[[#This Row],[Espécie*2]],'Base de dados'!B:Z,2),0)</f>
        <v>40</v>
      </c>
      <c r="BP54" s="49">
        <f>IFERROR(VLOOKUP(tab_herpeto[[#This Row],[Espécie*2]],'Base de dados'!B:AA,26),0)</f>
        <v>0</v>
      </c>
    </row>
    <row r="55" spans="2:68" x14ac:dyDescent="0.25">
      <c r="B55" s="29">
        <v>51</v>
      </c>
      <c r="C55" s="33" t="s">
        <v>3071</v>
      </c>
      <c r="D55" s="49" t="s">
        <v>3091</v>
      </c>
      <c r="E55" s="29" t="s">
        <v>83</v>
      </c>
      <c r="F55" s="50">
        <v>45005</v>
      </c>
      <c r="G55" s="49" t="s">
        <v>3072</v>
      </c>
      <c r="H55" s="49" t="s">
        <v>77</v>
      </c>
      <c r="I55" s="49" t="s">
        <v>60</v>
      </c>
      <c r="J55" s="29" t="s">
        <v>72</v>
      </c>
      <c r="K55" s="53" t="s">
        <v>1723</v>
      </c>
      <c r="L55" s="35" t="str">
        <f>IFERROR(VLOOKUP(tab_herpeto[[#This Row],[Espécie*]],'Base de dados'!B:Z,7,),0)</f>
        <v>rã-touro</v>
      </c>
      <c r="M55" s="29" t="s">
        <v>3</v>
      </c>
      <c r="N55" s="49" t="s">
        <v>82</v>
      </c>
      <c r="O55" s="49" t="s">
        <v>82</v>
      </c>
      <c r="P55" s="49" t="s">
        <v>38</v>
      </c>
      <c r="Q55" s="49" t="s">
        <v>69</v>
      </c>
      <c r="R55" s="49" t="s">
        <v>41</v>
      </c>
      <c r="S55" s="49" t="s">
        <v>4</v>
      </c>
      <c r="T55" s="51">
        <v>0.79166666666666663</v>
      </c>
      <c r="U55" s="51">
        <v>0.85416666666666663</v>
      </c>
      <c r="V55" s="49" t="s">
        <v>3</v>
      </c>
      <c r="W55" s="29" t="s">
        <v>52</v>
      </c>
      <c r="X55" s="29" t="s">
        <v>3</v>
      </c>
      <c r="Y55" s="49" t="s">
        <v>3</v>
      </c>
      <c r="Z55" s="50">
        <f>tab_herpeto[[#This Row],[Data]]</f>
        <v>45005</v>
      </c>
      <c r="AA55" s="49" t="str">
        <f>tab_herpeto[[#This Row],[Empreendimento]]</f>
        <v>PCH Canoas</v>
      </c>
      <c r="AB55" s="29" t="s">
        <v>175</v>
      </c>
      <c r="AC55" s="29" t="s">
        <v>178</v>
      </c>
      <c r="AD55" s="29" t="s">
        <v>181</v>
      </c>
      <c r="AE55" s="29" t="s">
        <v>3086</v>
      </c>
      <c r="AF55" s="29" t="s">
        <v>184</v>
      </c>
      <c r="AG55" s="29" t="s">
        <v>3130</v>
      </c>
      <c r="AH55" s="29" t="s">
        <v>189</v>
      </c>
      <c r="AI55" s="52" t="str">
        <f>tab_herpeto[[#This Row],[Espécie*]]</f>
        <v>Aquarana catesbeiana</v>
      </c>
      <c r="AJ55" s="53" t="str">
        <f>IFERROR(VLOOKUP(tab_herpeto[[#This Row],[Espécie*2]],'Base de dados'!B:Z,7,),0)</f>
        <v>rã-touro</v>
      </c>
      <c r="AK55" s="49" t="str">
        <f>IFERROR(VLOOKUP(tab_herpeto[[#This Row],[Espécie*2]],'Base de dados'!B:Z,13,),0)</f>
        <v>-</v>
      </c>
      <c r="AL55" s="29" t="s">
        <v>192</v>
      </c>
      <c r="AM55" s="49" t="s">
        <v>3076</v>
      </c>
      <c r="AN55" s="49" t="s">
        <v>3080</v>
      </c>
      <c r="AO55" s="49" t="str">
        <f>IFERROR(VLOOKUP(tab_herpeto[[#This Row],[Espécie*2]],'Base de dados'!B:Z,22,),0)</f>
        <v>-</v>
      </c>
      <c r="AP55" s="49" t="str">
        <f>IFERROR(VLOOKUP(tab_herpeto[[#This Row],[Espécie*2]],'Base de dados'!B:Z,23,),0)</f>
        <v>-</v>
      </c>
      <c r="AQ55" s="49" t="str">
        <f>IFERROR(VLOOKUP(tab_herpeto[[#This Row],[Espécie*2]],'Base de dados'!B:Z,21,),0)</f>
        <v>-</v>
      </c>
      <c r="AR55" s="49" t="str">
        <f>tab_herpeto[[#This Row],[Campanha]]</f>
        <v>C01</v>
      </c>
      <c r="AS55" s="49"/>
      <c r="AT55" s="49" t="str">
        <f>tab_herpeto[[#This Row],[Método]]</f>
        <v>Procura livre</v>
      </c>
      <c r="AU55" s="49" t="str">
        <f>tab_herpeto[[#This Row],[ID Marcação*]]</f>
        <v>-</v>
      </c>
      <c r="AV55" s="49" t="str">
        <f>tab_herpeto[[#This Row],[Nº do Tombo]]</f>
        <v>-</v>
      </c>
      <c r="AW55" s="49">
        <f>IFERROR(VLOOKUP(tab_herpeto[[#This Row],[Espécie*2]],'Base de dados'!B:Z,11,),0)</f>
        <v>0</v>
      </c>
      <c r="AX55" s="49" t="str">
        <f>IFERROR(VLOOKUP(tab_herpeto[[#This Row],[Espécie*2]],'Base de dados'!B:Z,3,),0)</f>
        <v>Anura</v>
      </c>
      <c r="AY55" s="49" t="str">
        <f>IFERROR(VLOOKUP(tab_herpeto[[#This Row],[Espécie*2]],'Base de dados'!B:Z,4,),0)</f>
        <v>Ranidae</v>
      </c>
      <c r="AZ55" s="49">
        <f>IFERROR(VLOOKUP(tab_herpeto[[#This Row],[Espécie*2]],'Base de dados'!B:Z,5,),0)</f>
        <v>0</v>
      </c>
      <c r="BA55" s="49">
        <f>IFERROR(VLOOKUP(tab_herpeto[[#This Row],[Espécie*2]],'Base de dados'!B:Z,6,),0)</f>
        <v>0</v>
      </c>
      <c r="BB55" s="49">
        <f>IFERROR(VLOOKUP(tab_herpeto[[#This Row],[Espécie*2]],'Base de dados'!B:Z,8,),0)</f>
        <v>0</v>
      </c>
      <c r="BC55" s="49">
        <f>IFERROR(VLOOKUP(tab_herpeto[[#This Row],[Espécie*2]],'Base de dados'!B:Z,9,),0)</f>
        <v>0</v>
      </c>
      <c r="BD55" s="49">
        <f>IFERROR(VLOOKUP(tab_herpeto[[#This Row],[Espécie*2]],'Base de dados'!B:Z,10,),0)</f>
        <v>0</v>
      </c>
      <c r="BE55" s="49" t="str">
        <f>IFERROR(VLOOKUP(tab_herpeto[[#This Row],[Espécie*2]],'Base de dados'!B:Z,12,),0)</f>
        <v>-</v>
      </c>
      <c r="BF55" s="49">
        <f>IFERROR(VLOOKUP(tab_herpeto[[#This Row],[Espécie*2]],'Base de dados'!B:Z,14,),0)</f>
        <v>0</v>
      </c>
      <c r="BG55" s="49">
        <f>IFERROR(VLOOKUP(tab_herpeto[[#This Row],[Espécie*2]],'Base de dados'!B:Z,15,),0)</f>
        <v>0</v>
      </c>
      <c r="BH55" s="49">
        <f>IFERROR(VLOOKUP(tab_herpeto[[#This Row],[Espécie*2]],'Base de dados'!B:Z,16,),0)</f>
        <v>0</v>
      </c>
      <c r="BI55" s="49">
        <f>IFERROR(VLOOKUP(tab_herpeto[[#This Row],[Espécie*2]],'Base de dados'!B:Z,17,),0)</f>
        <v>0</v>
      </c>
      <c r="BJ55" s="49">
        <f>IFERROR(VLOOKUP(tab_herpeto[[#This Row],[Espécie*2]],'Base de dados'!B:Z,18,),0)</f>
        <v>0</v>
      </c>
      <c r="BK55" s="49">
        <f>IFERROR(VLOOKUP(tab_herpeto[[#This Row],[Espécie*2]],'Base de dados'!B:Z,19,),0)</f>
        <v>0</v>
      </c>
      <c r="BL55" s="49">
        <f>IFERROR(VLOOKUP(tab_herpeto[[#This Row],[Espécie*2]],'Base de dados'!B:Z,20,),0)</f>
        <v>0</v>
      </c>
      <c r="BM55" s="49" t="str">
        <f>IFERROR(VLOOKUP(tab_herpeto[[#This Row],[Espécie*2]],'Base de dados'!B:Z,24),0)</f>
        <v>-</v>
      </c>
      <c r="BN55" s="49">
        <f>IFERROR(VLOOKUP(tab_herpeto[[#This Row],[Espécie*2]],'Base de dados'!B:Z,25,),0)</f>
        <v>0</v>
      </c>
      <c r="BO55" s="49">
        <f>IFERROR(VLOOKUP(tab_herpeto[[#This Row],[Espécie*2]],'Base de dados'!B:Z,2),0)</f>
        <v>40</v>
      </c>
      <c r="BP55" s="49">
        <f>IFERROR(VLOOKUP(tab_herpeto[[#This Row],[Espécie*2]],'Base de dados'!B:AA,26),0)</f>
        <v>0</v>
      </c>
    </row>
    <row r="56" spans="2:68" x14ac:dyDescent="0.25">
      <c r="B56" s="29">
        <v>52</v>
      </c>
      <c r="C56" s="33" t="s">
        <v>3071</v>
      </c>
      <c r="D56" s="49" t="s">
        <v>3091</v>
      </c>
      <c r="E56" s="29" t="s">
        <v>83</v>
      </c>
      <c r="F56" s="50">
        <v>45005</v>
      </c>
      <c r="G56" s="49" t="s">
        <v>3072</v>
      </c>
      <c r="H56" s="49" t="s">
        <v>77</v>
      </c>
      <c r="I56" s="49" t="s">
        <v>60</v>
      </c>
      <c r="J56" s="29" t="s">
        <v>72</v>
      </c>
      <c r="K56" s="53" t="s">
        <v>1723</v>
      </c>
      <c r="L56" s="35" t="str">
        <f>IFERROR(VLOOKUP(tab_herpeto[[#This Row],[Espécie*]],'Base de dados'!B:Z,7,),0)</f>
        <v>rã-touro</v>
      </c>
      <c r="M56" s="29" t="s">
        <v>3</v>
      </c>
      <c r="N56" s="49" t="s">
        <v>82</v>
      </c>
      <c r="O56" s="49" t="s">
        <v>82</v>
      </c>
      <c r="P56" s="49" t="s">
        <v>38</v>
      </c>
      <c r="Q56" s="49" t="s">
        <v>69</v>
      </c>
      <c r="R56" s="49" t="s">
        <v>41</v>
      </c>
      <c r="S56" s="49" t="s">
        <v>4</v>
      </c>
      <c r="T56" s="51">
        <v>0.79166666666666663</v>
      </c>
      <c r="U56" s="51">
        <v>0.85416666666666663</v>
      </c>
      <c r="V56" s="49" t="s">
        <v>3</v>
      </c>
      <c r="W56" s="29" t="s">
        <v>52</v>
      </c>
      <c r="X56" s="29" t="s">
        <v>3</v>
      </c>
      <c r="Y56" s="49" t="s">
        <v>3</v>
      </c>
      <c r="Z56" s="50">
        <f>tab_herpeto[[#This Row],[Data]]</f>
        <v>45005</v>
      </c>
      <c r="AA56" s="49" t="str">
        <f>tab_herpeto[[#This Row],[Empreendimento]]</f>
        <v>PCH Canoas</v>
      </c>
      <c r="AB56" s="29" t="s">
        <v>175</v>
      </c>
      <c r="AC56" s="29" t="s">
        <v>178</v>
      </c>
      <c r="AD56" s="29" t="s">
        <v>181</v>
      </c>
      <c r="AE56" s="29" t="s">
        <v>3086</v>
      </c>
      <c r="AF56" s="29" t="s">
        <v>184</v>
      </c>
      <c r="AG56" s="29" t="s">
        <v>3130</v>
      </c>
      <c r="AH56" s="29" t="s">
        <v>189</v>
      </c>
      <c r="AI56" s="52" t="str">
        <f>tab_herpeto[[#This Row],[Espécie*]]</f>
        <v>Aquarana catesbeiana</v>
      </c>
      <c r="AJ56" s="53" t="str">
        <f>IFERROR(VLOOKUP(tab_herpeto[[#This Row],[Espécie*2]],'Base de dados'!B:Z,7,),0)</f>
        <v>rã-touro</v>
      </c>
      <c r="AK56" s="49" t="str">
        <f>IFERROR(VLOOKUP(tab_herpeto[[#This Row],[Espécie*2]],'Base de dados'!B:Z,13,),0)</f>
        <v>-</v>
      </c>
      <c r="AL56" s="29" t="s">
        <v>192</v>
      </c>
      <c r="AM56" s="49" t="s">
        <v>3076</v>
      </c>
      <c r="AN56" s="49" t="s">
        <v>3080</v>
      </c>
      <c r="AO56" s="49" t="str">
        <f>IFERROR(VLOOKUP(tab_herpeto[[#This Row],[Espécie*2]],'Base de dados'!B:Z,22,),0)</f>
        <v>-</v>
      </c>
      <c r="AP56" s="49" t="str">
        <f>IFERROR(VLOOKUP(tab_herpeto[[#This Row],[Espécie*2]],'Base de dados'!B:Z,23,),0)</f>
        <v>-</v>
      </c>
      <c r="AQ56" s="49" t="str">
        <f>IFERROR(VLOOKUP(tab_herpeto[[#This Row],[Espécie*2]],'Base de dados'!B:Z,21,),0)</f>
        <v>-</v>
      </c>
      <c r="AR56" s="49" t="str">
        <f>tab_herpeto[[#This Row],[Campanha]]</f>
        <v>C01</v>
      </c>
      <c r="AS56" s="49"/>
      <c r="AT56" s="49" t="str">
        <f>tab_herpeto[[#This Row],[Método]]</f>
        <v>Procura livre</v>
      </c>
      <c r="AU56" s="49" t="str">
        <f>tab_herpeto[[#This Row],[ID Marcação*]]</f>
        <v>-</v>
      </c>
      <c r="AV56" s="49" t="str">
        <f>tab_herpeto[[#This Row],[Nº do Tombo]]</f>
        <v>-</v>
      </c>
      <c r="AW56" s="49">
        <f>IFERROR(VLOOKUP(tab_herpeto[[#This Row],[Espécie*2]],'Base de dados'!B:Z,11,),0)</f>
        <v>0</v>
      </c>
      <c r="AX56" s="49" t="str">
        <f>IFERROR(VLOOKUP(tab_herpeto[[#This Row],[Espécie*2]],'Base de dados'!B:Z,3,),0)</f>
        <v>Anura</v>
      </c>
      <c r="AY56" s="49" t="str">
        <f>IFERROR(VLOOKUP(tab_herpeto[[#This Row],[Espécie*2]],'Base de dados'!B:Z,4,),0)</f>
        <v>Ranidae</v>
      </c>
      <c r="AZ56" s="49">
        <f>IFERROR(VLOOKUP(tab_herpeto[[#This Row],[Espécie*2]],'Base de dados'!B:Z,5,),0)</f>
        <v>0</v>
      </c>
      <c r="BA56" s="49">
        <f>IFERROR(VLOOKUP(tab_herpeto[[#This Row],[Espécie*2]],'Base de dados'!B:Z,6,),0)</f>
        <v>0</v>
      </c>
      <c r="BB56" s="49">
        <f>IFERROR(VLOOKUP(tab_herpeto[[#This Row],[Espécie*2]],'Base de dados'!B:Z,8,),0)</f>
        <v>0</v>
      </c>
      <c r="BC56" s="49">
        <f>IFERROR(VLOOKUP(tab_herpeto[[#This Row],[Espécie*2]],'Base de dados'!B:Z,9,),0)</f>
        <v>0</v>
      </c>
      <c r="BD56" s="49">
        <f>IFERROR(VLOOKUP(tab_herpeto[[#This Row],[Espécie*2]],'Base de dados'!B:Z,10,),0)</f>
        <v>0</v>
      </c>
      <c r="BE56" s="49" t="str">
        <f>IFERROR(VLOOKUP(tab_herpeto[[#This Row],[Espécie*2]],'Base de dados'!B:Z,12,),0)</f>
        <v>-</v>
      </c>
      <c r="BF56" s="49">
        <f>IFERROR(VLOOKUP(tab_herpeto[[#This Row],[Espécie*2]],'Base de dados'!B:Z,14,),0)</f>
        <v>0</v>
      </c>
      <c r="BG56" s="49">
        <f>IFERROR(VLOOKUP(tab_herpeto[[#This Row],[Espécie*2]],'Base de dados'!B:Z,15,),0)</f>
        <v>0</v>
      </c>
      <c r="BH56" s="49">
        <f>IFERROR(VLOOKUP(tab_herpeto[[#This Row],[Espécie*2]],'Base de dados'!B:Z,16,),0)</f>
        <v>0</v>
      </c>
      <c r="BI56" s="49">
        <f>IFERROR(VLOOKUP(tab_herpeto[[#This Row],[Espécie*2]],'Base de dados'!B:Z,17,),0)</f>
        <v>0</v>
      </c>
      <c r="BJ56" s="49">
        <f>IFERROR(VLOOKUP(tab_herpeto[[#This Row],[Espécie*2]],'Base de dados'!B:Z,18,),0)</f>
        <v>0</v>
      </c>
      <c r="BK56" s="49">
        <f>IFERROR(VLOOKUP(tab_herpeto[[#This Row],[Espécie*2]],'Base de dados'!B:Z,19,),0)</f>
        <v>0</v>
      </c>
      <c r="BL56" s="49">
        <f>IFERROR(VLOOKUP(tab_herpeto[[#This Row],[Espécie*2]],'Base de dados'!B:Z,20,),0)</f>
        <v>0</v>
      </c>
      <c r="BM56" s="49" t="str">
        <f>IFERROR(VLOOKUP(tab_herpeto[[#This Row],[Espécie*2]],'Base de dados'!B:Z,24),0)</f>
        <v>-</v>
      </c>
      <c r="BN56" s="49">
        <f>IFERROR(VLOOKUP(tab_herpeto[[#This Row],[Espécie*2]],'Base de dados'!B:Z,25,),0)</f>
        <v>0</v>
      </c>
      <c r="BO56" s="49">
        <f>IFERROR(VLOOKUP(tab_herpeto[[#This Row],[Espécie*2]],'Base de dados'!B:Z,2),0)</f>
        <v>40</v>
      </c>
      <c r="BP56" s="49">
        <f>IFERROR(VLOOKUP(tab_herpeto[[#This Row],[Espécie*2]],'Base de dados'!B:AA,26),0)</f>
        <v>0</v>
      </c>
    </row>
    <row r="57" spans="2:68" x14ac:dyDescent="0.25">
      <c r="B57" s="29">
        <v>53</v>
      </c>
      <c r="C57" s="33" t="s">
        <v>3071</v>
      </c>
      <c r="D57" s="49" t="s">
        <v>3091</v>
      </c>
      <c r="E57" s="29" t="s">
        <v>83</v>
      </c>
      <c r="F57" s="50">
        <v>45005</v>
      </c>
      <c r="G57" s="49" t="s">
        <v>3072</v>
      </c>
      <c r="H57" s="49" t="s">
        <v>77</v>
      </c>
      <c r="I57" s="49" t="s">
        <v>60</v>
      </c>
      <c r="J57" s="29" t="s">
        <v>72</v>
      </c>
      <c r="K57" s="53" t="s">
        <v>1723</v>
      </c>
      <c r="L57" s="35" t="str">
        <f>IFERROR(VLOOKUP(tab_herpeto[[#This Row],[Espécie*]],'Base de dados'!B:Z,7,),0)</f>
        <v>rã-touro</v>
      </c>
      <c r="M57" s="29" t="s">
        <v>3</v>
      </c>
      <c r="N57" s="49" t="s">
        <v>82</v>
      </c>
      <c r="O57" s="49" t="s">
        <v>82</v>
      </c>
      <c r="P57" s="49" t="s">
        <v>38</v>
      </c>
      <c r="Q57" s="49" t="s">
        <v>69</v>
      </c>
      <c r="R57" s="49" t="s">
        <v>41</v>
      </c>
      <c r="S57" s="49" t="s">
        <v>4</v>
      </c>
      <c r="T57" s="51">
        <v>0.79166666666666663</v>
      </c>
      <c r="U57" s="51">
        <v>0.85416666666666663</v>
      </c>
      <c r="V57" s="49" t="s">
        <v>3</v>
      </c>
      <c r="W57" s="29" t="s">
        <v>52</v>
      </c>
      <c r="X57" s="29" t="s">
        <v>3</v>
      </c>
      <c r="Y57" s="49" t="s">
        <v>3</v>
      </c>
      <c r="Z57" s="50">
        <f>tab_herpeto[[#This Row],[Data]]</f>
        <v>45005</v>
      </c>
      <c r="AA57" s="49" t="str">
        <f>tab_herpeto[[#This Row],[Empreendimento]]</f>
        <v>PCH Canoas</v>
      </c>
      <c r="AB57" s="29" t="s">
        <v>175</v>
      </c>
      <c r="AC57" s="29" t="s">
        <v>178</v>
      </c>
      <c r="AD57" s="29" t="s">
        <v>181</v>
      </c>
      <c r="AE57" s="29" t="s">
        <v>3086</v>
      </c>
      <c r="AF57" s="29" t="s">
        <v>184</v>
      </c>
      <c r="AG57" s="29" t="s">
        <v>3130</v>
      </c>
      <c r="AH57" s="29" t="s">
        <v>189</v>
      </c>
      <c r="AI57" s="52" t="str">
        <f>tab_herpeto[[#This Row],[Espécie*]]</f>
        <v>Aquarana catesbeiana</v>
      </c>
      <c r="AJ57" s="53" t="str">
        <f>IFERROR(VLOOKUP(tab_herpeto[[#This Row],[Espécie*2]],'Base de dados'!B:Z,7,),0)</f>
        <v>rã-touro</v>
      </c>
      <c r="AK57" s="49" t="str">
        <f>IFERROR(VLOOKUP(tab_herpeto[[#This Row],[Espécie*2]],'Base de dados'!B:Z,13,),0)</f>
        <v>-</v>
      </c>
      <c r="AL57" s="29" t="s">
        <v>192</v>
      </c>
      <c r="AM57" s="49" t="s">
        <v>3076</v>
      </c>
      <c r="AN57" s="49" t="s">
        <v>3080</v>
      </c>
      <c r="AO57" s="49" t="str">
        <f>IFERROR(VLOOKUP(tab_herpeto[[#This Row],[Espécie*2]],'Base de dados'!B:Z,22,),0)</f>
        <v>-</v>
      </c>
      <c r="AP57" s="49" t="str">
        <f>IFERROR(VLOOKUP(tab_herpeto[[#This Row],[Espécie*2]],'Base de dados'!B:Z,23,),0)</f>
        <v>-</v>
      </c>
      <c r="AQ57" s="49" t="str">
        <f>IFERROR(VLOOKUP(tab_herpeto[[#This Row],[Espécie*2]],'Base de dados'!B:Z,21,),0)</f>
        <v>-</v>
      </c>
      <c r="AR57" s="49" t="str">
        <f>tab_herpeto[[#This Row],[Campanha]]</f>
        <v>C01</v>
      </c>
      <c r="AS57" s="49"/>
      <c r="AT57" s="49" t="str">
        <f>tab_herpeto[[#This Row],[Método]]</f>
        <v>Procura livre</v>
      </c>
      <c r="AU57" s="49" t="str">
        <f>tab_herpeto[[#This Row],[ID Marcação*]]</f>
        <v>-</v>
      </c>
      <c r="AV57" s="49" t="str">
        <f>tab_herpeto[[#This Row],[Nº do Tombo]]</f>
        <v>-</v>
      </c>
      <c r="AW57" s="49">
        <f>IFERROR(VLOOKUP(tab_herpeto[[#This Row],[Espécie*2]],'Base de dados'!B:Z,11,),0)</f>
        <v>0</v>
      </c>
      <c r="AX57" s="49" t="str">
        <f>IFERROR(VLOOKUP(tab_herpeto[[#This Row],[Espécie*2]],'Base de dados'!B:Z,3,),0)</f>
        <v>Anura</v>
      </c>
      <c r="AY57" s="49" t="str">
        <f>IFERROR(VLOOKUP(tab_herpeto[[#This Row],[Espécie*2]],'Base de dados'!B:Z,4,),0)</f>
        <v>Ranidae</v>
      </c>
      <c r="AZ57" s="49">
        <f>IFERROR(VLOOKUP(tab_herpeto[[#This Row],[Espécie*2]],'Base de dados'!B:Z,5,),0)</f>
        <v>0</v>
      </c>
      <c r="BA57" s="49">
        <f>IFERROR(VLOOKUP(tab_herpeto[[#This Row],[Espécie*2]],'Base de dados'!B:Z,6,),0)</f>
        <v>0</v>
      </c>
      <c r="BB57" s="49">
        <f>IFERROR(VLOOKUP(tab_herpeto[[#This Row],[Espécie*2]],'Base de dados'!B:Z,8,),0)</f>
        <v>0</v>
      </c>
      <c r="BC57" s="49">
        <f>IFERROR(VLOOKUP(tab_herpeto[[#This Row],[Espécie*2]],'Base de dados'!B:Z,9,),0)</f>
        <v>0</v>
      </c>
      <c r="BD57" s="49">
        <f>IFERROR(VLOOKUP(tab_herpeto[[#This Row],[Espécie*2]],'Base de dados'!B:Z,10,),0)</f>
        <v>0</v>
      </c>
      <c r="BE57" s="49" t="str">
        <f>IFERROR(VLOOKUP(tab_herpeto[[#This Row],[Espécie*2]],'Base de dados'!B:Z,12,),0)</f>
        <v>-</v>
      </c>
      <c r="BF57" s="49">
        <f>IFERROR(VLOOKUP(tab_herpeto[[#This Row],[Espécie*2]],'Base de dados'!B:Z,14,),0)</f>
        <v>0</v>
      </c>
      <c r="BG57" s="49">
        <f>IFERROR(VLOOKUP(tab_herpeto[[#This Row],[Espécie*2]],'Base de dados'!B:Z,15,),0)</f>
        <v>0</v>
      </c>
      <c r="BH57" s="49">
        <f>IFERROR(VLOOKUP(tab_herpeto[[#This Row],[Espécie*2]],'Base de dados'!B:Z,16,),0)</f>
        <v>0</v>
      </c>
      <c r="BI57" s="49">
        <f>IFERROR(VLOOKUP(tab_herpeto[[#This Row],[Espécie*2]],'Base de dados'!B:Z,17,),0)</f>
        <v>0</v>
      </c>
      <c r="BJ57" s="49">
        <f>IFERROR(VLOOKUP(tab_herpeto[[#This Row],[Espécie*2]],'Base de dados'!B:Z,18,),0)</f>
        <v>0</v>
      </c>
      <c r="BK57" s="49">
        <f>IFERROR(VLOOKUP(tab_herpeto[[#This Row],[Espécie*2]],'Base de dados'!B:Z,19,),0)</f>
        <v>0</v>
      </c>
      <c r="BL57" s="49">
        <f>IFERROR(VLOOKUP(tab_herpeto[[#This Row],[Espécie*2]],'Base de dados'!B:Z,20,),0)</f>
        <v>0</v>
      </c>
      <c r="BM57" s="49" t="str">
        <f>IFERROR(VLOOKUP(tab_herpeto[[#This Row],[Espécie*2]],'Base de dados'!B:Z,24),0)</f>
        <v>-</v>
      </c>
      <c r="BN57" s="49">
        <f>IFERROR(VLOOKUP(tab_herpeto[[#This Row],[Espécie*2]],'Base de dados'!B:Z,25,),0)</f>
        <v>0</v>
      </c>
      <c r="BO57" s="49">
        <f>IFERROR(VLOOKUP(tab_herpeto[[#This Row],[Espécie*2]],'Base de dados'!B:Z,2),0)</f>
        <v>40</v>
      </c>
      <c r="BP57" s="49">
        <f>IFERROR(VLOOKUP(tab_herpeto[[#This Row],[Espécie*2]],'Base de dados'!B:AA,26),0)</f>
        <v>0</v>
      </c>
    </row>
    <row r="58" spans="2:68" x14ac:dyDescent="0.25">
      <c r="B58" s="29">
        <v>54</v>
      </c>
      <c r="C58" s="33" t="s">
        <v>3071</v>
      </c>
      <c r="D58" s="49" t="s">
        <v>3091</v>
      </c>
      <c r="E58" s="29" t="s">
        <v>83</v>
      </c>
      <c r="F58" s="50">
        <v>45005</v>
      </c>
      <c r="G58" s="49" t="s">
        <v>3072</v>
      </c>
      <c r="H58" s="49" t="s">
        <v>77</v>
      </c>
      <c r="I58" s="49" t="s">
        <v>60</v>
      </c>
      <c r="J58" s="29" t="s">
        <v>72</v>
      </c>
      <c r="K58" s="53" t="s">
        <v>1723</v>
      </c>
      <c r="L58" s="35" t="str">
        <f>IFERROR(VLOOKUP(tab_herpeto[[#This Row],[Espécie*]],'Base de dados'!B:Z,7,),0)</f>
        <v>rã-touro</v>
      </c>
      <c r="M58" s="29" t="s">
        <v>3</v>
      </c>
      <c r="N58" s="49" t="s">
        <v>82</v>
      </c>
      <c r="O58" s="49" t="s">
        <v>82</v>
      </c>
      <c r="P58" s="49" t="s">
        <v>38</v>
      </c>
      <c r="Q58" s="49" t="s">
        <v>69</v>
      </c>
      <c r="R58" s="49" t="s">
        <v>41</v>
      </c>
      <c r="S58" s="49" t="s">
        <v>4</v>
      </c>
      <c r="T58" s="51">
        <v>0.79166666666666663</v>
      </c>
      <c r="U58" s="51">
        <v>0.85416666666666663</v>
      </c>
      <c r="V58" s="49" t="s">
        <v>3</v>
      </c>
      <c r="W58" s="29" t="s">
        <v>52</v>
      </c>
      <c r="X58" s="29" t="s">
        <v>3</v>
      </c>
      <c r="Y58" s="49" t="s">
        <v>3</v>
      </c>
      <c r="Z58" s="50">
        <f>tab_herpeto[[#This Row],[Data]]</f>
        <v>45005</v>
      </c>
      <c r="AA58" s="49" t="str">
        <f>tab_herpeto[[#This Row],[Empreendimento]]</f>
        <v>PCH Canoas</v>
      </c>
      <c r="AB58" s="29" t="s">
        <v>175</v>
      </c>
      <c r="AC58" s="29" t="s">
        <v>178</v>
      </c>
      <c r="AD58" s="29" t="s">
        <v>181</v>
      </c>
      <c r="AE58" s="29" t="s">
        <v>3086</v>
      </c>
      <c r="AF58" s="29" t="s">
        <v>184</v>
      </c>
      <c r="AG58" s="29" t="s">
        <v>3130</v>
      </c>
      <c r="AH58" s="29" t="s">
        <v>189</v>
      </c>
      <c r="AI58" s="52" t="str">
        <f>tab_herpeto[[#This Row],[Espécie*]]</f>
        <v>Aquarana catesbeiana</v>
      </c>
      <c r="AJ58" s="53" t="str">
        <f>IFERROR(VLOOKUP(tab_herpeto[[#This Row],[Espécie*2]],'Base de dados'!B:Z,7,),0)</f>
        <v>rã-touro</v>
      </c>
      <c r="AK58" s="49" t="str">
        <f>IFERROR(VLOOKUP(tab_herpeto[[#This Row],[Espécie*2]],'Base de dados'!B:Z,13,),0)</f>
        <v>-</v>
      </c>
      <c r="AL58" s="29" t="s">
        <v>192</v>
      </c>
      <c r="AM58" s="49" t="s">
        <v>3076</v>
      </c>
      <c r="AN58" s="49" t="s">
        <v>3080</v>
      </c>
      <c r="AO58" s="49" t="str">
        <f>IFERROR(VLOOKUP(tab_herpeto[[#This Row],[Espécie*2]],'Base de dados'!B:Z,22,),0)</f>
        <v>-</v>
      </c>
      <c r="AP58" s="49" t="str">
        <f>IFERROR(VLOOKUP(tab_herpeto[[#This Row],[Espécie*2]],'Base de dados'!B:Z,23,),0)</f>
        <v>-</v>
      </c>
      <c r="AQ58" s="49" t="str">
        <f>IFERROR(VLOOKUP(tab_herpeto[[#This Row],[Espécie*2]],'Base de dados'!B:Z,21,),0)</f>
        <v>-</v>
      </c>
      <c r="AR58" s="49" t="str">
        <f>tab_herpeto[[#This Row],[Campanha]]</f>
        <v>C01</v>
      </c>
      <c r="AS58" s="49"/>
      <c r="AT58" s="49" t="str">
        <f>tab_herpeto[[#This Row],[Método]]</f>
        <v>Procura livre</v>
      </c>
      <c r="AU58" s="49" t="str">
        <f>tab_herpeto[[#This Row],[ID Marcação*]]</f>
        <v>-</v>
      </c>
      <c r="AV58" s="49" t="str">
        <f>tab_herpeto[[#This Row],[Nº do Tombo]]</f>
        <v>-</v>
      </c>
      <c r="AW58" s="49">
        <f>IFERROR(VLOOKUP(tab_herpeto[[#This Row],[Espécie*2]],'Base de dados'!B:Z,11,),0)</f>
        <v>0</v>
      </c>
      <c r="AX58" s="49" t="str">
        <f>IFERROR(VLOOKUP(tab_herpeto[[#This Row],[Espécie*2]],'Base de dados'!B:Z,3,),0)</f>
        <v>Anura</v>
      </c>
      <c r="AY58" s="49" t="str">
        <f>IFERROR(VLOOKUP(tab_herpeto[[#This Row],[Espécie*2]],'Base de dados'!B:Z,4,),0)</f>
        <v>Ranidae</v>
      </c>
      <c r="AZ58" s="49">
        <f>IFERROR(VLOOKUP(tab_herpeto[[#This Row],[Espécie*2]],'Base de dados'!B:Z,5,),0)</f>
        <v>0</v>
      </c>
      <c r="BA58" s="49">
        <f>IFERROR(VLOOKUP(tab_herpeto[[#This Row],[Espécie*2]],'Base de dados'!B:Z,6,),0)</f>
        <v>0</v>
      </c>
      <c r="BB58" s="49">
        <f>IFERROR(VLOOKUP(tab_herpeto[[#This Row],[Espécie*2]],'Base de dados'!B:Z,8,),0)</f>
        <v>0</v>
      </c>
      <c r="BC58" s="49">
        <f>IFERROR(VLOOKUP(tab_herpeto[[#This Row],[Espécie*2]],'Base de dados'!B:Z,9,),0)</f>
        <v>0</v>
      </c>
      <c r="BD58" s="49">
        <f>IFERROR(VLOOKUP(tab_herpeto[[#This Row],[Espécie*2]],'Base de dados'!B:Z,10,),0)</f>
        <v>0</v>
      </c>
      <c r="BE58" s="49" t="str">
        <f>IFERROR(VLOOKUP(tab_herpeto[[#This Row],[Espécie*2]],'Base de dados'!B:Z,12,),0)</f>
        <v>-</v>
      </c>
      <c r="BF58" s="49">
        <f>IFERROR(VLOOKUP(tab_herpeto[[#This Row],[Espécie*2]],'Base de dados'!B:Z,14,),0)</f>
        <v>0</v>
      </c>
      <c r="BG58" s="49">
        <f>IFERROR(VLOOKUP(tab_herpeto[[#This Row],[Espécie*2]],'Base de dados'!B:Z,15,),0)</f>
        <v>0</v>
      </c>
      <c r="BH58" s="49">
        <f>IFERROR(VLOOKUP(tab_herpeto[[#This Row],[Espécie*2]],'Base de dados'!B:Z,16,),0)</f>
        <v>0</v>
      </c>
      <c r="BI58" s="49">
        <f>IFERROR(VLOOKUP(tab_herpeto[[#This Row],[Espécie*2]],'Base de dados'!B:Z,17,),0)</f>
        <v>0</v>
      </c>
      <c r="BJ58" s="49">
        <f>IFERROR(VLOOKUP(tab_herpeto[[#This Row],[Espécie*2]],'Base de dados'!B:Z,18,),0)</f>
        <v>0</v>
      </c>
      <c r="BK58" s="49">
        <f>IFERROR(VLOOKUP(tab_herpeto[[#This Row],[Espécie*2]],'Base de dados'!B:Z,19,),0)</f>
        <v>0</v>
      </c>
      <c r="BL58" s="49">
        <f>IFERROR(VLOOKUP(tab_herpeto[[#This Row],[Espécie*2]],'Base de dados'!B:Z,20,),0)</f>
        <v>0</v>
      </c>
      <c r="BM58" s="49" t="str">
        <f>IFERROR(VLOOKUP(tab_herpeto[[#This Row],[Espécie*2]],'Base de dados'!B:Z,24),0)</f>
        <v>-</v>
      </c>
      <c r="BN58" s="49">
        <f>IFERROR(VLOOKUP(tab_herpeto[[#This Row],[Espécie*2]],'Base de dados'!B:Z,25,),0)</f>
        <v>0</v>
      </c>
      <c r="BO58" s="49">
        <f>IFERROR(VLOOKUP(tab_herpeto[[#This Row],[Espécie*2]],'Base de dados'!B:Z,2),0)</f>
        <v>40</v>
      </c>
      <c r="BP58" s="49">
        <f>IFERROR(VLOOKUP(tab_herpeto[[#This Row],[Espécie*2]],'Base de dados'!B:AA,26),0)</f>
        <v>0</v>
      </c>
    </row>
    <row r="59" spans="2:68" x14ac:dyDescent="0.25">
      <c r="B59" s="29">
        <v>55</v>
      </c>
      <c r="C59" s="33" t="s">
        <v>3071</v>
      </c>
      <c r="D59" s="49" t="s">
        <v>3091</v>
      </c>
      <c r="E59" s="29" t="s">
        <v>83</v>
      </c>
      <c r="F59" s="50">
        <v>45005</v>
      </c>
      <c r="G59" s="49" t="s">
        <v>3072</v>
      </c>
      <c r="H59" s="49" t="s">
        <v>77</v>
      </c>
      <c r="I59" s="49" t="s">
        <v>60</v>
      </c>
      <c r="J59" s="29" t="s">
        <v>72</v>
      </c>
      <c r="K59" s="53" t="s">
        <v>1723</v>
      </c>
      <c r="L59" s="35" t="str">
        <f>IFERROR(VLOOKUP(tab_herpeto[[#This Row],[Espécie*]],'Base de dados'!B:Z,7,),0)</f>
        <v>rã-touro</v>
      </c>
      <c r="M59" s="29" t="s">
        <v>3</v>
      </c>
      <c r="N59" s="49" t="s">
        <v>82</v>
      </c>
      <c r="O59" s="49" t="s">
        <v>82</v>
      </c>
      <c r="P59" s="49" t="s">
        <v>38</v>
      </c>
      <c r="Q59" s="49" t="s">
        <v>69</v>
      </c>
      <c r="R59" s="49" t="s">
        <v>41</v>
      </c>
      <c r="S59" s="49" t="s">
        <v>4</v>
      </c>
      <c r="T59" s="51">
        <v>0.79166666666666663</v>
      </c>
      <c r="U59" s="51">
        <v>0.85416666666666663</v>
      </c>
      <c r="V59" s="49" t="s">
        <v>3</v>
      </c>
      <c r="W59" s="29" t="s">
        <v>52</v>
      </c>
      <c r="X59" s="29" t="s">
        <v>3</v>
      </c>
      <c r="Y59" s="49" t="s">
        <v>3</v>
      </c>
      <c r="Z59" s="50">
        <f>tab_herpeto[[#This Row],[Data]]</f>
        <v>45005</v>
      </c>
      <c r="AA59" s="49" t="str">
        <f>tab_herpeto[[#This Row],[Empreendimento]]</f>
        <v>PCH Canoas</v>
      </c>
      <c r="AB59" s="29" t="s">
        <v>175</v>
      </c>
      <c r="AC59" s="29" t="s">
        <v>178</v>
      </c>
      <c r="AD59" s="29" t="s">
        <v>181</v>
      </c>
      <c r="AE59" s="29" t="s">
        <v>3086</v>
      </c>
      <c r="AF59" s="29" t="s">
        <v>184</v>
      </c>
      <c r="AG59" s="29" t="s">
        <v>3130</v>
      </c>
      <c r="AH59" s="29" t="s">
        <v>189</v>
      </c>
      <c r="AI59" s="52" t="str">
        <f>tab_herpeto[[#This Row],[Espécie*]]</f>
        <v>Aquarana catesbeiana</v>
      </c>
      <c r="AJ59" s="53" t="str">
        <f>IFERROR(VLOOKUP(tab_herpeto[[#This Row],[Espécie*2]],'Base de dados'!B:Z,7,),0)</f>
        <v>rã-touro</v>
      </c>
      <c r="AK59" s="49" t="str">
        <f>IFERROR(VLOOKUP(tab_herpeto[[#This Row],[Espécie*2]],'Base de dados'!B:Z,13,),0)</f>
        <v>-</v>
      </c>
      <c r="AL59" s="29" t="s">
        <v>192</v>
      </c>
      <c r="AM59" s="49" t="s">
        <v>3076</v>
      </c>
      <c r="AN59" s="49" t="s">
        <v>3080</v>
      </c>
      <c r="AO59" s="49" t="str">
        <f>IFERROR(VLOOKUP(tab_herpeto[[#This Row],[Espécie*2]],'Base de dados'!B:Z,22,),0)</f>
        <v>-</v>
      </c>
      <c r="AP59" s="49" t="str">
        <f>IFERROR(VLOOKUP(tab_herpeto[[#This Row],[Espécie*2]],'Base de dados'!B:Z,23,),0)</f>
        <v>-</v>
      </c>
      <c r="AQ59" s="49" t="str">
        <f>IFERROR(VLOOKUP(tab_herpeto[[#This Row],[Espécie*2]],'Base de dados'!B:Z,21,),0)</f>
        <v>-</v>
      </c>
      <c r="AR59" s="49" t="str">
        <f>tab_herpeto[[#This Row],[Campanha]]</f>
        <v>C01</v>
      </c>
      <c r="AS59" s="49"/>
      <c r="AT59" s="49" t="str">
        <f>tab_herpeto[[#This Row],[Método]]</f>
        <v>Procura livre</v>
      </c>
      <c r="AU59" s="49" t="str">
        <f>tab_herpeto[[#This Row],[ID Marcação*]]</f>
        <v>-</v>
      </c>
      <c r="AV59" s="49" t="str">
        <f>tab_herpeto[[#This Row],[Nº do Tombo]]</f>
        <v>-</v>
      </c>
      <c r="AW59" s="49">
        <f>IFERROR(VLOOKUP(tab_herpeto[[#This Row],[Espécie*2]],'Base de dados'!B:Z,11,),0)</f>
        <v>0</v>
      </c>
      <c r="AX59" s="49" t="str">
        <f>IFERROR(VLOOKUP(tab_herpeto[[#This Row],[Espécie*2]],'Base de dados'!B:Z,3,),0)</f>
        <v>Anura</v>
      </c>
      <c r="AY59" s="49" t="str">
        <f>IFERROR(VLOOKUP(tab_herpeto[[#This Row],[Espécie*2]],'Base de dados'!B:Z,4,),0)</f>
        <v>Ranidae</v>
      </c>
      <c r="AZ59" s="49">
        <f>IFERROR(VLOOKUP(tab_herpeto[[#This Row],[Espécie*2]],'Base de dados'!B:Z,5,),0)</f>
        <v>0</v>
      </c>
      <c r="BA59" s="49">
        <f>IFERROR(VLOOKUP(tab_herpeto[[#This Row],[Espécie*2]],'Base de dados'!B:Z,6,),0)</f>
        <v>0</v>
      </c>
      <c r="BB59" s="49">
        <f>IFERROR(VLOOKUP(tab_herpeto[[#This Row],[Espécie*2]],'Base de dados'!B:Z,8,),0)</f>
        <v>0</v>
      </c>
      <c r="BC59" s="49">
        <f>IFERROR(VLOOKUP(tab_herpeto[[#This Row],[Espécie*2]],'Base de dados'!B:Z,9,),0)</f>
        <v>0</v>
      </c>
      <c r="BD59" s="49">
        <f>IFERROR(VLOOKUP(tab_herpeto[[#This Row],[Espécie*2]],'Base de dados'!B:Z,10,),0)</f>
        <v>0</v>
      </c>
      <c r="BE59" s="49" t="str">
        <f>IFERROR(VLOOKUP(tab_herpeto[[#This Row],[Espécie*2]],'Base de dados'!B:Z,12,),0)</f>
        <v>-</v>
      </c>
      <c r="BF59" s="49">
        <f>IFERROR(VLOOKUP(tab_herpeto[[#This Row],[Espécie*2]],'Base de dados'!B:Z,14,),0)</f>
        <v>0</v>
      </c>
      <c r="BG59" s="49">
        <f>IFERROR(VLOOKUP(tab_herpeto[[#This Row],[Espécie*2]],'Base de dados'!B:Z,15,),0)</f>
        <v>0</v>
      </c>
      <c r="BH59" s="49">
        <f>IFERROR(VLOOKUP(tab_herpeto[[#This Row],[Espécie*2]],'Base de dados'!B:Z,16,),0)</f>
        <v>0</v>
      </c>
      <c r="BI59" s="49">
        <f>IFERROR(VLOOKUP(tab_herpeto[[#This Row],[Espécie*2]],'Base de dados'!B:Z,17,),0)</f>
        <v>0</v>
      </c>
      <c r="BJ59" s="49">
        <f>IFERROR(VLOOKUP(tab_herpeto[[#This Row],[Espécie*2]],'Base de dados'!B:Z,18,),0)</f>
        <v>0</v>
      </c>
      <c r="BK59" s="49">
        <f>IFERROR(VLOOKUP(tab_herpeto[[#This Row],[Espécie*2]],'Base de dados'!B:Z,19,),0)</f>
        <v>0</v>
      </c>
      <c r="BL59" s="49">
        <f>IFERROR(VLOOKUP(tab_herpeto[[#This Row],[Espécie*2]],'Base de dados'!B:Z,20,),0)</f>
        <v>0</v>
      </c>
      <c r="BM59" s="49" t="str">
        <f>IFERROR(VLOOKUP(tab_herpeto[[#This Row],[Espécie*2]],'Base de dados'!B:Z,24),0)</f>
        <v>-</v>
      </c>
      <c r="BN59" s="49">
        <f>IFERROR(VLOOKUP(tab_herpeto[[#This Row],[Espécie*2]],'Base de dados'!B:Z,25,),0)</f>
        <v>0</v>
      </c>
      <c r="BO59" s="49">
        <f>IFERROR(VLOOKUP(tab_herpeto[[#This Row],[Espécie*2]],'Base de dados'!B:Z,2),0)</f>
        <v>40</v>
      </c>
      <c r="BP59" s="49">
        <f>IFERROR(VLOOKUP(tab_herpeto[[#This Row],[Espécie*2]],'Base de dados'!B:AA,26),0)</f>
        <v>0</v>
      </c>
    </row>
    <row r="60" spans="2:68" x14ac:dyDescent="0.25">
      <c r="B60" s="29">
        <v>56</v>
      </c>
      <c r="C60" s="33" t="s">
        <v>3071</v>
      </c>
      <c r="D60" s="49" t="s">
        <v>3091</v>
      </c>
      <c r="E60" s="29" t="s">
        <v>83</v>
      </c>
      <c r="F60" s="50">
        <v>45006</v>
      </c>
      <c r="G60" s="49" t="s">
        <v>3072</v>
      </c>
      <c r="H60" s="49" t="s">
        <v>77</v>
      </c>
      <c r="I60" s="49" t="s">
        <v>60</v>
      </c>
      <c r="J60" s="49" t="s">
        <v>3084</v>
      </c>
      <c r="K60" s="53" t="s">
        <v>567</v>
      </c>
      <c r="L60" s="35" t="str">
        <f>IFERROR(VLOOKUP(tab_herpeto[[#This Row],[Espécie*]],'Base de dados'!B:Z,7,),0)</f>
        <v>sapo-cururuzinho</v>
      </c>
      <c r="M60" s="29" t="s">
        <v>3</v>
      </c>
      <c r="N60" s="49" t="s">
        <v>81</v>
      </c>
      <c r="O60" s="49" t="s">
        <v>82</v>
      </c>
      <c r="P60" s="49" t="s">
        <v>236</v>
      </c>
      <c r="Q60" s="49" t="s">
        <v>50</v>
      </c>
      <c r="R60" s="49" t="s">
        <v>3</v>
      </c>
      <c r="S60" s="49" t="s">
        <v>61</v>
      </c>
      <c r="T60" s="51">
        <v>0.33333333333333331</v>
      </c>
      <c r="U60" s="51">
        <v>0.45833333333333331</v>
      </c>
      <c r="V60" s="49" t="s">
        <v>3</v>
      </c>
      <c r="W60" s="49" t="s">
        <v>52</v>
      </c>
      <c r="X60" s="29" t="s">
        <v>3</v>
      </c>
      <c r="Y60" s="49" t="s">
        <v>3</v>
      </c>
      <c r="Z60" s="50">
        <f>tab_herpeto[[#This Row],[Data]]</f>
        <v>45006</v>
      </c>
      <c r="AA60" s="49" t="str">
        <f>tab_herpeto[[#This Row],[Empreendimento]]</f>
        <v>PCH Canoas</v>
      </c>
      <c r="AB60" s="29" t="s">
        <v>175</v>
      </c>
      <c r="AC60" s="29" t="s">
        <v>178</v>
      </c>
      <c r="AD60" s="29" t="s">
        <v>181</v>
      </c>
      <c r="AE60" s="29" t="s">
        <v>3086</v>
      </c>
      <c r="AF60" s="29" t="s">
        <v>184</v>
      </c>
      <c r="AG60" s="29" t="s">
        <v>3130</v>
      </c>
      <c r="AH60" s="29" t="s">
        <v>189</v>
      </c>
      <c r="AI60" s="52" t="str">
        <f>tab_herpeto[[#This Row],[Espécie*]]</f>
        <v>Rhinella henseli</v>
      </c>
      <c r="AJ60" s="53" t="str">
        <f>IFERROR(VLOOKUP(tab_herpeto[[#This Row],[Espécie*2]],'Base de dados'!B:Z,7,),0)</f>
        <v>sapo-cururuzinho</v>
      </c>
      <c r="AK60" s="49" t="str">
        <f>IFERROR(VLOOKUP(tab_herpeto[[#This Row],[Espécie*2]],'Base de dados'!B:Z,13,),0)</f>
        <v>-</v>
      </c>
      <c r="AL60" s="29" t="s">
        <v>192</v>
      </c>
      <c r="AM60" s="49" t="s">
        <v>3076</v>
      </c>
      <c r="AN60" s="49" t="s">
        <v>3080</v>
      </c>
      <c r="AO60" s="49" t="str">
        <f>IFERROR(VLOOKUP(tab_herpeto[[#This Row],[Espécie*2]],'Base de dados'!B:Z,22,),0)</f>
        <v>-</v>
      </c>
      <c r="AP60" s="49" t="str">
        <f>IFERROR(VLOOKUP(tab_herpeto[[#This Row],[Espécie*2]],'Base de dados'!B:Z,23,),0)</f>
        <v>-</v>
      </c>
      <c r="AQ60" s="49" t="str">
        <f>IFERROR(VLOOKUP(tab_herpeto[[#This Row],[Espécie*2]],'Base de dados'!B:Z,21,),0)</f>
        <v>LC</v>
      </c>
      <c r="AR60" s="49" t="str">
        <f>tab_herpeto[[#This Row],[Campanha]]</f>
        <v>C01</v>
      </c>
      <c r="AS60" s="49"/>
      <c r="AT60" s="49" t="str">
        <f>tab_herpeto[[#This Row],[Método]]</f>
        <v>Pitfall</v>
      </c>
      <c r="AU60" s="49" t="str">
        <f>tab_herpeto[[#This Row],[ID Marcação*]]</f>
        <v>-</v>
      </c>
      <c r="AV60" s="49" t="str">
        <f>tab_herpeto[[#This Row],[Nº do Tombo]]</f>
        <v>-</v>
      </c>
      <c r="AW60" s="49" t="str">
        <f>IFERROR(VLOOKUP(tab_herpeto[[#This Row],[Espécie*2]],'Base de dados'!B:Z,11,),0)</f>
        <v>E</v>
      </c>
      <c r="AX60" s="49" t="str">
        <f>IFERROR(VLOOKUP(tab_herpeto[[#This Row],[Espécie*2]],'Base de dados'!B:Z,3,),0)</f>
        <v>Anura</v>
      </c>
      <c r="AY60" s="49" t="str">
        <f>IFERROR(VLOOKUP(tab_herpeto[[#This Row],[Espécie*2]],'Base de dados'!B:Z,4,),0)</f>
        <v>Bufonidae</v>
      </c>
      <c r="AZ60" s="49">
        <f>IFERROR(VLOOKUP(tab_herpeto[[#This Row],[Espécie*2]],'Base de dados'!B:Z,5,),0)</f>
        <v>0</v>
      </c>
      <c r="BA60" s="49">
        <f>IFERROR(VLOOKUP(tab_herpeto[[#This Row],[Espécie*2]],'Base de dados'!B:Z,6,),0)</f>
        <v>0</v>
      </c>
      <c r="BB60" s="49" t="str">
        <f>IFERROR(VLOOKUP(tab_herpeto[[#This Row],[Espécie*2]],'Base de dados'!B:Z,8,),0)</f>
        <v>-</v>
      </c>
      <c r="BC60" s="49" t="str">
        <f>IFERROR(VLOOKUP(tab_herpeto[[#This Row],[Espécie*2]],'Base de dados'!B:Z,9,),0)</f>
        <v>Te</v>
      </c>
      <c r="BD60" s="49" t="str">
        <f>IFERROR(VLOOKUP(tab_herpeto[[#This Row],[Espécie*2]],'Base de dados'!B:Z,10,),0)</f>
        <v>AF</v>
      </c>
      <c r="BE60" s="49">
        <f>IFERROR(VLOOKUP(tab_herpeto[[#This Row],[Espécie*2]],'Base de dados'!B:Z,12,),0)</f>
        <v>1</v>
      </c>
      <c r="BF60" s="49" t="str">
        <f>IFERROR(VLOOKUP(tab_herpeto[[#This Row],[Espécie*2]],'Base de dados'!B:Z,14,),0)</f>
        <v>RS, SC, PR</v>
      </c>
      <c r="BG60" s="49">
        <f>IFERROR(VLOOKUP(tab_herpeto[[#This Row],[Espécie*2]],'Base de dados'!B:Z,15,),0)</f>
        <v>0</v>
      </c>
      <c r="BH60" s="49">
        <f>IFERROR(VLOOKUP(tab_herpeto[[#This Row],[Espécie*2]],'Base de dados'!B:Z,16,),0)</f>
        <v>0</v>
      </c>
      <c r="BI60" s="49">
        <f>IFERROR(VLOOKUP(tab_herpeto[[#This Row],[Espécie*2]],'Base de dados'!B:Z,17,),0)</f>
        <v>0</v>
      </c>
      <c r="BJ60" s="49">
        <f>IFERROR(VLOOKUP(tab_herpeto[[#This Row],[Espécie*2]],'Base de dados'!B:Z,18,),0)</f>
        <v>0</v>
      </c>
      <c r="BK60" s="49" t="str">
        <f>IFERROR(VLOOKUP(tab_herpeto[[#This Row],[Espécie*2]],'Base de dados'!B:Z,19,),0)</f>
        <v>-</v>
      </c>
      <c r="BL60" s="49" t="str">
        <f>IFERROR(VLOOKUP(tab_herpeto[[#This Row],[Espécie*2]],'Base de dados'!B:Z,20,),0)</f>
        <v>-</v>
      </c>
      <c r="BM60" s="49" t="str">
        <f>IFERROR(VLOOKUP(tab_herpeto[[#This Row],[Espécie*2]],'Base de dados'!B:Z,24),0)</f>
        <v>-</v>
      </c>
      <c r="BN60" s="49" t="str">
        <f>IFERROR(VLOOKUP(tab_herpeto[[#This Row],[Espécie*2]],'Base de dados'!B:Z,25,),0)</f>
        <v>-</v>
      </c>
      <c r="BO60" s="49" t="str">
        <f>IFERROR(VLOOKUP(tab_herpeto[[#This Row],[Espécie*2]],'Base de dados'!B:Z,2),0)</f>
        <v>XX</v>
      </c>
      <c r="BP60" s="49">
        <f>IFERROR(VLOOKUP(tab_herpeto[[#This Row],[Espécie*2]],'Base de dados'!B:AA,26),0)</f>
        <v>0</v>
      </c>
    </row>
    <row r="61" spans="2:68" x14ac:dyDescent="0.25">
      <c r="B61" s="29">
        <v>57</v>
      </c>
      <c r="C61" s="33" t="s">
        <v>3071</v>
      </c>
      <c r="D61" s="49" t="s">
        <v>3091</v>
      </c>
      <c r="E61" s="29" t="s">
        <v>83</v>
      </c>
      <c r="F61" s="50">
        <v>45006</v>
      </c>
      <c r="G61" s="49" t="s">
        <v>3075</v>
      </c>
      <c r="H61" s="49" t="s">
        <v>76</v>
      </c>
      <c r="I61" s="49" t="s">
        <v>60</v>
      </c>
      <c r="J61" s="49" t="s">
        <v>3084</v>
      </c>
      <c r="K61" s="53" t="s">
        <v>1343</v>
      </c>
      <c r="L61" s="35" t="str">
        <f>IFERROR(VLOOKUP(tab_herpeto[[#This Row],[Espécie*]],'Base de dados'!B:Z,7,),0)</f>
        <v>rãzinha-do-folhiço</v>
      </c>
      <c r="M61" s="29" t="s">
        <v>3</v>
      </c>
      <c r="N61" s="49" t="s">
        <v>81</v>
      </c>
      <c r="O61" s="49" t="s">
        <v>82</v>
      </c>
      <c r="P61" s="49" t="s">
        <v>236</v>
      </c>
      <c r="Q61" s="49" t="s">
        <v>50</v>
      </c>
      <c r="R61" s="49" t="s">
        <v>3</v>
      </c>
      <c r="S61" s="49" t="s">
        <v>61</v>
      </c>
      <c r="T61" s="51">
        <v>0.33333333333333331</v>
      </c>
      <c r="U61" s="51">
        <v>0.45833333333333331</v>
      </c>
      <c r="V61" s="49" t="s">
        <v>3</v>
      </c>
      <c r="W61" s="49" t="s">
        <v>52</v>
      </c>
      <c r="X61" s="29" t="s">
        <v>3</v>
      </c>
      <c r="Y61" s="49" t="s">
        <v>3</v>
      </c>
      <c r="Z61" s="50">
        <f>tab_herpeto[[#This Row],[Data]]</f>
        <v>45006</v>
      </c>
      <c r="AA61" s="49" t="str">
        <f>tab_herpeto[[#This Row],[Empreendimento]]</f>
        <v>PCH Canoas</v>
      </c>
      <c r="AB61" s="29" t="s">
        <v>175</v>
      </c>
      <c r="AC61" s="29" t="s">
        <v>178</v>
      </c>
      <c r="AD61" s="29" t="s">
        <v>181</v>
      </c>
      <c r="AE61" s="29" t="s">
        <v>3086</v>
      </c>
      <c r="AF61" s="29" t="s">
        <v>184</v>
      </c>
      <c r="AG61" s="29" t="s">
        <v>3130</v>
      </c>
      <c r="AH61" s="29" t="s">
        <v>189</v>
      </c>
      <c r="AI61" s="52" t="str">
        <f>tab_herpeto[[#This Row],[Espécie*]]</f>
        <v>Physalaemus cuvieri</v>
      </c>
      <c r="AJ61" s="53" t="str">
        <f>IFERROR(VLOOKUP(tab_herpeto[[#This Row],[Espécie*2]],'Base de dados'!B:Z,7,),0)</f>
        <v>rãzinha-do-folhiço</v>
      </c>
      <c r="AK61" s="49" t="str">
        <f>IFERROR(VLOOKUP(tab_herpeto[[#This Row],[Espécie*2]],'Base de dados'!B:Z,13,),0)</f>
        <v>-</v>
      </c>
      <c r="AL61" s="29" t="s">
        <v>192</v>
      </c>
      <c r="AM61" s="49" t="s">
        <v>3079</v>
      </c>
      <c r="AN61" s="49" t="s">
        <v>3083</v>
      </c>
      <c r="AO61" s="49" t="str">
        <f>IFERROR(VLOOKUP(tab_herpeto[[#This Row],[Espécie*2]],'Base de dados'!B:Z,22,),0)</f>
        <v>-</v>
      </c>
      <c r="AP61" s="49" t="str">
        <f>IFERROR(VLOOKUP(tab_herpeto[[#This Row],[Espécie*2]],'Base de dados'!B:Z,23,),0)</f>
        <v>-</v>
      </c>
      <c r="AQ61" s="49" t="str">
        <f>IFERROR(VLOOKUP(tab_herpeto[[#This Row],[Espécie*2]],'Base de dados'!B:Z,21,),0)</f>
        <v>LC</v>
      </c>
      <c r="AR61" s="49" t="str">
        <f>tab_herpeto[[#This Row],[Campanha]]</f>
        <v>C01</v>
      </c>
      <c r="AS61" s="49"/>
      <c r="AT61" s="49" t="str">
        <f>tab_herpeto[[#This Row],[Método]]</f>
        <v>Pitfall</v>
      </c>
      <c r="AU61" s="49" t="str">
        <f>tab_herpeto[[#This Row],[ID Marcação*]]</f>
        <v>-</v>
      </c>
      <c r="AV61" s="49" t="str">
        <f>tab_herpeto[[#This Row],[Nº do Tombo]]</f>
        <v>-</v>
      </c>
      <c r="AW61" s="49" t="str">
        <f>IFERROR(VLOOKUP(tab_herpeto[[#This Row],[Espécie*2]],'Base de dados'!B:Z,11,),0)</f>
        <v>R</v>
      </c>
      <c r="AX61" s="49" t="str">
        <f>IFERROR(VLOOKUP(tab_herpeto[[#This Row],[Espécie*2]],'Base de dados'!B:Z,3,),0)</f>
        <v>Anura</v>
      </c>
      <c r="AY61" s="49" t="str">
        <f>IFERROR(VLOOKUP(tab_herpeto[[#This Row],[Espécie*2]],'Base de dados'!B:Z,4,),0)</f>
        <v>Leptodactylidae</v>
      </c>
      <c r="AZ61" s="49" t="str">
        <f>IFERROR(VLOOKUP(tab_herpeto[[#This Row],[Espécie*2]],'Base de dados'!B:Z,5,),0)</f>
        <v>Leiuperinae</v>
      </c>
      <c r="BA61" s="49">
        <f>IFERROR(VLOOKUP(tab_herpeto[[#This Row],[Espécie*2]],'Base de dados'!B:Z,6,),0)</f>
        <v>0</v>
      </c>
      <c r="BB61" s="49" t="str">
        <f>IFERROR(VLOOKUP(tab_herpeto[[#This Row],[Espécie*2]],'Base de dados'!B:Z,8,),0)</f>
        <v>-</v>
      </c>
      <c r="BC61" s="49" t="str">
        <f>IFERROR(VLOOKUP(tab_herpeto[[#This Row],[Espécie*2]],'Base de dados'!B:Z,9,),0)</f>
        <v>Te</v>
      </c>
      <c r="BD61" s="49" t="str">
        <f>IFERROR(VLOOKUP(tab_herpeto[[#This Row],[Espécie*2]],'Base de dados'!B:Z,10,),0)</f>
        <v>A</v>
      </c>
      <c r="BE61" s="49" t="str">
        <f>IFERROR(VLOOKUP(tab_herpeto[[#This Row],[Espécie*2]],'Base de dados'!B:Z,12,),0)</f>
        <v>-</v>
      </c>
      <c r="BF61" s="49" t="str">
        <f>IFERROR(VLOOKUP(tab_herpeto[[#This Row],[Espécie*2]],'Base de dados'!B:Z,14,),0)</f>
        <v>Exceto AC e RR</v>
      </c>
      <c r="BG61" s="49">
        <f>IFERROR(VLOOKUP(tab_herpeto[[#This Row],[Espécie*2]],'Base de dados'!B:Z,15,),0)</f>
        <v>0</v>
      </c>
      <c r="BH61" s="49">
        <f>IFERROR(VLOOKUP(tab_herpeto[[#This Row],[Espécie*2]],'Base de dados'!B:Z,16,),0)</f>
        <v>0</v>
      </c>
      <c r="BI61" s="49">
        <f>IFERROR(VLOOKUP(tab_herpeto[[#This Row],[Espécie*2]],'Base de dados'!B:Z,17,),0)</f>
        <v>0</v>
      </c>
      <c r="BJ61" s="49">
        <f>IFERROR(VLOOKUP(tab_herpeto[[#This Row],[Espécie*2]],'Base de dados'!B:Z,18,),0)</f>
        <v>0</v>
      </c>
      <c r="BK61" s="49" t="str">
        <f>IFERROR(VLOOKUP(tab_herpeto[[#This Row],[Espécie*2]],'Base de dados'!B:Z,19,),0)</f>
        <v>-</v>
      </c>
      <c r="BL61" s="49" t="str">
        <f>IFERROR(VLOOKUP(tab_herpeto[[#This Row],[Espécie*2]],'Base de dados'!B:Z,20,),0)</f>
        <v>-</v>
      </c>
      <c r="BM61" s="49" t="str">
        <f>IFERROR(VLOOKUP(tab_herpeto[[#This Row],[Espécie*2]],'Base de dados'!B:Z,24),0)</f>
        <v>-</v>
      </c>
      <c r="BN61" s="49" t="str">
        <f>IFERROR(VLOOKUP(tab_herpeto[[#This Row],[Espécie*2]],'Base de dados'!B:Z,25,),0)</f>
        <v>-</v>
      </c>
      <c r="BO61" s="49" t="str">
        <f>IFERROR(VLOOKUP(tab_herpeto[[#This Row],[Espécie*2]],'Base de dados'!B:Z,2),0)</f>
        <v>XX</v>
      </c>
      <c r="BP61" s="49">
        <f>IFERROR(VLOOKUP(tab_herpeto[[#This Row],[Espécie*2]],'Base de dados'!B:AA,26),0)</f>
        <v>0</v>
      </c>
    </row>
    <row r="62" spans="2:68" x14ac:dyDescent="0.25">
      <c r="B62" s="29">
        <v>58</v>
      </c>
      <c r="C62" s="33" t="s">
        <v>3071</v>
      </c>
      <c r="D62" s="49" t="s">
        <v>3091</v>
      </c>
      <c r="E62" s="29" t="s">
        <v>83</v>
      </c>
      <c r="F62" s="50">
        <v>45006</v>
      </c>
      <c r="G62" s="49" t="s">
        <v>3073</v>
      </c>
      <c r="H62" s="49" t="s">
        <v>77</v>
      </c>
      <c r="I62" s="49" t="s">
        <v>60</v>
      </c>
      <c r="J62" s="49" t="s">
        <v>3084</v>
      </c>
      <c r="K62" s="53" t="s">
        <v>1343</v>
      </c>
      <c r="L62" s="35" t="str">
        <f>IFERROR(VLOOKUP(tab_herpeto[[#This Row],[Espécie*]],'Base de dados'!B:Z,7,),0)</f>
        <v>rãzinha-do-folhiço</v>
      </c>
      <c r="M62" s="29" t="s">
        <v>3</v>
      </c>
      <c r="N62" s="49" t="s">
        <v>81</v>
      </c>
      <c r="O62" s="49" t="s">
        <v>82</v>
      </c>
      <c r="P62" s="49" t="s">
        <v>236</v>
      </c>
      <c r="Q62" s="49" t="s">
        <v>50</v>
      </c>
      <c r="R62" s="49" t="s">
        <v>3</v>
      </c>
      <c r="S62" s="49" t="s">
        <v>61</v>
      </c>
      <c r="T62" s="51">
        <v>0.33333333333333331</v>
      </c>
      <c r="U62" s="51">
        <v>0.45833333333333331</v>
      </c>
      <c r="V62" s="49" t="s">
        <v>3</v>
      </c>
      <c r="W62" s="49" t="s">
        <v>52</v>
      </c>
      <c r="X62" s="29" t="s">
        <v>3</v>
      </c>
      <c r="Y62" s="49" t="s">
        <v>3</v>
      </c>
      <c r="Z62" s="50">
        <f>tab_herpeto[[#This Row],[Data]]</f>
        <v>45006</v>
      </c>
      <c r="AA62" s="49" t="str">
        <f>tab_herpeto[[#This Row],[Empreendimento]]</f>
        <v>PCH Canoas</v>
      </c>
      <c r="AB62" s="29" t="s">
        <v>175</v>
      </c>
      <c r="AC62" s="29" t="s">
        <v>178</v>
      </c>
      <c r="AD62" s="29" t="s">
        <v>181</v>
      </c>
      <c r="AE62" s="29" t="s">
        <v>3086</v>
      </c>
      <c r="AF62" s="29" t="s">
        <v>184</v>
      </c>
      <c r="AG62" s="29" t="s">
        <v>3130</v>
      </c>
      <c r="AH62" s="29" t="s">
        <v>189</v>
      </c>
      <c r="AI62" s="52" t="str">
        <f>tab_herpeto[[#This Row],[Espécie*]]</f>
        <v>Physalaemus cuvieri</v>
      </c>
      <c r="AJ62" s="53" t="str">
        <f>IFERROR(VLOOKUP(tab_herpeto[[#This Row],[Espécie*2]],'Base de dados'!B:Z,7,),0)</f>
        <v>rãzinha-do-folhiço</v>
      </c>
      <c r="AK62" s="49" t="str">
        <f>IFERROR(VLOOKUP(tab_herpeto[[#This Row],[Espécie*2]],'Base de dados'!B:Z,13,),0)</f>
        <v>-</v>
      </c>
      <c r="AL62" s="29" t="s">
        <v>192</v>
      </c>
      <c r="AM62" s="29" t="s">
        <v>3077</v>
      </c>
      <c r="AN62" s="29" t="s">
        <v>3081</v>
      </c>
      <c r="AO62" s="49" t="str">
        <f>IFERROR(VLOOKUP(tab_herpeto[[#This Row],[Espécie*2]],'Base de dados'!B:Z,22,),0)</f>
        <v>-</v>
      </c>
      <c r="AP62" s="49" t="str">
        <f>IFERROR(VLOOKUP(tab_herpeto[[#This Row],[Espécie*2]],'Base de dados'!B:Z,23,),0)</f>
        <v>-</v>
      </c>
      <c r="AQ62" s="49" t="str">
        <f>IFERROR(VLOOKUP(tab_herpeto[[#This Row],[Espécie*2]],'Base de dados'!B:Z,21,),0)</f>
        <v>LC</v>
      </c>
      <c r="AR62" s="49" t="str">
        <f>tab_herpeto[[#This Row],[Campanha]]</f>
        <v>C01</v>
      </c>
      <c r="AS62" s="49"/>
      <c r="AT62" s="49" t="str">
        <f>tab_herpeto[[#This Row],[Método]]</f>
        <v>Pitfall</v>
      </c>
      <c r="AU62" s="49" t="str">
        <f>tab_herpeto[[#This Row],[ID Marcação*]]</f>
        <v>-</v>
      </c>
      <c r="AV62" s="49" t="str">
        <f>tab_herpeto[[#This Row],[Nº do Tombo]]</f>
        <v>-</v>
      </c>
      <c r="AW62" s="49" t="str">
        <f>IFERROR(VLOOKUP(tab_herpeto[[#This Row],[Espécie*2]],'Base de dados'!B:Z,11,),0)</f>
        <v>R</v>
      </c>
      <c r="AX62" s="49" t="str">
        <f>IFERROR(VLOOKUP(tab_herpeto[[#This Row],[Espécie*2]],'Base de dados'!B:Z,3,),0)</f>
        <v>Anura</v>
      </c>
      <c r="AY62" s="49" t="str">
        <f>IFERROR(VLOOKUP(tab_herpeto[[#This Row],[Espécie*2]],'Base de dados'!B:Z,4,),0)</f>
        <v>Leptodactylidae</v>
      </c>
      <c r="AZ62" s="49" t="str">
        <f>IFERROR(VLOOKUP(tab_herpeto[[#This Row],[Espécie*2]],'Base de dados'!B:Z,5,),0)</f>
        <v>Leiuperinae</v>
      </c>
      <c r="BA62" s="49">
        <f>IFERROR(VLOOKUP(tab_herpeto[[#This Row],[Espécie*2]],'Base de dados'!B:Z,6,),0)</f>
        <v>0</v>
      </c>
      <c r="BB62" s="49" t="str">
        <f>IFERROR(VLOOKUP(tab_herpeto[[#This Row],[Espécie*2]],'Base de dados'!B:Z,8,),0)</f>
        <v>-</v>
      </c>
      <c r="BC62" s="49" t="str">
        <f>IFERROR(VLOOKUP(tab_herpeto[[#This Row],[Espécie*2]],'Base de dados'!B:Z,9,),0)</f>
        <v>Te</v>
      </c>
      <c r="BD62" s="49" t="str">
        <f>IFERROR(VLOOKUP(tab_herpeto[[#This Row],[Espécie*2]],'Base de dados'!B:Z,10,),0)</f>
        <v>A</v>
      </c>
      <c r="BE62" s="49" t="str">
        <f>IFERROR(VLOOKUP(tab_herpeto[[#This Row],[Espécie*2]],'Base de dados'!B:Z,12,),0)</f>
        <v>-</v>
      </c>
      <c r="BF62" s="49" t="str">
        <f>IFERROR(VLOOKUP(tab_herpeto[[#This Row],[Espécie*2]],'Base de dados'!B:Z,14,),0)</f>
        <v>Exceto AC e RR</v>
      </c>
      <c r="BG62" s="49">
        <f>IFERROR(VLOOKUP(tab_herpeto[[#This Row],[Espécie*2]],'Base de dados'!B:Z,15,),0)</f>
        <v>0</v>
      </c>
      <c r="BH62" s="49">
        <f>IFERROR(VLOOKUP(tab_herpeto[[#This Row],[Espécie*2]],'Base de dados'!B:Z,16,),0)</f>
        <v>0</v>
      </c>
      <c r="BI62" s="49">
        <f>IFERROR(VLOOKUP(tab_herpeto[[#This Row],[Espécie*2]],'Base de dados'!B:Z,17,),0)</f>
        <v>0</v>
      </c>
      <c r="BJ62" s="49">
        <f>IFERROR(VLOOKUP(tab_herpeto[[#This Row],[Espécie*2]],'Base de dados'!B:Z,18,),0)</f>
        <v>0</v>
      </c>
      <c r="BK62" s="49" t="str">
        <f>IFERROR(VLOOKUP(tab_herpeto[[#This Row],[Espécie*2]],'Base de dados'!B:Z,19,),0)</f>
        <v>-</v>
      </c>
      <c r="BL62" s="49" t="str">
        <f>IFERROR(VLOOKUP(tab_herpeto[[#This Row],[Espécie*2]],'Base de dados'!B:Z,20,),0)</f>
        <v>-</v>
      </c>
      <c r="BM62" s="49" t="str">
        <f>IFERROR(VLOOKUP(tab_herpeto[[#This Row],[Espécie*2]],'Base de dados'!B:Z,24),0)</f>
        <v>-</v>
      </c>
      <c r="BN62" s="49" t="str">
        <f>IFERROR(VLOOKUP(tab_herpeto[[#This Row],[Espécie*2]],'Base de dados'!B:Z,25,),0)</f>
        <v>-</v>
      </c>
      <c r="BO62" s="49" t="str">
        <f>IFERROR(VLOOKUP(tab_herpeto[[#This Row],[Espécie*2]],'Base de dados'!B:Z,2),0)</f>
        <v>XX</v>
      </c>
      <c r="BP62" s="49">
        <f>IFERROR(VLOOKUP(tab_herpeto[[#This Row],[Espécie*2]],'Base de dados'!B:AA,26),0)</f>
        <v>0</v>
      </c>
    </row>
    <row r="63" spans="2:68" x14ac:dyDescent="0.25">
      <c r="B63" s="29">
        <v>59</v>
      </c>
      <c r="C63" s="33" t="s">
        <v>3071</v>
      </c>
      <c r="D63" s="49" t="s">
        <v>3091</v>
      </c>
      <c r="E63" s="29" t="s">
        <v>83</v>
      </c>
      <c r="F63" s="50">
        <v>45006</v>
      </c>
      <c r="G63" s="49" t="s">
        <v>3075</v>
      </c>
      <c r="H63" s="49" t="s">
        <v>76</v>
      </c>
      <c r="I63" s="49" t="s">
        <v>60</v>
      </c>
      <c r="J63" s="29" t="s">
        <v>72</v>
      </c>
      <c r="K63" s="53" t="s">
        <v>1343</v>
      </c>
      <c r="L63" s="35" t="str">
        <f>IFERROR(VLOOKUP(tab_herpeto[[#This Row],[Espécie*]],'Base de dados'!B:Z,7,),0)</f>
        <v>rãzinha-do-folhiço</v>
      </c>
      <c r="M63" s="29" t="s">
        <v>3</v>
      </c>
      <c r="N63" s="49" t="s">
        <v>81</v>
      </c>
      <c r="O63" s="49" t="s">
        <v>82</v>
      </c>
      <c r="P63" s="49" t="s">
        <v>38</v>
      </c>
      <c r="Q63" s="49" t="s">
        <v>48</v>
      </c>
      <c r="R63" s="49" t="s">
        <v>41</v>
      </c>
      <c r="S63" s="49" t="s">
        <v>4</v>
      </c>
      <c r="T63" s="51">
        <v>0.79166666666666663</v>
      </c>
      <c r="U63" s="51">
        <v>0.85416666666666663</v>
      </c>
      <c r="V63" s="49" t="s">
        <v>3</v>
      </c>
      <c r="W63" s="49" t="s">
        <v>6</v>
      </c>
      <c r="X63" s="29" t="s">
        <v>3</v>
      </c>
      <c r="Y63" s="49" t="s">
        <v>3</v>
      </c>
      <c r="Z63" s="50">
        <f>tab_herpeto[[#This Row],[Data]]</f>
        <v>45006</v>
      </c>
      <c r="AA63" s="49" t="str">
        <f>tab_herpeto[[#This Row],[Empreendimento]]</f>
        <v>PCH Canoas</v>
      </c>
      <c r="AB63" s="29" t="s">
        <v>175</v>
      </c>
      <c r="AC63" s="29" t="s">
        <v>178</v>
      </c>
      <c r="AD63" s="29" t="s">
        <v>181</v>
      </c>
      <c r="AE63" s="29" t="s">
        <v>3086</v>
      </c>
      <c r="AF63" s="29" t="s">
        <v>184</v>
      </c>
      <c r="AG63" s="29" t="s">
        <v>3130</v>
      </c>
      <c r="AH63" s="29" t="s">
        <v>189</v>
      </c>
      <c r="AI63" s="52" t="str">
        <f>tab_herpeto[[#This Row],[Espécie*]]</f>
        <v>Physalaemus cuvieri</v>
      </c>
      <c r="AJ63" s="53" t="str">
        <f>IFERROR(VLOOKUP(tab_herpeto[[#This Row],[Espécie*2]],'Base de dados'!B:Z,7,),0)</f>
        <v>rãzinha-do-folhiço</v>
      </c>
      <c r="AK63" s="49" t="str">
        <f>IFERROR(VLOOKUP(tab_herpeto[[#This Row],[Espécie*2]],'Base de dados'!B:Z,13,),0)</f>
        <v>-</v>
      </c>
      <c r="AL63" s="29" t="s">
        <v>192</v>
      </c>
      <c r="AM63" s="49" t="s">
        <v>3079</v>
      </c>
      <c r="AN63" s="49" t="s">
        <v>3083</v>
      </c>
      <c r="AO63" s="49" t="str">
        <f>IFERROR(VLOOKUP(tab_herpeto[[#This Row],[Espécie*2]],'Base de dados'!B:Z,22,),0)</f>
        <v>-</v>
      </c>
      <c r="AP63" s="49" t="str">
        <f>IFERROR(VLOOKUP(tab_herpeto[[#This Row],[Espécie*2]],'Base de dados'!B:Z,23,),0)</f>
        <v>-</v>
      </c>
      <c r="AQ63" s="49" t="str">
        <f>IFERROR(VLOOKUP(tab_herpeto[[#This Row],[Espécie*2]],'Base de dados'!B:Z,21,),0)</f>
        <v>LC</v>
      </c>
      <c r="AR63" s="49" t="str">
        <f>tab_herpeto[[#This Row],[Campanha]]</f>
        <v>C01</v>
      </c>
      <c r="AS63" s="49"/>
      <c r="AT63" s="49" t="str">
        <f>tab_herpeto[[#This Row],[Método]]</f>
        <v>Procura livre</v>
      </c>
      <c r="AU63" s="49" t="str">
        <f>tab_herpeto[[#This Row],[ID Marcação*]]</f>
        <v>-</v>
      </c>
      <c r="AV63" s="49" t="str">
        <f>tab_herpeto[[#This Row],[Nº do Tombo]]</f>
        <v>-</v>
      </c>
      <c r="AW63" s="49" t="str">
        <f>IFERROR(VLOOKUP(tab_herpeto[[#This Row],[Espécie*2]],'Base de dados'!B:Z,11,),0)</f>
        <v>R</v>
      </c>
      <c r="AX63" s="49" t="str">
        <f>IFERROR(VLOOKUP(tab_herpeto[[#This Row],[Espécie*2]],'Base de dados'!B:Z,3,),0)</f>
        <v>Anura</v>
      </c>
      <c r="AY63" s="49" t="str">
        <f>IFERROR(VLOOKUP(tab_herpeto[[#This Row],[Espécie*2]],'Base de dados'!B:Z,4,),0)</f>
        <v>Leptodactylidae</v>
      </c>
      <c r="AZ63" s="49" t="str">
        <f>IFERROR(VLOOKUP(tab_herpeto[[#This Row],[Espécie*2]],'Base de dados'!B:Z,5,),0)</f>
        <v>Leiuperinae</v>
      </c>
      <c r="BA63" s="49">
        <f>IFERROR(VLOOKUP(tab_herpeto[[#This Row],[Espécie*2]],'Base de dados'!B:Z,6,),0)</f>
        <v>0</v>
      </c>
      <c r="BB63" s="49" t="str">
        <f>IFERROR(VLOOKUP(tab_herpeto[[#This Row],[Espécie*2]],'Base de dados'!B:Z,8,),0)</f>
        <v>-</v>
      </c>
      <c r="BC63" s="49" t="str">
        <f>IFERROR(VLOOKUP(tab_herpeto[[#This Row],[Espécie*2]],'Base de dados'!B:Z,9,),0)</f>
        <v>Te</v>
      </c>
      <c r="BD63" s="49" t="str">
        <f>IFERROR(VLOOKUP(tab_herpeto[[#This Row],[Espécie*2]],'Base de dados'!B:Z,10,),0)</f>
        <v>A</v>
      </c>
      <c r="BE63" s="49" t="str">
        <f>IFERROR(VLOOKUP(tab_herpeto[[#This Row],[Espécie*2]],'Base de dados'!B:Z,12,),0)</f>
        <v>-</v>
      </c>
      <c r="BF63" s="49" t="str">
        <f>IFERROR(VLOOKUP(tab_herpeto[[#This Row],[Espécie*2]],'Base de dados'!B:Z,14,),0)</f>
        <v>Exceto AC e RR</v>
      </c>
      <c r="BG63" s="49">
        <f>IFERROR(VLOOKUP(tab_herpeto[[#This Row],[Espécie*2]],'Base de dados'!B:Z,15,),0)</f>
        <v>0</v>
      </c>
      <c r="BH63" s="49">
        <f>IFERROR(VLOOKUP(tab_herpeto[[#This Row],[Espécie*2]],'Base de dados'!B:Z,16,),0)</f>
        <v>0</v>
      </c>
      <c r="BI63" s="49">
        <f>IFERROR(VLOOKUP(tab_herpeto[[#This Row],[Espécie*2]],'Base de dados'!B:Z,17,),0)</f>
        <v>0</v>
      </c>
      <c r="BJ63" s="49">
        <f>IFERROR(VLOOKUP(tab_herpeto[[#This Row],[Espécie*2]],'Base de dados'!B:Z,18,),0)</f>
        <v>0</v>
      </c>
      <c r="BK63" s="49" t="str">
        <f>IFERROR(VLOOKUP(tab_herpeto[[#This Row],[Espécie*2]],'Base de dados'!B:Z,19,),0)</f>
        <v>-</v>
      </c>
      <c r="BL63" s="49" t="str">
        <f>IFERROR(VLOOKUP(tab_herpeto[[#This Row],[Espécie*2]],'Base de dados'!B:Z,20,),0)</f>
        <v>-</v>
      </c>
      <c r="BM63" s="49" t="str">
        <f>IFERROR(VLOOKUP(tab_herpeto[[#This Row],[Espécie*2]],'Base de dados'!B:Z,24),0)</f>
        <v>-</v>
      </c>
      <c r="BN63" s="49" t="str">
        <f>IFERROR(VLOOKUP(tab_herpeto[[#This Row],[Espécie*2]],'Base de dados'!B:Z,25,),0)</f>
        <v>-</v>
      </c>
      <c r="BO63" s="49" t="str">
        <f>IFERROR(VLOOKUP(tab_herpeto[[#This Row],[Espécie*2]],'Base de dados'!B:Z,2),0)</f>
        <v>XX</v>
      </c>
      <c r="BP63" s="49">
        <f>IFERROR(VLOOKUP(tab_herpeto[[#This Row],[Espécie*2]],'Base de dados'!B:AA,26),0)</f>
        <v>0</v>
      </c>
    </row>
    <row r="64" spans="2:68" x14ac:dyDescent="0.25">
      <c r="B64" s="29">
        <v>60</v>
      </c>
      <c r="C64" s="33" t="s">
        <v>3071</v>
      </c>
      <c r="D64" s="49" t="s">
        <v>3091</v>
      </c>
      <c r="E64" s="29" t="s">
        <v>83</v>
      </c>
      <c r="F64" s="50">
        <v>45006</v>
      </c>
      <c r="G64" s="49" t="s">
        <v>3075</v>
      </c>
      <c r="H64" s="49" t="s">
        <v>76</v>
      </c>
      <c r="I64" s="49" t="s">
        <v>60</v>
      </c>
      <c r="J64" s="49" t="s">
        <v>3064</v>
      </c>
      <c r="K64" s="53" t="s">
        <v>834</v>
      </c>
      <c r="L64" s="35" t="str">
        <f>IFERROR(VLOOKUP(tab_herpeto[[#This Row],[Espécie*]],'Base de dados'!B:Z,7,),0)</f>
        <v>perereca</v>
      </c>
      <c r="M64" s="29" t="s">
        <v>3</v>
      </c>
      <c r="N64" s="49" t="s">
        <v>82</v>
      </c>
      <c r="O64" s="49" t="s">
        <v>82</v>
      </c>
      <c r="P64" s="49" t="s">
        <v>39</v>
      </c>
      <c r="Q64" s="49" t="s">
        <v>50</v>
      </c>
      <c r="R64" s="49" t="s">
        <v>3</v>
      </c>
      <c r="S64" s="49" t="s">
        <v>4</v>
      </c>
      <c r="T64" s="51">
        <v>0.79166666666666663</v>
      </c>
      <c r="U64" s="51">
        <v>0.85416666666666663</v>
      </c>
      <c r="V64" s="49" t="s">
        <v>3</v>
      </c>
      <c r="W64" s="49" t="s">
        <v>6</v>
      </c>
      <c r="X64" s="29" t="s">
        <v>3</v>
      </c>
      <c r="Y64" s="49" t="s">
        <v>3</v>
      </c>
      <c r="Z64" s="50">
        <f>tab_herpeto[[#This Row],[Data]]</f>
        <v>45006</v>
      </c>
      <c r="AA64" s="49" t="str">
        <f>tab_herpeto[[#This Row],[Empreendimento]]</f>
        <v>PCH Canoas</v>
      </c>
      <c r="AB64" s="29" t="s">
        <v>175</v>
      </c>
      <c r="AC64" s="29" t="s">
        <v>178</v>
      </c>
      <c r="AD64" s="29" t="s">
        <v>181</v>
      </c>
      <c r="AE64" s="29" t="s">
        <v>3086</v>
      </c>
      <c r="AF64" s="29" t="s">
        <v>184</v>
      </c>
      <c r="AG64" s="29" t="s">
        <v>3130</v>
      </c>
      <c r="AH64" s="29" t="s">
        <v>189</v>
      </c>
      <c r="AI64" s="52" t="str">
        <f>tab_herpeto[[#This Row],[Espécie*]]</f>
        <v>Aplastodiscus perviridis</v>
      </c>
      <c r="AJ64" s="53" t="str">
        <f>IFERROR(VLOOKUP(tab_herpeto[[#This Row],[Espécie*2]],'Base de dados'!B:Z,7,),0)</f>
        <v>perereca</v>
      </c>
      <c r="AK64" s="49" t="str">
        <f>IFERROR(VLOOKUP(tab_herpeto[[#This Row],[Espécie*2]],'Base de dados'!B:Z,13,),0)</f>
        <v>-</v>
      </c>
      <c r="AL64" s="29" t="s">
        <v>192</v>
      </c>
      <c r="AM64" s="49" t="s">
        <v>3079</v>
      </c>
      <c r="AN64" s="49" t="s">
        <v>3083</v>
      </c>
      <c r="AO64" s="49" t="str">
        <f>IFERROR(VLOOKUP(tab_herpeto[[#This Row],[Espécie*2]],'Base de dados'!B:Z,22,),0)</f>
        <v>-</v>
      </c>
      <c r="AP64" s="49" t="str">
        <f>IFERROR(VLOOKUP(tab_herpeto[[#This Row],[Espécie*2]],'Base de dados'!B:Z,23,),0)</f>
        <v>-</v>
      </c>
      <c r="AQ64" s="49" t="str">
        <f>IFERROR(VLOOKUP(tab_herpeto[[#This Row],[Espécie*2]],'Base de dados'!B:Z,21,),0)</f>
        <v>LC</v>
      </c>
      <c r="AR64" s="49" t="str">
        <f>tab_herpeto[[#This Row],[Campanha]]</f>
        <v>C01</v>
      </c>
      <c r="AS64" s="49"/>
      <c r="AT64" s="49" t="str">
        <f>tab_herpeto[[#This Row],[Método]]</f>
        <v>Censo auditivo</v>
      </c>
      <c r="AU64" s="49" t="str">
        <f>tab_herpeto[[#This Row],[ID Marcação*]]</f>
        <v>-</v>
      </c>
      <c r="AV64" s="49" t="str">
        <f>tab_herpeto[[#This Row],[Nº do Tombo]]</f>
        <v>-</v>
      </c>
      <c r="AW64" s="49" t="str">
        <f>IFERROR(VLOOKUP(tab_herpeto[[#This Row],[Espécie*2]],'Base de dados'!B:Z,11,),0)</f>
        <v>E</v>
      </c>
      <c r="AX64" s="49" t="str">
        <f>IFERROR(VLOOKUP(tab_herpeto[[#This Row],[Espécie*2]],'Base de dados'!B:Z,3,),0)</f>
        <v>Anura</v>
      </c>
      <c r="AY64" s="49" t="str">
        <f>IFERROR(VLOOKUP(tab_herpeto[[#This Row],[Espécie*2]],'Base de dados'!B:Z,4,),0)</f>
        <v>Hylidae</v>
      </c>
      <c r="AZ64" s="49" t="str">
        <f>IFERROR(VLOOKUP(tab_herpeto[[#This Row],[Espécie*2]],'Base de dados'!B:Z,5,),0)</f>
        <v>Cophomantinae</v>
      </c>
      <c r="BA64" s="49">
        <f>IFERROR(VLOOKUP(tab_herpeto[[#This Row],[Espécie*2]],'Base de dados'!B:Z,6,),0)</f>
        <v>0</v>
      </c>
      <c r="BB64" s="49" t="str">
        <f>IFERROR(VLOOKUP(tab_herpeto[[#This Row],[Espécie*2]],'Base de dados'!B:Z,8,),0)</f>
        <v>-</v>
      </c>
      <c r="BC64" s="49" t="str">
        <f>IFERROR(VLOOKUP(tab_herpeto[[#This Row],[Espécie*2]],'Base de dados'!B:Z,9,),0)</f>
        <v>Ar</v>
      </c>
      <c r="BD64" s="49" t="str">
        <f>IFERROR(VLOOKUP(tab_herpeto[[#This Row],[Espécie*2]],'Base de dados'!B:Z,10,),0)</f>
        <v>F</v>
      </c>
      <c r="BE64" s="49">
        <f>IFERROR(VLOOKUP(tab_herpeto[[#This Row],[Espécie*2]],'Base de dados'!B:Z,12,),0)</f>
        <v>1</v>
      </c>
      <c r="BF64" s="49" t="str">
        <f>IFERROR(VLOOKUP(tab_herpeto[[#This Row],[Espécie*2]],'Base de dados'!B:Z,14,),0)</f>
        <v>RS, PR, SC, SP, RJ, MG, GO</v>
      </c>
      <c r="BG64" s="49">
        <f>IFERROR(VLOOKUP(tab_herpeto[[#This Row],[Espécie*2]],'Base de dados'!B:Z,15,),0)</f>
        <v>0</v>
      </c>
      <c r="BH64" s="49">
        <f>IFERROR(VLOOKUP(tab_herpeto[[#This Row],[Espécie*2]],'Base de dados'!B:Z,16,),0)</f>
        <v>0</v>
      </c>
      <c r="BI64" s="49">
        <f>IFERROR(VLOOKUP(tab_herpeto[[#This Row],[Espécie*2]],'Base de dados'!B:Z,17,),0)</f>
        <v>0</v>
      </c>
      <c r="BJ64" s="49">
        <f>IFERROR(VLOOKUP(tab_herpeto[[#This Row],[Espécie*2]],'Base de dados'!B:Z,18,),0)</f>
        <v>0</v>
      </c>
      <c r="BK64" s="49" t="str">
        <f>IFERROR(VLOOKUP(tab_herpeto[[#This Row],[Espécie*2]],'Base de dados'!B:Z,19,),0)</f>
        <v>-</v>
      </c>
      <c r="BL64" s="49" t="str">
        <f>IFERROR(VLOOKUP(tab_herpeto[[#This Row],[Espécie*2]],'Base de dados'!B:Z,20,),0)</f>
        <v>-</v>
      </c>
      <c r="BM64" s="49" t="str">
        <f>IFERROR(VLOOKUP(tab_herpeto[[#This Row],[Espécie*2]],'Base de dados'!B:Z,24),0)</f>
        <v>-</v>
      </c>
      <c r="BN64" s="49" t="str">
        <f>IFERROR(VLOOKUP(tab_herpeto[[#This Row],[Espécie*2]],'Base de dados'!B:Z,25,),0)</f>
        <v>-</v>
      </c>
      <c r="BO64" s="49">
        <f>IFERROR(VLOOKUP(tab_herpeto[[#This Row],[Espécie*2]],'Base de dados'!B:Z,2),0)</f>
        <v>40</v>
      </c>
      <c r="BP64" s="49">
        <f>IFERROR(VLOOKUP(tab_herpeto[[#This Row],[Espécie*2]],'Base de dados'!B:AA,26),0)</f>
        <v>0</v>
      </c>
    </row>
    <row r="65" spans="2:68" x14ac:dyDescent="0.25">
      <c r="B65" s="29">
        <v>61</v>
      </c>
      <c r="C65" s="33" t="s">
        <v>3071</v>
      </c>
      <c r="D65" s="49" t="s">
        <v>3091</v>
      </c>
      <c r="E65" s="29" t="s">
        <v>83</v>
      </c>
      <c r="F65" s="50">
        <v>45006</v>
      </c>
      <c r="G65" s="49" t="s">
        <v>3075</v>
      </c>
      <c r="H65" s="49" t="s">
        <v>76</v>
      </c>
      <c r="I65" s="49" t="s">
        <v>60</v>
      </c>
      <c r="J65" s="49" t="s">
        <v>3064</v>
      </c>
      <c r="K65" s="53" t="s">
        <v>834</v>
      </c>
      <c r="L65" s="35" t="str">
        <f>IFERROR(VLOOKUP(tab_herpeto[[#This Row],[Espécie*]],'Base de dados'!B:Z,7,),0)</f>
        <v>perereca</v>
      </c>
      <c r="M65" s="29" t="s">
        <v>3</v>
      </c>
      <c r="N65" s="49" t="s">
        <v>82</v>
      </c>
      <c r="O65" s="49" t="s">
        <v>82</v>
      </c>
      <c r="P65" s="49" t="s">
        <v>39</v>
      </c>
      <c r="Q65" s="49" t="s">
        <v>50</v>
      </c>
      <c r="R65" s="49" t="s">
        <v>3</v>
      </c>
      <c r="S65" s="49" t="s">
        <v>4</v>
      </c>
      <c r="T65" s="51">
        <v>0.79166666666666663</v>
      </c>
      <c r="U65" s="51">
        <v>0.85416666666666663</v>
      </c>
      <c r="V65" s="49" t="s">
        <v>3</v>
      </c>
      <c r="W65" s="49" t="s">
        <v>6</v>
      </c>
      <c r="X65" s="29" t="s">
        <v>3</v>
      </c>
      <c r="Y65" s="49" t="s">
        <v>3</v>
      </c>
      <c r="Z65" s="50">
        <f>tab_herpeto[[#This Row],[Data]]</f>
        <v>45006</v>
      </c>
      <c r="AA65" s="49" t="str">
        <f>tab_herpeto[[#This Row],[Empreendimento]]</f>
        <v>PCH Canoas</v>
      </c>
      <c r="AB65" s="29" t="s">
        <v>175</v>
      </c>
      <c r="AC65" s="29" t="s">
        <v>178</v>
      </c>
      <c r="AD65" s="29" t="s">
        <v>181</v>
      </c>
      <c r="AE65" s="29" t="s">
        <v>3086</v>
      </c>
      <c r="AF65" s="29" t="s">
        <v>184</v>
      </c>
      <c r="AG65" s="29" t="s">
        <v>3130</v>
      </c>
      <c r="AH65" s="29" t="s">
        <v>189</v>
      </c>
      <c r="AI65" s="52" t="str">
        <f>tab_herpeto[[#This Row],[Espécie*]]</f>
        <v>Aplastodiscus perviridis</v>
      </c>
      <c r="AJ65" s="53" t="str">
        <f>IFERROR(VLOOKUP(tab_herpeto[[#This Row],[Espécie*2]],'Base de dados'!B:Z,7,),0)</f>
        <v>perereca</v>
      </c>
      <c r="AK65" s="49" t="str">
        <f>IFERROR(VLOOKUP(tab_herpeto[[#This Row],[Espécie*2]],'Base de dados'!B:Z,13,),0)</f>
        <v>-</v>
      </c>
      <c r="AL65" s="29" t="s">
        <v>192</v>
      </c>
      <c r="AM65" s="49" t="s">
        <v>3079</v>
      </c>
      <c r="AN65" s="49" t="s">
        <v>3083</v>
      </c>
      <c r="AO65" s="49" t="str">
        <f>IFERROR(VLOOKUP(tab_herpeto[[#This Row],[Espécie*2]],'Base de dados'!B:Z,22,),0)</f>
        <v>-</v>
      </c>
      <c r="AP65" s="49" t="str">
        <f>IFERROR(VLOOKUP(tab_herpeto[[#This Row],[Espécie*2]],'Base de dados'!B:Z,23,),0)</f>
        <v>-</v>
      </c>
      <c r="AQ65" s="49" t="str">
        <f>IFERROR(VLOOKUP(tab_herpeto[[#This Row],[Espécie*2]],'Base de dados'!B:Z,21,),0)</f>
        <v>LC</v>
      </c>
      <c r="AR65" s="49" t="str">
        <f>tab_herpeto[[#This Row],[Campanha]]</f>
        <v>C01</v>
      </c>
      <c r="AS65" s="49"/>
      <c r="AT65" s="49" t="str">
        <f>tab_herpeto[[#This Row],[Método]]</f>
        <v>Censo auditivo</v>
      </c>
      <c r="AU65" s="49" t="str">
        <f>tab_herpeto[[#This Row],[ID Marcação*]]</f>
        <v>-</v>
      </c>
      <c r="AV65" s="49" t="str">
        <f>tab_herpeto[[#This Row],[Nº do Tombo]]</f>
        <v>-</v>
      </c>
      <c r="AW65" s="49" t="str">
        <f>IFERROR(VLOOKUP(tab_herpeto[[#This Row],[Espécie*2]],'Base de dados'!B:Z,11,),0)</f>
        <v>E</v>
      </c>
      <c r="AX65" s="49" t="str">
        <f>IFERROR(VLOOKUP(tab_herpeto[[#This Row],[Espécie*2]],'Base de dados'!B:Z,3,),0)</f>
        <v>Anura</v>
      </c>
      <c r="AY65" s="49" t="str">
        <f>IFERROR(VLOOKUP(tab_herpeto[[#This Row],[Espécie*2]],'Base de dados'!B:Z,4,),0)</f>
        <v>Hylidae</v>
      </c>
      <c r="AZ65" s="49" t="str">
        <f>IFERROR(VLOOKUP(tab_herpeto[[#This Row],[Espécie*2]],'Base de dados'!B:Z,5,),0)</f>
        <v>Cophomantinae</v>
      </c>
      <c r="BA65" s="49">
        <f>IFERROR(VLOOKUP(tab_herpeto[[#This Row],[Espécie*2]],'Base de dados'!B:Z,6,),0)</f>
        <v>0</v>
      </c>
      <c r="BB65" s="49" t="str">
        <f>IFERROR(VLOOKUP(tab_herpeto[[#This Row],[Espécie*2]],'Base de dados'!B:Z,8,),0)</f>
        <v>-</v>
      </c>
      <c r="BC65" s="49" t="str">
        <f>IFERROR(VLOOKUP(tab_herpeto[[#This Row],[Espécie*2]],'Base de dados'!B:Z,9,),0)</f>
        <v>Ar</v>
      </c>
      <c r="BD65" s="49" t="str">
        <f>IFERROR(VLOOKUP(tab_herpeto[[#This Row],[Espécie*2]],'Base de dados'!B:Z,10,),0)</f>
        <v>F</v>
      </c>
      <c r="BE65" s="49">
        <f>IFERROR(VLOOKUP(tab_herpeto[[#This Row],[Espécie*2]],'Base de dados'!B:Z,12,),0)</f>
        <v>1</v>
      </c>
      <c r="BF65" s="49" t="str">
        <f>IFERROR(VLOOKUP(tab_herpeto[[#This Row],[Espécie*2]],'Base de dados'!B:Z,14,),0)</f>
        <v>RS, PR, SC, SP, RJ, MG, GO</v>
      </c>
      <c r="BG65" s="49">
        <f>IFERROR(VLOOKUP(tab_herpeto[[#This Row],[Espécie*2]],'Base de dados'!B:Z,15,),0)</f>
        <v>0</v>
      </c>
      <c r="BH65" s="49">
        <f>IFERROR(VLOOKUP(tab_herpeto[[#This Row],[Espécie*2]],'Base de dados'!B:Z,16,),0)</f>
        <v>0</v>
      </c>
      <c r="BI65" s="49">
        <f>IFERROR(VLOOKUP(tab_herpeto[[#This Row],[Espécie*2]],'Base de dados'!B:Z,17,),0)</f>
        <v>0</v>
      </c>
      <c r="BJ65" s="49">
        <f>IFERROR(VLOOKUP(tab_herpeto[[#This Row],[Espécie*2]],'Base de dados'!B:Z,18,),0)</f>
        <v>0</v>
      </c>
      <c r="BK65" s="49" t="str">
        <f>IFERROR(VLOOKUP(tab_herpeto[[#This Row],[Espécie*2]],'Base de dados'!B:Z,19,),0)</f>
        <v>-</v>
      </c>
      <c r="BL65" s="49" t="str">
        <f>IFERROR(VLOOKUP(tab_herpeto[[#This Row],[Espécie*2]],'Base de dados'!B:Z,20,),0)</f>
        <v>-</v>
      </c>
      <c r="BM65" s="49" t="str">
        <f>IFERROR(VLOOKUP(tab_herpeto[[#This Row],[Espécie*2]],'Base de dados'!B:Z,24),0)</f>
        <v>-</v>
      </c>
      <c r="BN65" s="49" t="str">
        <f>IFERROR(VLOOKUP(tab_herpeto[[#This Row],[Espécie*2]],'Base de dados'!B:Z,25,),0)</f>
        <v>-</v>
      </c>
      <c r="BO65" s="49">
        <f>IFERROR(VLOOKUP(tab_herpeto[[#This Row],[Espécie*2]],'Base de dados'!B:Z,2),0)</f>
        <v>40</v>
      </c>
      <c r="BP65" s="49">
        <f>IFERROR(VLOOKUP(tab_herpeto[[#This Row],[Espécie*2]],'Base de dados'!B:AA,26),0)</f>
        <v>0</v>
      </c>
    </row>
    <row r="66" spans="2:68" x14ac:dyDescent="0.25">
      <c r="B66" s="29">
        <v>62</v>
      </c>
      <c r="C66" s="33" t="s">
        <v>3071</v>
      </c>
      <c r="D66" s="49" t="s">
        <v>3091</v>
      </c>
      <c r="E66" s="29" t="s">
        <v>83</v>
      </c>
      <c r="F66" s="50">
        <v>45006</v>
      </c>
      <c r="G66" s="49" t="s">
        <v>3075</v>
      </c>
      <c r="H66" s="49" t="s">
        <v>76</v>
      </c>
      <c r="I66" s="49" t="s">
        <v>60</v>
      </c>
      <c r="J66" s="49" t="s">
        <v>3064</v>
      </c>
      <c r="K66" s="53" t="s">
        <v>848</v>
      </c>
      <c r="L66" s="35" t="str">
        <f>IFERROR(VLOOKUP(tab_herpeto[[#This Row],[Espécie*]],'Base de dados'!B:Z,7,),0)</f>
        <v>perereca</v>
      </c>
      <c r="M66" s="29" t="s">
        <v>3</v>
      </c>
      <c r="N66" s="49" t="s">
        <v>82</v>
      </c>
      <c r="O66" s="49" t="s">
        <v>82</v>
      </c>
      <c r="P66" s="49" t="s">
        <v>39</v>
      </c>
      <c r="Q66" s="49" t="s">
        <v>50</v>
      </c>
      <c r="R66" s="49" t="s">
        <v>3</v>
      </c>
      <c r="S66" s="49" t="s">
        <v>4</v>
      </c>
      <c r="T66" s="51">
        <v>0.79166666666666663</v>
      </c>
      <c r="U66" s="51">
        <v>0.85416666666666663</v>
      </c>
      <c r="V66" s="49" t="s">
        <v>3</v>
      </c>
      <c r="W66" s="49" t="s">
        <v>6</v>
      </c>
      <c r="X66" s="29" t="s">
        <v>3</v>
      </c>
      <c r="Y66" s="49" t="s">
        <v>3</v>
      </c>
      <c r="Z66" s="50">
        <f>tab_herpeto[[#This Row],[Data]]</f>
        <v>45006</v>
      </c>
      <c r="AA66" s="49" t="str">
        <f>tab_herpeto[[#This Row],[Empreendimento]]</f>
        <v>PCH Canoas</v>
      </c>
      <c r="AB66" s="29" t="s">
        <v>175</v>
      </c>
      <c r="AC66" s="29" t="s">
        <v>178</v>
      </c>
      <c r="AD66" s="29" t="s">
        <v>181</v>
      </c>
      <c r="AE66" s="29" t="s">
        <v>3086</v>
      </c>
      <c r="AF66" s="29" t="s">
        <v>184</v>
      </c>
      <c r="AG66" s="29" t="s">
        <v>3130</v>
      </c>
      <c r="AH66" s="29" t="s">
        <v>189</v>
      </c>
      <c r="AI66" s="52" t="str">
        <f>tab_herpeto[[#This Row],[Espécie*]]</f>
        <v>Boana bischoffi</v>
      </c>
      <c r="AJ66" s="53" t="str">
        <f>IFERROR(VLOOKUP(tab_herpeto[[#This Row],[Espécie*2]],'Base de dados'!B:Z,7,),0)</f>
        <v>perereca</v>
      </c>
      <c r="AK66" s="49" t="str">
        <f>IFERROR(VLOOKUP(tab_herpeto[[#This Row],[Espécie*2]],'Base de dados'!B:Z,13,),0)</f>
        <v>-</v>
      </c>
      <c r="AL66" s="29" t="s">
        <v>192</v>
      </c>
      <c r="AM66" s="49" t="s">
        <v>3079</v>
      </c>
      <c r="AN66" s="49" t="s">
        <v>3083</v>
      </c>
      <c r="AO66" s="49" t="str">
        <f>IFERROR(VLOOKUP(tab_herpeto[[#This Row],[Espécie*2]],'Base de dados'!B:Z,22,),0)</f>
        <v>-</v>
      </c>
      <c r="AP66" s="49" t="str">
        <f>IFERROR(VLOOKUP(tab_herpeto[[#This Row],[Espécie*2]],'Base de dados'!B:Z,23,),0)</f>
        <v>-</v>
      </c>
      <c r="AQ66" s="49" t="str">
        <f>IFERROR(VLOOKUP(tab_herpeto[[#This Row],[Espécie*2]],'Base de dados'!B:Z,21,),0)</f>
        <v>LC</v>
      </c>
      <c r="AR66" s="49" t="str">
        <f>tab_herpeto[[#This Row],[Campanha]]</f>
        <v>C01</v>
      </c>
      <c r="AS66" s="49"/>
      <c r="AT66" s="49" t="str">
        <f>tab_herpeto[[#This Row],[Método]]</f>
        <v>Censo auditivo</v>
      </c>
      <c r="AU66" s="49" t="str">
        <f>tab_herpeto[[#This Row],[ID Marcação*]]</f>
        <v>-</v>
      </c>
      <c r="AV66" s="49" t="str">
        <f>tab_herpeto[[#This Row],[Nº do Tombo]]</f>
        <v>-</v>
      </c>
      <c r="AW66" s="49" t="str">
        <f>IFERROR(VLOOKUP(tab_herpeto[[#This Row],[Espécie*2]],'Base de dados'!B:Z,11,),0)</f>
        <v>E</v>
      </c>
      <c r="AX66" s="49" t="str">
        <f>IFERROR(VLOOKUP(tab_herpeto[[#This Row],[Espécie*2]],'Base de dados'!B:Z,3,),0)</f>
        <v>Anura</v>
      </c>
      <c r="AY66" s="49" t="str">
        <f>IFERROR(VLOOKUP(tab_herpeto[[#This Row],[Espécie*2]],'Base de dados'!B:Z,4,),0)</f>
        <v>Hylidae</v>
      </c>
      <c r="AZ66" s="49" t="str">
        <f>IFERROR(VLOOKUP(tab_herpeto[[#This Row],[Espécie*2]],'Base de dados'!B:Z,5,),0)</f>
        <v>Cophomantinae</v>
      </c>
      <c r="BA66" s="49">
        <f>IFERROR(VLOOKUP(tab_herpeto[[#This Row],[Espécie*2]],'Base de dados'!B:Z,6,),0)</f>
        <v>0</v>
      </c>
      <c r="BB66" s="49" t="str">
        <f>IFERROR(VLOOKUP(tab_herpeto[[#This Row],[Espécie*2]],'Base de dados'!B:Z,8,),0)</f>
        <v>-</v>
      </c>
      <c r="BC66" s="49" t="str">
        <f>IFERROR(VLOOKUP(tab_herpeto[[#This Row],[Espécie*2]],'Base de dados'!B:Z,9,),0)</f>
        <v>Ar</v>
      </c>
      <c r="BD66" s="49" t="str">
        <f>IFERROR(VLOOKUP(tab_herpeto[[#This Row],[Espécie*2]],'Base de dados'!B:Z,10,),0)</f>
        <v>A</v>
      </c>
      <c r="BE66" s="49" t="str">
        <f>IFERROR(VLOOKUP(tab_herpeto[[#This Row],[Espécie*2]],'Base de dados'!B:Z,12,),0)</f>
        <v>-</v>
      </c>
      <c r="BF66" s="49" t="str">
        <f>IFERROR(VLOOKUP(tab_herpeto[[#This Row],[Espécie*2]],'Base de dados'!B:Z,14,),0)</f>
        <v>RS, SC, PR, SP, RJ</v>
      </c>
      <c r="BG66" s="49">
        <f>IFERROR(VLOOKUP(tab_herpeto[[#This Row],[Espécie*2]],'Base de dados'!B:Z,15,),0)</f>
        <v>0</v>
      </c>
      <c r="BH66" s="49">
        <f>IFERROR(VLOOKUP(tab_herpeto[[#This Row],[Espécie*2]],'Base de dados'!B:Z,16,),0)</f>
        <v>0</v>
      </c>
      <c r="BI66" s="49">
        <f>IFERROR(VLOOKUP(tab_herpeto[[#This Row],[Espécie*2]],'Base de dados'!B:Z,17,),0)</f>
        <v>0</v>
      </c>
      <c r="BJ66" s="49">
        <f>IFERROR(VLOOKUP(tab_herpeto[[#This Row],[Espécie*2]],'Base de dados'!B:Z,18,),0)</f>
        <v>0</v>
      </c>
      <c r="BK66" s="49" t="str">
        <f>IFERROR(VLOOKUP(tab_herpeto[[#This Row],[Espécie*2]],'Base de dados'!B:Z,19,),0)</f>
        <v>-</v>
      </c>
      <c r="BL66" s="49" t="str">
        <f>IFERROR(VLOOKUP(tab_herpeto[[#This Row],[Espécie*2]],'Base de dados'!B:Z,20,),0)</f>
        <v>-</v>
      </c>
      <c r="BM66" s="49">
        <f>IFERROR(VLOOKUP(tab_herpeto[[#This Row],[Espécie*2]],'Base de dados'!B:Z,24),0)</f>
        <v>0</v>
      </c>
      <c r="BN66" s="49" t="str">
        <f>IFERROR(VLOOKUP(tab_herpeto[[#This Row],[Espécie*2]],'Base de dados'!B:Z,25,),0)</f>
        <v>-</v>
      </c>
      <c r="BO66" s="49">
        <f>IFERROR(VLOOKUP(tab_herpeto[[#This Row],[Espécie*2]],'Base de dados'!B:Z,2),0)</f>
        <v>127</v>
      </c>
      <c r="BP66" s="49">
        <f>IFERROR(VLOOKUP(tab_herpeto[[#This Row],[Espécie*2]],'Base de dados'!B:AA,26),0)</f>
        <v>0</v>
      </c>
    </row>
    <row r="67" spans="2:68" x14ac:dyDescent="0.25">
      <c r="B67" s="29">
        <v>63</v>
      </c>
      <c r="C67" s="33" t="s">
        <v>3071</v>
      </c>
      <c r="D67" s="49" t="s">
        <v>3091</v>
      </c>
      <c r="E67" s="29" t="s">
        <v>83</v>
      </c>
      <c r="F67" s="50">
        <v>45006</v>
      </c>
      <c r="G67" s="49" t="s">
        <v>3075</v>
      </c>
      <c r="H67" s="49" t="s">
        <v>76</v>
      </c>
      <c r="I67" s="49" t="s">
        <v>60</v>
      </c>
      <c r="J67" s="49" t="s">
        <v>3064</v>
      </c>
      <c r="K67" s="53" t="s">
        <v>1003</v>
      </c>
      <c r="L67" s="35" t="str">
        <f>IFERROR(VLOOKUP(tab_herpeto[[#This Row],[Espécie*]],'Base de dados'!B:Z,7,),0)</f>
        <v>pererequinha-do-brejo</v>
      </c>
      <c r="M67" s="29" t="s">
        <v>3</v>
      </c>
      <c r="N67" s="49" t="s">
        <v>82</v>
      </c>
      <c r="O67" s="49" t="s">
        <v>82</v>
      </c>
      <c r="P67" s="49" t="s">
        <v>39</v>
      </c>
      <c r="Q67" s="49" t="s">
        <v>69</v>
      </c>
      <c r="R67" s="49" t="s">
        <v>3</v>
      </c>
      <c r="S67" s="49" t="s">
        <v>4</v>
      </c>
      <c r="T67" s="51">
        <v>0.79166666666666663</v>
      </c>
      <c r="U67" s="51">
        <v>0.85416666666666663</v>
      </c>
      <c r="V67" s="49" t="s">
        <v>3</v>
      </c>
      <c r="W67" s="49" t="s">
        <v>6</v>
      </c>
      <c r="X67" s="29" t="s">
        <v>3</v>
      </c>
      <c r="Y67" s="49" t="s">
        <v>3</v>
      </c>
      <c r="Z67" s="50">
        <f>tab_herpeto[[#This Row],[Data]]</f>
        <v>45006</v>
      </c>
      <c r="AA67" s="49" t="str">
        <f>tab_herpeto[[#This Row],[Empreendimento]]</f>
        <v>PCH Canoas</v>
      </c>
      <c r="AB67" s="29" t="s">
        <v>175</v>
      </c>
      <c r="AC67" s="29" t="s">
        <v>178</v>
      </c>
      <c r="AD67" s="29" t="s">
        <v>181</v>
      </c>
      <c r="AE67" s="29" t="s">
        <v>3086</v>
      </c>
      <c r="AF67" s="29" t="s">
        <v>184</v>
      </c>
      <c r="AG67" s="29" t="s">
        <v>3130</v>
      </c>
      <c r="AH67" s="29" t="s">
        <v>189</v>
      </c>
      <c r="AI67" s="52" t="str">
        <f>tab_herpeto[[#This Row],[Espécie*]]</f>
        <v>Dendropsophus minutus</v>
      </c>
      <c r="AJ67" s="53" t="str">
        <f>IFERROR(VLOOKUP(tab_herpeto[[#This Row],[Espécie*2]],'Base de dados'!B:Z,7,),0)</f>
        <v>pererequinha-do-brejo</v>
      </c>
      <c r="AK67" s="49" t="str">
        <f>IFERROR(VLOOKUP(tab_herpeto[[#This Row],[Espécie*2]],'Base de dados'!B:Z,13,),0)</f>
        <v>-</v>
      </c>
      <c r="AL67" s="29" t="s">
        <v>192</v>
      </c>
      <c r="AM67" s="49" t="s">
        <v>3079</v>
      </c>
      <c r="AN67" s="49" t="s">
        <v>3083</v>
      </c>
      <c r="AO67" s="49" t="str">
        <f>IFERROR(VLOOKUP(tab_herpeto[[#This Row],[Espécie*2]],'Base de dados'!B:Z,22,),0)</f>
        <v>-</v>
      </c>
      <c r="AP67" s="49" t="str">
        <f>IFERROR(VLOOKUP(tab_herpeto[[#This Row],[Espécie*2]],'Base de dados'!B:Z,23,),0)</f>
        <v>-</v>
      </c>
      <c r="AQ67" s="49" t="str">
        <f>IFERROR(VLOOKUP(tab_herpeto[[#This Row],[Espécie*2]],'Base de dados'!B:Z,21,),0)</f>
        <v>LC</v>
      </c>
      <c r="AR67" s="49" t="str">
        <f>tab_herpeto[[#This Row],[Campanha]]</f>
        <v>C01</v>
      </c>
      <c r="AS67" s="49"/>
      <c r="AT67" s="49" t="str">
        <f>tab_herpeto[[#This Row],[Método]]</f>
        <v>Censo auditivo</v>
      </c>
      <c r="AU67" s="49" t="str">
        <f>tab_herpeto[[#This Row],[ID Marcação*]]</f>
        <v>-</v>
      </c>
      <c r="AV67" s="49" t="str">
        <f>tab_herpeto[[#This Row],[Nº do Tombo]]</f>
        <v>-</v>
      </c>
      <c r="AW67" s="49" t="str">
        <f>IFERROR(VLOOKUP(tab_herpeto[[#This Row],[Espécie*2]],'Base de dados'!B:Z,11,),0)</f>
        <v>R</v>
      </c>
      <c r="AX67" s="49" t="str">
        <f>IFERROR(VLOOKUP(tab_herpeto[[#This Row],[Espécie*2]],'Base de dados'!B:Z,3,),0)</f>
        <v>Anura</v>
      </c>
      <c r="AY67" s="49" t="str">
        <f>IFERROR(VLOOKUP(tab_herpeto[[#This Row],[Espécie*2]],'Base de dados'!B:Z,4,),0)</f>
        <v>Hylidae</v>
      </c>
      <c r="AZ67" s="49" t="str">
        <f>IFERROR(VLOOKUP(tab_herpeto[[#This Row],[Espécie*2]],'Base de dados'!B:Z,5,),0)</f>
        <v>Dendropsophinae</v>
      </c>
      <c r="BA67" s="49">
        <f>IFERROR(VLOOKUP(tab_herpeto[[#This Row],[Espécie*2]],'Base de dados'!B:Z,6,),0)</f>
        <v>0</v>
      </c>
      <c r="BB67" s="49" t="str">
        <f>IFERROR(VLOOKUP(tab_herpeto[[#This Row],[Espécie*2]],'Base de dados'!B:Z,8,),0)</f>
        <v>-</v>
      </c>
      <c r="BC67" s="49" t="str">
        <f>IFERROR(VLOOKUP(tab_herpeto[[#This Row],[Espécie*2]],'Base de dados'!B:Z,9,),0)</f>
        <v>Ar</v>
      </c>
      <c r="BD67" s="49" t="str">
        <f>IFERROR(VLOOKUP(tab_herpeto[[#This Row],[Espécie*2]],'Base de dados'!B:Z,10,),0)</f>
        <v>A</v>
      </c>
      <c r="BE67" s="49" t="str">
        <f>IFERROR(VLOOKUP(tab_herpeto[[#This Row],[Espécie*2]],'Base de dados'!B:Z,12,),0)</f>
        <v>-</v>
      </c>
      <c r="BF67" s="49" t="str">
        <f>IFERROR(VLOOKUP(tab_herpeto[[#This Row],[Espécie*2]],'Base de dados'!B:Z,14,),0)</f>
        <v>RS, SC, PR, SP, RJ, ES, MG, BA, SE, AL, PE, PB, RN, CE, PI, MA, MS, MT, GO, DF, TO, PA, AM, AP, RO, RR, AC</v>
      </c>
      <c r="BG67" s="49">
        <f>IFERROR(VLOOKUP(tab_herpeto[[#This Row],[Espécie*2]],'Base de dados'!B:Z,15,),0)</f>
        <v>0</v>
      </c>
      <c r="BH67" s="49">
        <f>IFERROR(VLOOKUP(tab_herpeto[[#This Row],[Espécie*2]],'Base de dados'!B:Z,16,),0)</f>
        <v>0</v>
      </c>
      <c r="BI67" s="49">
        <f>IFERROR(VLOOKUP(tab_herpeto[[#This Row],[Espécie*2]],'Base de dados'!B:Z,17,),0)</f>
        <v>0</v>
      </c>
      <c r="BJ67" s="49">
        <f>IFERROR(VLOOKUP(tab_herpeto[[#This Row],[Espécie*2]],'Base de dados'!B:Z,18,),0)</f>
        <v>0</v>
      </c>
      <c r="BK67" s="49" t="str">
        <f>IFERROR(VLOOKUP(tab_herpeto[[#This Row],[Espécie*2]],'Base de dados'!B:Z,19,),0)</f>
        <v>-</v>
      </c>
      <c r="BL67" s="49" t="str">
        <f>IFERROR(VLOOKUP(tab_herpeto[[#This Row],[Espécie*2]],'Base de dados'!B:Z,20,),0)</f>
        <v>-</v>
      </c>
      <c r="BM67" s="49" t="str">
        <f>IFERROR(VLOOKUP(tab_herpeto[[#This Row],[Espécie*2]],'Base de dados'!B:Z,24),0)</f>
        <v>-</v>
      </c>
      <c r="BN67" s="49" t="str">
        <f>IFERROR(VLOOKUP(tab_herpeto[[#This Row],[Espécie*2]],'Base de dados'!B:Z,25,),0)</f>
        <v>-</v>
      </c>
      <c r="BO67" s="49">
        <f>IFERROR(VLOOKUP(tab_herpeto[[#This Row],[Espécie*2]],'Base de dados'!B:Z,2),0)</f>
        <v>898</v>
      </c>
      <c r="BP67" s="49">
        <f>IFERROR(VLOOKUP(tab_herpeto[[#This Row],[Espécie*2]],'Base de dados'!B:AA,26),0)</f>
        <v>0</v>
      </c>
    </row>
    <row r="68" spans="2:68" x14ac:dyDescent="0.25">
      <c r="B68" s="29">
        <v>64</v>
      </c>
      <c r="C68" s="33" t="s">
        <v>3071</v>
      </c>
      <c r="D68" s="49" t="s">
        <v>3091</v>
      </c>
      <c r="E68" s="29" t="s">
        <v>83</v>
      </c>
      <c r="F68" s="50">
        <v>45006</v>
      </c>
      <c r="G68" s="49" t="s">
        <v>3075</v>
      </c>
      <c r="H68" s="49" t="s">
        <v>76</v>
      </c>
      <c r="I68" s="49" t="s">
        <v>60</v>
      </c>
      <c r="J68" s="49" t="s">
        <v>3064</v>
      </c>
      <c r="K68" s="53" t="s">
        <v>1003</v>
      </c>
      <c r="L68" s="35" t="str">
        <f>IFERROR(VLOOKUP(tab_herpeto[[#This Row],[Espécie*]],'Base de dados'!B:Z,7,),0)</f>
        <v>pererequinha-do-brejo</v>
      </c>
      <c r="M68" s="29" t="s">
        <v>3</v>
      </c>
      <c r="N68" s="49" t="s">
        <v>82</v>
      </c>
      <c r="O68" s="49" t="s">
        <v>82</v>
      </c>
      <c r="P68" s="49" t="s">
        <v>39</v>
      </c>
      <c r="Q68" s="49" t="s">
        <v>69</v>
      </c>
      <c r="R68" s="49" t="s">
        <v>3</v>
      </c>
      <c r="S68" s="49" t="s">
        <v>4</v>
      </c>
      <c r="T68" s="51">
        <v>0.79166666666666663</v>
      </c>
      <c r="U68" s="51">
        <v>0.85416666666666663</v>
      </c>
      <c r="V68" s="49" t="s">
        <v>3</v>
      </c>
      <c r="W68" s="49" t="s">
        <v>6</v>
      </c>
      <c r="X68" s="29" t="s">
        <v>3</v>
      </c>
      <c r="Y68" s="49" t="s">
        <v>3</v>
      </c>
      <c r="Z68" s="50">
        <f>tab_herpeto[[#This Row],[Data]]</f>
        <v>45006</v>
      </c>
      <c r="AA68" s="49" t="str">
        <f>tab_herpeto[[#This Row],[Empreendimento]]</f>
        <v>PCH Canoas</v>
      </c>
      <c r="AB68" s="29" t="s">
        <v>175</v>
      </c>
      <c r="AC68" s="29" t="s">
        <v>178</v>
      </c>
      <c r="AD68" s="29" t="s">
        <v>181</v>
      </c>
      <c r="AE68" s="29" t="s">
        <v>3086</v>
      </c>
      <c r="AF68" s="29" t="s">
        <v>184</v>
      </c>
      <c r="AG68" s="29" t="s">
        <v>3130</v>
      </c>
      <c r="AH68" s="29" t="s">
        <v>189</v>
      </c>
      <c r="AI68" s="52" t="str">
        <f>tab_herpeto[[#This Row],[Espécie*]]</f>
        <v>Dendropsophus minutus</v>
      </c>
      <c r="AJ68" s="53" t="str">
        <f>IFERROR(VLOOKUP(tab_herpeto[[#This Row],[Espécie*2]],'Base de dados'!B:Z,7,),0)</f>
        <v>pererequinha-do-brejo</v>
      </c>
      <c r="AK68" s="49" t="str">
        <f>IFERROR(VLOOKUP(tab_herpeto[[#This Row],[Espécie*2]],'Base de dados'!B:Z,13,),0)</f>
        <v>-</v>
      </c>
      <c r="AL68" s="29" t="s">
        <v>192</v>
      </c>
      <c r="AM68" s="49" t="s">
        <v>3079</v>
      </c>
      <c r="AN68" s="49" t="s">
        <v>3083</v>
      </c>
      <c r="AO68" s="49" t="str">
        <f>IFERROR(VLOOKUP(tab_herpeto[[#This Row],[Espécie*2]],'Base de dados'!B:Z,22,),0)</f>
        <v>-</v>
      </c>
      <c r="AP68" s="49" t="str">
        <f>IFERROR(VLOOKUP(tab_herpeto[[#This Row],[Espécie*2]],'Base de dados'!B:Z,23,),0)</f>
        <v>-</v>
      </c>
      <c r="AQ68" s="49" t="str">
        <f>IFERROR(VLOOKUP(tab_herpeto[[#This Row],[Espécie*2]],'Base de dados'!B:Z,21,),0)</f>
        <v>LC</v>
      </c>
      <c r="AR68" s="49" t="str">
        <f>tab_herpeto[[#This Row],[Campanha]]</f>
        <v>C01</v>
      </c>
      <c r="AS68" s="49"/>
      <c r="AT68" s="49" t="str">
        <f>tab_herpeto[[#This Row],[Método]]</f>
        <v>Censo auditivo</v>
      </c>
      <c r="AU68" s="49" t="str">
        <f>tab_herpeto[[#This Row],[ID Marcação*]]</f>
        <v>-</v>
      </c>
      <c r="AV68" s="49" t="str">
        <f>tab_herpeto[[#This Row],[Nº do Tombo]]</f>
        <v>-</v>
      </c>
      <c r="AW68" s="49" t="str">
        <f>IFERROR(VLOOKUP(tab_herpeto[[#This Row],[Espécie*2]],'Base de dados'!B:Z,11,),0)</f>
        <v>R</v>
      </c>
      <c r="AX68" s="49" t="str">
        <f>IFERROR(VLOOKUP(tab_herpeto[[#This Row],[Espécie*2]],'Base de dados'!B:Z,3,),0)</f>
        <v>Anura</v>
      </c>
      <c r="AY68" s="49" t="str">
        <f>IFERROR(VLOOKUP(tab_herpeto[[#This Row],[Espécie*2]],'Base de dados'!B:Z,4,),0)</f>
        <v>Hylidae</v>
      </c>
      <c r="AZ68" s="49" t="str">
        <f>IFERROR(VLOOKUP(tab_herpeto[[#This Row],[Espécie*2]],'Base de dados'!B:Z,5,),0)</f>
        <v>Dendropsophinae</v>
      </c>
      <c r="BA68" s="49">
        <f>IFERROR(VLOOKUP(tab_herpeto[[#This Row],[Espécie*2]],'Base de dados'!B:Z,6,),0)</f>
        <v>0</v>
      </c>
      <c r="BB68" s="49" t="str">
        <f>IFERROR(VLOOKUP(tab_herpeto[[#This Row],[Espécie*2]],'Base de dados'!B:Z,8,),0)</f>
        <v>-</v>
      </c>
      <c r="BC68" s="49" t="str">
        <f>IFERROR(VLOOKUP(tab_herpeto[[#This Row],[Espécie*2]],'Base de dados'!B:Z,9,),0)</f>
        <v>Ar</v>
      </c>
      <c r="BD68" s="49" t="str">
        <f>IFERROR(VLOOKUP(tab_herpeto[[#This Row],[Espécie*2]],'Base de dados'!B:Z,10,),0)</f>
        <v>A</v>
      </c>
      <c r="BE68" s="49" t="str">
        <f>IFERROR(VLOOKUP(tab_herpeto[[#This Row],[Espécie*2]],'Base de dados'!B:Z,12,),0)</f>
        <v>-</v>
      </c>
      <c r="BF68" s="49" t="str">
        <f>IFERROR(VLOOKUP(tab_herpeto[[#This Row],[Espécie*2]],'Base de dados'!B:Z,14,),0)</f>
        <v>RS, SC, PR, SP, RJ, ES, MG, BA, SE, AL, PE, PB, RN, CE, PI, MA, MS, MT, GO, DF, TO, PA, AM, AP, RO, RR, AC</v>
      </c>
      <c r="BG68" s="49">
        <f>IFERROR(VLOOKUP(tab_herpeto[[#This Row],[Espécie*2]],'Base de dados'!B:Z,15,),0)</f>
        <v>0</v>
      </c>
      <c r="BH68" s="49">
        <f>IFERROR(VLOOKUP(tab_herpeto[[#This Row],[Espécie*2]],'Base de dados'!B:Z,16,),0)</f>
        <v>0</v>
      </c>
      <c r="BI68" s="49">
        <f>IFERROR(VLOOKUP(tab_herpeto[[#This Row],[Espécie*2]],'Base de dados'!B:Z,17,),0)</f>
        <v>0</v>
      </c>
      <c r="BJ68" s="49">
        <f>IFERROR(VLOOKUP(tab_herpeto[[#This Row],[Espécie*2]],'Base de dados'!B:Z,18,),0)</f>
        <v>0</v>
      </c>
      <c r="BK68" s="49" t="str">
        <f>IFERROR(VLOOKUP(tab_herpeto[[#This Row],[Espécie*2]],'Base de dados'!B:Z,19,),0)</f>
        <v>-</v>
      </c>
      <c r="BL68" s="49" t="str">
        <f>IFERROR(VLOOKUP(tab_herpeto[[#This Row],[Espécie*2]],'Base de dados'!B:Z,20,),0)</f>
        <v>-</v>
      </c>
      <c r="BM68" s="49" t="str">
        <f>IFERROR(VLOOKUP(tab_herpeto[[#This Row],[Espécie*2]],'Base de dados'!B:Z,24),0)</f>
        <v>-</v>
      </c>
      <c r="BN68" s="49" t="str">
        <f>IFERROR(VLOOKUP(tab_herpeto[[#This Row],[Espécie*2]],'Base de dados'!B:Z,25,),0)</f>
        <v>-</v>
      </c>
      <c r="BO68" s="49">
        <f>IFERROR(VLOOKUP(tab_herpeto[[#This Row],[Espécie*2]],'Base de dados'!B:Z,2),0)</f>
        <v>898</v>
      </c>
      <c r="BP68" s="49">
        <f>IFERROR(VLOOKUP(tab_herpeto[[#This Row],[Espécie*2]],'Base de dados'!B:AA,26),0)</f>
        <v>0</v>
      </c>
    </row>
    <row r="69" spans="2:68" x14ac:dyDescent="0.25">
      <c r="B69" s="29">
        <v>65</v>
      </c>
      <c r="C69" s="33" t="s">
        <v>3071</v>
      </c>
      <c r="D69" s="49" t="s">
        <v>3091</v>
      </c>
      <c r="E69" s="29" t="s">
        <v>83</v>
      </c>
      <c r="F69" s="50">
        <v>45006</v>
      </c>
      <c r="G69" s="49" t="s">
        <v>3075</v>
      </c>
      <c r="H69" s="49" t="s">
        <v>76</v>
      </c>
      <c r="I69" s="49" t="s">
        <v>60</v>
      </c>
      <c r="J69" s="49" t="s">
        <v>3064</v>
      </c>
      <c r="K69" s="53" t="s">
        <v>1003</v>
      </c>
      <c r="L69" s="35" t="str">
        <f>IFERROR(VLOOKUP(tab_herpeto[[#This Row],[Espécie*]],'Base de dados'!B:Z,7,),0)</f>
        <v>pererequinha-do-brejo</v>
      </c>
      <c r="M69" s="29" t="s">
        <v>3</v>
      </c>
      <c r="N69" s="49" t="s">
        <v>82</v>
      </c>
      <c r="O69" s="49" t="s">
        <v>82</v>
      </c>
      <c r="P69" s="49" t="s">
        <v>39</v>
      </c>
      <c r="Q69" s="49" t="s">
        <v>69</v>
      </c>
      <c r="R69" s="49" t="s">
        <v>3</v>
      </c>
      <c r="S69" s="49" t="s">
        <v>4</v>
      </c>
      <c r="T69" s="51">
        <v>0.79166666666666663</v>
      </c>
      <c r="U69" s="51">
        <v>0.85416666666666663</v>
      </c>
      <c r="V69" s="49" t="s">
        <v>3</v>
      </c>
      <c r="W69" s="49" t="s">
        <v>6</v>
      </c>
      <c r="X69" s="29" t="s">
        <v>3</v>
      </c>
      <c r="Y69" s="49" t="s">
        <v>3</v>
      </c>
      <c r="Z69" s="50">
        <f>tab_herpeto[[#This Row],[Data]]</f>
        <v>45006</v>
      </c>
      <c r="AA69" s="49" t="str">
        <f>tab_herpeto[[#This Row],[Empreendimento]]</f>
        <v>PCH Canoas</v>
      </c>
      <c r="AB69" s="29" t="s">
        <v>175</v>
      </c>
      <c r="AC69" s="29" t="s">
        <v>178</v>
      </c>
      <c r="AD69" s="29" t="s">
        <v>181</v>
      </c>
      <c r="AE69" s="29" t="s">
        <v>3086</v>
      </c>
      <c r="AF69" s="29" t="s">
        <v>184</v>
      </c>
      <c r="AG69" s="29" t="s">
        <v>3130</v>
      </c>
      <c r="AH69" s="29" t="s">
        <v>189</v>
      </c>
      <c r="AI69" s="52" t="str">
        <f>tab_herpeto[[#This Row],[Espécie*]]</f>
        <v>Dendropsophus minutus</v>
      </c>
      <c r="AJ69" s="53" t="str">
        <f>IFERROR(VLOOKUP(tab_herpeto[[#This Row],[Espécie*2]],'Base de dados'!B:Z,7,),0)</f>
        <v>pererequinha-do-brejo</v>
      </c>
      <c r="AK69" s="49" t="str">
        <f>IFERROR(VLOOKUP(tab_herpeto[[#This Row],[Espécie*2]],'Base de dados'!B:Z,13,),0)</f>
        <v>-</v>
      </c>
      <c r="AL69" s="29" t="s">
        <v>192</v>
      </c>
      <c r="AM69" s="49" t="s">
        <v>3079</v>
      </c>
      <c r="AN69" s="49" t="s">
        <v>3083</v>
      </c>
      <c r="AO69" s="49" t="str">
        <f>IFERROR(VLOOKUP(tab_herpeto[[#This Row],[Espécie*2]],'Base de dados'!B:Z,22,),0)</f>
        <v>-</v>
      </c>
      <c r="AP69" s="49" t="str">
        <f>IFERROR(VLOOKUP(tab_herpeto[[#This Row],[Espécie*2]],'Base de dados'!B:Z,23,),0)</f>
        <v>-</v>
      </c>
      <c r="AQ69" s="49" t="str">
        <f>IFERROR(VLOOKUP(tab_herpeto[[#This Row],[Espécie*2]],'Base de dados'!B:Z,21,),0)</f>
        <v>LC</v>
      </c>
      <c r="AR69" s="49" t="str">
        <f>tab_herpeto[[#This Row],[Campanha]]</f>
        <v>C01</v>
      </c>
      <c r="AS69" s="49"/>
      <c r="AT69" s="49" t="str">
        <f>tab_herpeto[[#This Row],[Método]]</f>
        <v>Censo auditivo</v>
      </c>
      <c r="AU69" s="49" t="str">
        <f>tab_herpeto[[#This Row],[ID Marcação*]]</f>
        <v>-</v>
      </c>
      <c r="AV69" s="49" t="str">
        <f>tab_herpeto[[#This Row],[Nº do Tombo]]</f>
        <v>-</v>
      </c>
      <c r="AW69" s="49" t="str">
        <f>IFERROR(VLOOKUP(tab_herpeto[[#This Row],[Espécie*2]],'Base de dados'!B:Z,11,),0)</f>
        <v>R</v>
      </c>
      <c r="AX69" s="49" t="str">
        <f>IFERROR(VLOOKUP(tab_herpeto[[#This Row],[Espécie*2]],'Base de dados'!B:Z,3,),0)</f>
        <v>Anura</v>
      </c>
      <c r="AY69" s="49" t="str">
        <f>IFERROR(VLOOKUP(tab_herpeto[[#This Row],[Espécie*2]],'Base de dados'!B:Z,4,),0)</f>
        <v>Hylidae</v>
      </c>
      <c r="AZ69" s="49" t="str">
        <f>IFERROR(VLOOKUP(tab_herpeto[[#This Row],[Espécie*2]],'Base de dados'!B:Z,5,),0)</f>
        <v>Dendropsophinae</v>
      </c>
      <c r="BA69" s="49">
        <f>IFERROR(VLOOKUP(tab_herpeto[[#This Row],[Espécie*2]],'Base de dados'!B:Z,6,),0)</f>
        <v>0</v>
      </c>
      <c r="BB69" s="49" t="str">
        <f>IFERROR(VLOOKUP(tab_herpeto[[#This Row],[Espécie*2]],'Base de dados'!B:Z,8,),0)</f>
        <v>-</v>
      </c>
      <c r="BC69" s="49" t="str">
        <f>IFERROR(VLOOKUP(tab_herpeto[[#This Row],[Espécie*2]],'Base de dados'!B:Z,9,),0)</f>
        <v>Ar</v>
      </c>
      <c r="BD69" s="49" t="str">
        <f>IFERROR(VLOOKUP(tab_herpeto[[#This Row],[Espécie*2]],'Base de dados'!B:Z,10,),0)</f>
        <v>A</v>
      </c>
      <c r="BE69" s="49" t="str">
        <f>IFERROR(VLOOKUP(tab_herpeto[[#This Row],[Espécie*2]],'Base de dados'!B:Z,12,),0)</f>
        <v>-</v>
      </c>
      <c r="BF69" s="49" t="str">
        <f>IFERROR(VLOOKUP(tab_herpeto[[#This Row],[Espécie*2]],'Base de dados'!B:Z,14,),0)</f>
        <v>RS, SC, PR, SP, RJ, ES, MG, BA, SE, AL, PE, PB, RN, CE, PI, MA, MS, MT, GO, DF, TO, PA, AM, AP, RO, RR, AC</v>
      </c>
      <c r="BG69" s="49">
        <f>IFERROR(VLOOKUP(tab_herpeto[[#This Row],[Espécie*2]],'Base de dados'!B:Z,15,),0)</f>
        <v>0</v>
      </c>
      <c r="BH69" s="49">
        <f>IFERROR(VLOOKUP(tab_herpeto[[#This Row],[Espécie*2]],'Base de dados'!B:Z,16,),0)</f>
        <v>0</v>
      </c>
      <c r="BI69" s="49">
        <f>IFERROR(VLOOKUP(tab_herpeto[[#This Row],[Espécie*2]],'Base de dados'!B:Z,17,),0)</f>
        <v>0</v>
      </c>
      <c r="BJ69" s="49">
        <f>IFERROR(VLOOKUP(tab_herpeto[[#This Row],[Espécie*2]],'Base de dados'!B:Z,18,),0)</f>
        <v>0</v>
      </c>
      <c r="BK69" s="49" t="str">
        <f>IFERROR(VLOOKUP(tab_herpeto[[#This Row],[Espécie*2]],'Base de dados'!B:Z,19,),0)</f>
        <v>-</v>
      </c>
      <c r="BL69" s="49" t="str">
        <f>IFERROR(VLOOKUP(tab_herpeto[[#This Row],[Espécie*2]],'Base de dados'!B:Z,20,),0)</f>
        <v>-</v>
      </c>
      <c r="BM69" s="49" t="str">
        <f>IFERROR(VLOOKUP(tab_herpeto[[#This Row],[Espécie*2]],'Base de dados'!B:Z,24),0)</f>
        <v>-</v>
      </c>
      <c r="BN69" s="49" t="str">
        <f>IFERROR(VLOOKUP(tab_herpeto[[#This Row],[Espécie*2]],'Base de dados'!B:Z,25,),0)</f>
        <v>-</v>
      </c>
      <c r="BO69" s="49">
        <f>IFERROR(VLOOKUP(tab_herpeto[[#This Row],[Espécie*2]],'Base de dados'!B:Z,2),0)</f>
        <v>898</v>
      </c>
      <c r="BP69" s="49">
        <f>IFERROR(VLOOKUP(tab_herpeto[[#This Row],[Espécie*2]],'Base de dados'!B:AA,26),0)</f>
        <v>0</v>
      </c>
    </row>
    <row r="70" spans="2:68" x14ac:dyDescent="0.25">
      <c r="B70" s="29">
        <v>66</v>
      </c>
      <c r="C70" s="33" t="s">
        <v>3071</v>
      </c>
      <c r="D70" s="49" t="s">
        <v>3091</v>
      </c>
      <c r="E70" s="29" t="s">
        <v>83</v>
      </c>
      <c r="F70" s="50">
        <v>45006</v>
      </c>
      <c r="G70" s="49" t="s">
        <v>3075</v>
      </c>
      <c r="H70" s="49" t="s">
        <v>76</v>
      </c>
      <c r="I70" s="49" t="s">
        <v>60</v>
      </c>
      <c r="J70" s="49" t="s">
        <v>3064</v>
      </c>
      <c r="K70" s="53" t="s">
        <v>848</v>
      </c>
      <c r="L70" s="35" t="str">
        <f>IFERROR(VLOOKUP(tab_herpeto[[#This Row],[Espécie*]],'Base de dados'!B:Z,7,),0)</f>
        <v>perereca</v>
      </c>
      <c r="M70" s="29" t="s">
        <v>3</v>
      </c>
      <c r="N70" s="49" t="s">
        <v>82</v>
      </c>
      <c r="O70" s="49" t="s">
        <v>82</v>
      </c>
      <c r="P70" s="49" t="s">
        <v>39</v>
      </c>
      <c r="Q70" s="49" t="s">
        <v>69</v>
      </c>
      <c r="R70" s="49" t="s">
        <v>3</v>
      </c>
      <c r="S70" s="49" t="s">
        <v>4</v>
      </c>
      <c r="T70" s="51">
        <v>0.79166666666666663</v>
      </c>
      <c r="U70" s="51">
        <v>0.85416666666666663</v>
      </c>
      <c r="V70" s="49" t="s">
        <v>3</v>
      </c>
      <c r="W70" s="49" t="s">
        <v>6</v>
      </c>
      <c r="X70" s="29" t="s">
        <v>3</v>
      </c>
      <c r="Y70" s="49" t="s">
        <v>3</v>
      </c>
      <c r="Z70" s="50">
        <f>tab_herpeto[[#This Row],[Data]]</f>
        <v>45006</v>
      </c>
      <c r="AA70" s="49" t="str">
        <f>tab_herpeto[[#This Row],[Empreendimento]]</f>
        <v>PCH Canoas</v>
      </c>
      <c r="AB70" s="29" t="s">
        <v>175</v>
      </c>
      <c r="AC70" s="29" t="s">
        <v>178</v>
      </c>
      <c r="AD70" s="29" t="s">
        <v>181</v>
      </c>
      <c r="AE70" s="29" t="s">
        <v>3086</v>
      </c>
      <c r="AF70" s="29" t="s">
        <v>184</v>
      </c>
      <c r="AG70" s="29" t="s">
        <v>3130</v>
      </c>
      <c r="AH70" s="29" t="s">
        <v>189</v>
      </c>
      <c r="AI70" s="52" t="str">
        <f>tab_herpeto[[#This Row],[Espécie*]]</f>
        <v>Boana bischoffi</v>
      </c>
      <c r="AJ70" s="53" t="str">
        <f>IFERROR(VLOOKUP(tab_herpeto[[#This Row],[Espécie*2]],'Base de dados'!B:Z,7,),0)</f>
        <v>perereca</v>
      </c>
      <c r="AK70" s="49" t="str">
        <f>IFERROR(VLOOKUP(tab_herpeto[[#This Row],[Espécie*2]],'Base de dados'!B:Z,13,),0)</f>
        <v>-</v>
      </c>
      <c r="AL70" s="29" t="s">
        <v>192</v>
      </c>
      <c r="AM70" s="49" t="s">
        <v>3079</v>
      </c>
      <c r="AN70" s="49" t="s">
        <v>3083</v>
      </c>
      <c r="AO70" s="49" t="str">
        <f>IFERROR(VLOOKUP(tab_herpeto[[#This Row],[Espécie*2]],'Base de dados'!B:Z,22,),0)</f>
        <v>-</v>
      </c>
      <c r="AP70" s="49" t="str">
        <f>IFERROR(VLOOKUP(tab_herpeto[[#This Row],[Espécie*2]],'Base de dados'!B:Z,23,),0)</f>
        <v>-</v>
      </c>
      <c r="AQ70" s="49" t="str">
        <f>IFERROR(VLOOKUP(tab_herpeto[[#This Row],[Espécie*2]],'Base de dados'!B:Z,21,),0)</f>
        <v>LC</v>
      </c>
      <c r="AR70" s="49" t="str">
        <f>tab_herpeto[[#This Row],[Campanha]]</f>
        <v>C01</v>
      </c>
      <c r="AS70" s="49"/>
      <c r="AT70" s="49" t="str">
        <f>tab_herpeto[[#This Row],[Método]]</f>
        <v>Censo auditivo</v>
      </c>
      <c r="AU70" s="49" t="str">
        <f>tab_herpeto[[#This Row],[ID Marcação*]]</f>
        <v>-</v>
      </c>
      <c r="AV70" s="49" t="str">
        <f>tab_herpeto[[#This Row],[Nº do Tombo]]</f>
        <v>-</v>
      </c>
      <c r="AW70" s="49" t="str">
        <f>IFERROR(VLOOKUP(tab_herpeto[[#This Row],[Espécie*2]],'Base de dados'!B:Z,11,),0)</f>
        <v>E</v>
      </c>
      <c r="AX70" s="49" t="str">
        <f>IFERROR(VLOOKUP(tab_herpeto[[#This Row],[Espécie*2]],'Base de dados'!B:Z,3,),0)</f>
        <v>Anura</v>
      </c>
      <c r="AY70" s="49" t="str">
        <f>IFERROR(VLOOKUP(tab_herpeto[[#This Row],[Espécie*2]],'Base de dados'!B:Z,4,),0)</f>
        <v>Hylidae</v>
      </c>
      <c r="AZ70" s="49" t="str">
        <f>IFERROR(VLOOKUP(tab_herpeto[[#This Row],[Espécie*2]],'Base de dados'!B:Z,5,),0)</f>
        <v>Cophomantinae</v>
      </c>
      <c r="BA70" s="49">
        <f>IFERROR(VLOOKUP(tab_herpeto[[#This Row],[Espécie*2]],'Base de dados'!B:Z,6,),0)</f>
        <v>0</v>
      </c>
      <c r="BB70" s="49" t="str">
        <f>IFERROR(VLOOKUP(tab_herpeto[[#This Row],[Espécie*2]],'Base de dados'!B:Z,8,),0)</f>
        <v>-</v>
      </c>
      <c r="BC70" s="49" t="str">
        <f>IFERROR(VLOOKUP(tab_herpeto[[#This Row],[Espécie*2]],'Base de dados'!B:Z,9,),0)</f>
        <v>Ar</v>
      </c>
      <c r="BD70" s="49" t="str">
        <f>IFERROR(VLOOKUP(tab_herpeto[[#This Row],[Espécie*2]],'Base de dados'!B:Z,10,),0)</f>
        <v>A</v>
      </c>
      <c r="BE70" s="49" t="str">
        <f>IFERROR(VLOOKUP(tab_herpeto[[#This Row],[Espécie*2]],'Base de dados'!B:Z,12,),0)</f>
        <v>-</v>
      </c>
      <c r="BF70" s="49" t="str">
        <f>IFERROR(VLOOKUP(tab_herpeto[[#This Row],[Espécie*2]],'Base de dados'!B:Z,14,),0)</f>
        <v>RS, SC, PR, SP, RJ</v>
      </c>
      <c r="BG70" s="49">
        <f>IFERROR(VLOOKUP(tab_herpeto[[#This Row],[Espécie*2]],'Base de dados'!B:Z,15,),0)</f>
        <v>0</v>
      </c>
      <c r="BH70" s="49">
        <f>IFERROR(VLOOKUP(tab_herpeto[[#This Row],[Espécie*2]],'Base de dados'!B:Z,16,),0)</f>
        <v>0</v>
      </c>
      <c r="BI70" s="49">
        <f>IFERROR(VLOOKUP(tab_herpeto[[#This Row],[Espécie*2]],'Base de dados'!B:Z,17,),0)</f>
        <v>0</v>
      </c>
      <c r="BJ70" s="49">
        <f>IFERROR(VLOOKUP(tab_herpeto[[#This Row],[Espécie*2]],'Base de dados'!B:Z,18,),0)</f>
        <v>0</v>
      </c>
      <c r="BK70" s="49" t="str">
        <f>IFERROR(VLOOKUP(tab_herpeto[[#This Row],[Espécie*2]],'Base de dados'!B:Z,19,),0)</f>
        <v>-</v>
      </c>
      <c r="BL70" s="49" t="str">
        <f>IFERROR(VLOOKUP(tab_herpeto[[#This Row],[Espécie*2]],'Base de dados'!B:Z,20,),0)</f>
        <v>-</v>
      </c>
      <c r="BM70" s="49">
        <f>IFERROR(VLOOKUP(tab_herpeto[[#This Row],[Espécie*2]],'Base de dados'!B:Z,24),0)</f>
        <v>0</v>
      </c>
      <c r="BN70" s="49" t="str">
        <f>IFERROR(VLOOKUP(tab_herpeto[[#This Row],[Espécie*2]],'Base de dados'!B:Z,25,),0)</f>
        <v>-</v>
      </c>
      <c r="BO70" s="49">
        <f>IFERROR(VLOOKUP(tab_herpeto[[#This Row],[Espécie*2]],'Base de dados'!B:Z,2),0)</f>
        <v>127</v>
      </c>
      <c r="BP70" s="49">
        <f>IFERROR(VLOOKUP(tab_herpeto[[#This Row],[Espécie*2]],'Base de dados'!B:AA,26),0)</f>
        <v>0</v>
      </c>
    </row>
    <row r="71" spans="2:68" x14ac:dyDescent="0.25">
      <c r="B71" s="29">
        <v>67</v>
      </c>
      <c r="C71" s="33" t="s">
        <v>3071</v>
      </c>
      <c r="D71" s="49" t="s">
        <v>3091</v>
      </c>
      <c r="E71" s="29" t="s">
        <v>83</v>
      </c>
      <c r="F71" s="50">
        <v>45006</v>
      </c>
      <c r="G71" s="49" t="s">
        <v>3075</v>
      </c>
      <c r="H71" s="49" t="s">
        <v>76</v>
      </c>
      <c r="I71" s="49" t="s">
        <v>60</v>
      </c>
      <c r="J71" s="49" t="s">
        <v>3064</v>
      </c>
      <c r="K71" s="53" t="s">
        <v>848</v>
      </c>
      <c r="L71" s="35" t="str">
        <f>IFERROR(VLOOKUP(tab_herpeto[[#This Row],[Espécie*]],'Base de dados'!B:Z,7,),0)</f>
        <v>perereca</v>
      </c>
      <c r="M71" s="29" t="s">
        <v>3</v>
      </c>
      <c r="N71" s="49" t="s">
        <v>82</v>
      </c>
      <c r="O71" s="49" t="s">
        <v>82</v>
      </c>
      <c r="P71" s="49" t="s">
        <v>39</v>
      </c>
      <c r="Q71" s="49" t="s">
        <v>69</v>
      </c>
      <c r="R71" s="49" t="s">
        <v>3</v>
      </c>
      <c r="S71" s="49" t="s">
        <v>4</v>
      </c>
      <c r="T71" s="51">
        <v>0.79166666666666663</v>
      </c>
      <c r="U71" s="51">
        <v>0.85416666666666663</v>
      </c>
      <c r="V71" s="49" t="s">
        <v>3</v>
      </c>
      <c r="W71" s="49" t="s">
        <v>6</v>
      </c>
      <c r="X71" s="29" t="s">
        <v>3</v>
      </c>
      <c r="Y71" s="49" t="s">
        <v>3</v>
      </c>
      <c r="Z71" s="50">
        <f>tab_herpeto[[#This Row],[Data]]</f>
        <v>45006</v>
      </c>
      <c r="AA71" s="49" t="str">
        <f>tab_herpeto[[#This Row],[Empreendimento]]</f>
        <v>PCH Canoas</v>
      </c>
      <c r="AB71" s="29" t="s">
        <v>175</v>
      </c>
      <c r="AC71" s="29" t="s">
        <v>178</v>
      </c>
      <c r="AD71" s="29" t="s">
        <v>181</v>
      </c>
      <c r="AE71" s="29" t="s">
        <v>3086</v>
      </c>
      <c r="AF71" s="29" t="s">
        <v>184</v>
      </c>
      <c r="AG71" s="29" t="s">
        <v>3130</v>
      </c>
      <c r="AH71" s="29" t="s">
        <v>189</v>
      </c>
      <c r="AI71" s="52" t="str">
        <f>tab_herpeto[[#This Row],[Espécie*]]</f>
        <v>Boana bischoffi</v>
      </c>
      <c r="AJ71" s="53" t="str">
        <f>IFERROR(VLOOKUP(tab_herpeto[[#This Row],[Espécie*2]],'Base de dados'!B:Z,7,),0)</f>
        <v>perereca</v>
      </c>
      <c r="AK71" s="49" t="str">
        <f>IFERROR(VLOOKUP(tab_herpeto[[#This Row],[Espécie*2]],'Base de dados'!B:Z,13,),0)</f>
        <v>-</v>
      </c>
      <c r="AL71" s="29" t="s">
        <v>192</v>
      </c>
      <c r="AM71" s="49" t="s">
        <v>3079</v>
      </c>
      <c r="AN71" s="49" t="s">
        <v>3083</v>
      </c>
      <c r="AO71" s="49" t="str">
        <f>IFERROR(VLOOKUP(tab_herpeto[[#This Row],[Espécie*2]],'Base de dados'!B:Z,22,),0)</f>
        <v>-</v>
      </c>
      <c r="AP71" s="49" t="str">
        <f>IFERROR(VLOOKUP(tab_herpeto[[#This Row],[Espécie*2]],'Base de dados'!B:Z,23,),0)</f>
        <v>-</v>
      </c>
      <c r="AQ71" s="49" t="str">
        <f>IFERROR(VLOOKUP(tab_herpeto[[#This Row],[Espécie*2]],'Base de dados'!B:Z,21,),0)</f>
        <v>LC</v>
      </c>
      <c r="AR71" s="49" t="str">
        <f>tab_herpeto[[#This Row],[Campanha]]</f>
        <v>C01</v>
      </c>
      <c r="AS71" s="49"/>
      <c r="AT71" s="49" t="str">
        <f>tab_herpeto[[#This Row],[Método]]</f>
        <v>Censo auditivo</v>
      </c>
      <c r="AU71" s="49" t="str">
        <f>tab_herpeto[[#This Row],[ID Marcação*]]</f>
        <v>-</v>
      </c>
      <c r="AV71" s="49" t="str">
        <f>tab_herpeto[[#This Row],[Nº do Tombo]]</f>
        <v>-</v>
      </c>
      <c r="AW71" s="49" t="str">
        <f>IFERROR(VLOOKUP(tab_herpeto[[#This Row],[Espécie*2]],'Base de dados'!B:Z,11,),0)</f>
        <v>E</v>
      </c>
      <c r="AX71" s="49" t="str">
        <f>IFERROR(VLOOKUP(tab_herpeto[[#This Row],[Espécie*2]],'Base de dados'!B:Z,3,),0)</f>
        <v>Anura</v>
      </c>
      <c r="AY71" s="49" t="str">
        <f>IFERROR(VLOOKUP(tab_herpeto[[#This Row],[Espécie*2]],'Base de dados'!B:Z,4,),0)</f>
        <v>Hylidae</v>
      </c>
      <c r="AZ71" s="49" t="str">
        <f>IFERROR(VLOOKUP(tab_herpeto[[#This Row],[Espécie*2]],'Base de dados'!B:Z,5,),0)</f>
        <v>Cophomantinae</v>
      </c>
      <c r="BA71" s="49">
        <f>IFERROR(VLOOKUP(tab_herpeto[[#This Row],[Espécie*2]],'Base de dados'!B:Z,6,),0)</f>
        <v>0</v>
      </c>
      <c r="BB71" s="49" t="str">
        <f>IFERROR(VLOOKUP(tab_herpeto[[#This Row],[Espécie*2]],'Base de dados'!B:Z,8,),0)</f>
        <v>-</v>
      </c>
      <c r="BC71" s="49" t="str">
        <f>IFERROR(VLOOKUP(tab_herpeto[[#This Row],[Espécie*2]],'Base de dados'!B:Z,9,),0)</f>
        <v>Ar</v>
      </c>
      <c r="BD71" s="49" t="str">
        <f>IFERROR(VLOOKUP(tab_herpeto[[#This Row],[Espécie*2]],'Base de dados'!B:Z,10,),0)</f>
        <v>A</v>
      </c>
      <c r="BE71" s="49" t="str">
        <f>IFERROR(VLOOKUP(tab_herpeto[[#This Row],[Espécie*2]],'Base de dados'!B:Z,12,),0)</f>
        <v>-</v>
      </c>
      <c r="BF71" s="49" t="str">
        <f>IFERROR(VLOOKUP(tab_herpeto[[#This Row],[Espécie*2]],'Base de dados'!B:Z,14,),0)</f>
        <v>RS, SC, PR, SP, RJ</v>
      </c>
      <c r="BG71" s="49">
        <f>IFERROR(VLOOKUP(tab_herpeto[[#This Row],[Espécie*2]],'Base de dados'!B:Z,15,),0)</f>
        <v>0</v>
      </c>
      <c r="BH71" s="49">
        <f>IFERROR(VLOOKUP(tab_herpeto[[#This Row],[Espécie*2]],'Base de dados'!B:Z,16,),0)</f>
        <v>0</v>
      </c>
      <c r="BI71" s="49">
        <f>IFERROR(VLOOKUP(tab_herpeto[[#This Row],[Espécie*2]],'Base de dados'!B:Z,17,),0)</f>
        <v>0</v>
      </c>
      <c r="BJ71" s="49">
        <f>IFERROR(VLOOKUP(tab_herpeto[[#This Row],[Espécie*2]],'Base de dados'!B:Z,18,),0)</f>
        <v>0</v>
      </c>
      <c r="BK71" s="49" t="str">
        <f>IFERROR(VLOOKUP(tab_herpeto[[#This Row],[Espécie*2]],'Base de dados'!B:Z,19,),0)</f>
        <v>-</v>
      </c>
      <c r="BL71" s="49" t="str">
        <f>IFERROR(VLOOKUP(tab_herpeto[[#This Row],[Espécie*2]],'Base de dados'!B:Z,20,),0)</f>
        <v>-</v>
      </c>
      <c r="BM71" s="49">
        <f>IFERROR(VLOOKUP(tab_herpeto[[#This Row],[Espécie*2]],'Base de dados'!B:Z,24),0)</f>
        <v>0</v>
      </c>
      <c r="BN71" s="49" t="str">
        <f>IFERROR(VLOOKUP(tab_herpeto[[#This Row],[Espécie*2]],'Base de dados'!B:Z,25,),0)</f>
        <v>-</v>
      </c>
      <c r="BO71" s="49">
        <f>IFERROR(VLOOKUP(tab_herpeto[[#This Row],[Espécie*2]],'Base de dados'!B:Z,2),0)</f>
        <v>127</v>
      </c>
      <c r="BP71" s="49">
        <f>IFERROR(VLOOKUP(tab_herpeto[[#This Row],[Espécie*2]],'Base de dados'!B:AA,26),0)</f>
        <v>0</v>
      </c>
    </row>
    <row r="72" spans="2:68" x14ac:dyDescent="0.25">
      <c r="B72" s="29">
        <v>68</v>
      </c>
      <c r="C72" s="33" t="s">
        <v>3071</v>
      </c>
      <c r="D72" s="49" t="s">
        <v>3091</v>
      </c>
      <c r="E72" s="29" t="s">
        <v>83</v>
      </c>
      <c r="F72" s="50">
        <v>45006</v>
      </c>
      <c r="G72" s="49" t="s">
        <v>3075</v>
      </c>
      <c r="H72" s="49" t="s">
        <v>76</v>
      </c>
      <c r="I72" s="49" t="s">
        <v>60</v>
      </c>
      <c r="J72" s="29" t="s">
        <v>72</v>
      </c>
      <c r="K72" s="53" t="s">
        <v>1469</v>
      </c>
      <c r="L72" s="35" t="str">
        <f>IFERROR(VLOOKUP(tab_herpeto[[#This Row],[Espécie*]],'Base de dados'!B:Z,7,),0)</f>
        <v>rãzinha-do-folhiço</v>
      </c>
      <c r="M72" s="29" t="s">
        <v>3</v>
      </c>
      <c r="N72" s="49" t="s">
        <v>82</v>
      </c>
      <c r="O72" s="49" t="s">
        <v>82</v>
      </c>
      <c r="P72" s="49" t="s">
        <v>38</v>
      </c>
      <c r="Q72" s="49" t="s">
        <v>69</v>
      </c>
      <c r="R72" s="49" t="s">
        <v>41</v>
      </c>
      <c r="S72" s="49" t="s">
        <v>4</v>
      </c>
      <c r="T72" s="51">
        <v>0.79166666666666663</v>
      </c>
      <c r="U72" s="51">
        <v>0.85416666666666663</v>
      </c>
      <c r="V72" s="49" t="s">
        <v>3</v>
      </c>
      <c r="W72" s="49" t="s">
        <v>6</v>
      </c>
      <c r="X72" s="29" t="s">
        <v>3</v>
      </c>
      <c r="Y72" s="49" t="s">
        <v>3</v>
      </c>
      <c r="Z72" s="50">
        <f>tab_herpeto[[#This Row],[Data]]</f>
        <v>45006</v>
      </c>
      <c r="AA72" s="49" t="str">
        <f>tab_herpeto[[#This Row],[Empreendimento]]</f>
        <v>PCH Canoas</v>
      </c>
      <c r="AB72" s="29" t="s">
        <v>175</v>
      </c>
      <c r="AC72" s="29" t="s">
        <v>178</v>
      </c>
      <c r="AD72" s="29" t="s">
        <v>181</v>
      </c>
      <c r="AE72" s="29" t="s">
        <v>3086</v>
      </c>
      <c r="AF72" s="29" t="s">
        <v>184</v>
      </c>
      <c r="AG72" s="29" t="s">
        <v>3130</v>
      </c>
      <c r="AH72" s="29" t="s">
        <v>189</v>
      </c>
      <c r="AI72" s="52" t="str">
        <f>tab_herpeto[[#This Row],[Espécie*]]</f>
        <v>Leptodactylus luctator</v>
      </c>
      <c r="AJ72" s="53" t="str">
        <f>IFERROR(VLOOKUP(tab_herpeto[[#This Row],[Espécie*2]],'Base de dados'!B:Z,7,),0)</f>
        <v>rãzinha-do-folhiço</v>
      </c>
      <c r="AK72" s="49" t="str">
        <f>IFERROR(VLOOKUP(tab_herpeto[[#This Row],[Espécie*2]],'Base de dados'!B:Z,13,),0)</f>
        <v>-</v>
      </c>
      <c r="AL72" s="29" t="s">
        <v>192</v>
      </c>
      <c r="AM72" s="49" t="s">
        <v>3079</v>
      </c>
      <c r="AN72" s="49" t="s">
        <v>3083</v>
      </c>
      <c r="AO72" s="49" t="str">
        <f>IFERROR(VLOOKUP(tab_herpeto[[#This Row],[Espécie*2]],'Base de dados'!B:Z,22,),0)</f>
        <v>-</v>
      </c>
      <c r="AP72" s="49" t="str">
        <f>IFERROR(VLOOKUP(tab_herpeto[[#This Row],[Espécie*2]],'Base de dados'!B:Z,23,),0)</f>
        <v>-</v>
      </c>
      <c r="AQ72" s="49" t="str">
        <f>IFERROR(VLOOKUP(tab_herpeto[[#This Row],[Espécie*2]],'Base de dados'!B:Z,21,),0)</f>
        <v>-</v>
      </c>
      <c r="AR72" s="49" t="str">
        <f>tab_herpeto[[#This Row],[Campanha]]</f>
        <v>C01</v>
      </c>
      <c r="AS72" s="49"/>
      <c r="AT72" s="49" t="str">
        <f>tab_herpeto[[#This Row],[Método]]</f>
        <v>Procura livre</v>
      </c>
      <c r="AU72" s="49" t="str">
        <f>tab_herpeto[[#This Row],[ID Marcação*]]</f>
        <v>-</v>
      </c>
      <c r="AV72" s="49" t="str">
        <f>tab_herpeto[[#This Row],[Nº do Tombo]]</f>
        <v>-</v>
      </c>
      <c r="AW72" s="49" t="str">
        <f>IFERROR(VLOOKUP(tab_herpeto[[#This Row],[Espécie*2]],'Base de dados'!B:Z,11,),0)</f>
        <v>R</v>
      </c>
      <c r="AX72" s="49" t="str">
        <f>IFERROR(VLOOKUP(tab_herpeto[[#This Row],[Espécie*2]],'Base de dados'!B:Z,3,),0)</f>
        <v>Anura</v>
      </c>
      <c r="AY72" s="49" t="str">
        <f>IFERROR(VLOOKUP(tab_herpeto[[#This Row],[Espécie*2]],'Base de dados'!B:Z,4,),0)</f>
        <v>Leptodactylidae</v>
      </c>
      <c r="AZ72" s="49" t="str">
        <f>IFERROR(VLOOKUP(tab_herpeto[[#This Row],[Espécie*2]],'Base de dados'!B:Z,5,),0)</f>
        <v>Leptodactylinae</v>
      </c>
      <c r="BA72" s="49">
        <f>IFERROR(VLOOKUP(tab_herpeto[[#This Row],[Espécie*2]],'Base de dados'!B:Z,6,),0)</f>
        <v>0</v>
      </c>
      <c r="BB72" s="49" t="str">
        <f>IFERROR(VLOOKUP(tab_herpeto[[#This Row],[Espécie*2]],'Base de dados'!B:Z,8,),0)</f>
        <v>-</v>
      </c>
      <c r="BC72" s="49" t="str">
        <f>IFERROR(VLOOKUP(tab_herpeto[[#This Row],[Espécie*2]],'Base de dados'!B:Z,9,),0)</f>
        <v>Te</v>
      </c>
      <c r="BD72" s="49" t="str">
        <f>IFERROR(VLOOKUP(tab_herpeto[[#This Row],[Espécie*2]],'Base de dados'!B:Z,10,),0)</f>
        <v>AF</v>
      </c>
      <c r="BE72" s="49" t="str">
        <f>IFERROR(VLOOKUP(tab_herpeto[[#This Row],[Espécie*2]],'Base de dados'!B:Z,12,),0)</f>
        <v>-</v>
      </c>
      <c r="BF72" s="49" t="str">
        <f>IFERROR(VLOOKUP(tab_herpeto[[#This Row],[Espécie*2]],'Base de dados'!B:Z,14,),0)</f>
        <v>-</v>
      </c>
      <c r="BG72" s="49">
        <f>IFERROR(VLOOKUP(tab_herpeto[[#This Row],[Espécie*2]],'Base de dados'!B:Z,15,),0)</f>
        <v>0</v>
      </c>
      <c r="BH72" s="49" t="str">
        <f>IFERROR(VLOOKUP(tab_herpeto[[#This Row],[Espécie*2]],'Base de dados'!B:Z,16,),0)</f>
        <v>-</v>
      </c>
      <c r="BI72" s="49">
        <f>IFERROR(VLOOKUP(tab_herpeto[[#This Row],[Espécie*2]],'Base de dados'!B:Z,17,),0)</f>
        <v>0</v>
      </c>
      <c r="BJ72" s="49">
        <f>IFERROR(VLOOKUP(tab_herpeto[[#This Row],[Espécie*2]],'Base de dados'!B:Z,18,),0)</f>
        <v>0</v>
      </c>
      <c r="BK72" s="49" t="str">
        <f>IFERROR(VLOOKUP(tab_herpeto[[#This Row],[Espécie*2]],'Base de dados'!B:Z,19,),0)</f>
        <v>-</v>
      </c>
      <c r="BL72" s="49" t="str">
        <f>IFERROR(VLOOKUP(tab_herpeto[[#This Row],[Espécie*2]],'Base de dados'!B:Z,20,),0)</f>
        <v>-</v>
      </c>
      <c r="BM72" s="49" t="str">
        <f>IFERROR(VLOOKUP(tab_herpeto[[#This Row],[Espécie*2]],'Base de dados'!B:Z,24),0)</f>
        <v>-</v>
      </c>
      <c r="BN72" s="49" t="str">
        <f>IFERROR(VLOOKUP(tab_herpeto[[#This Row],[Espécie*2]],'Base de dados'!B:Z,25,),0)</f>
        <v>-</v>
      </c>
      <c r="BO72" s="49" t="str">
        <f>IFERROR(VLOOKUP(tab_herpeto[[#This Row],[Espécie*2]],'Base de dados'!B:Z,2),0)</f>
        <v>XX</v>
      </c>
      <c r="BP72" s="49">
        <f>IFERROR(VLOOKUP(tab_herpeto[[#This Row],[Espécie*2]],'Base de dados'!B:AA,26),0)</f>
        <v>0</v>
      </c>
    </row>
    <row r="73" spans="2:68" x14ac:dyDescent="0.25">
      <c r="B73" s="29">
        <v>69</v>
      </c>
      <c r="C73" s="33" t="s">
        <v>3071</v>
      </c>
      <c r="D73" s="49" t="s">
        <v>3091</v>
      </c>
      <c r="E73" s="29" t="s">
        <v>83</v>
      </c>
      <c r="F73" s="50">
        <v>45006</v>
      </c>
      <c r="G73" s="49" t="s">
        <v>3075</v>
      </c>
      <c r="H73" s="49" t="s">
        <v>76</v>
      </c>
      <c r="I73" s="49" t="s">
        <v>60</v>
      </c>
      <c r="J73" s="29" t="s">
        <v>72</v>
      </c>
      <c r="K73" s="53" t="s">
        <v>1469</v>
      </c>
      <c r="L73" s="35" t="str">
        <f>IFERROR(VLOOKUP(tab_herpeto[[#This Row],[Espécie*]],'Base de dados'!B:Z,7,),0)</f>
        <v>rãzinha-do-folhiço</v>
      </c>
      <c r="M73" s="29" t="s">
        <v>3</v>
      </c>
      <c r="N73" s="49" t="s">
        <v>82</v>
      </c>
      <c r="O73" s="49" t="s">
        <v>82</v>
      </c>
      <c r="P73" s="49" t="s">
        <v>38</v>
      </c>
      <c r="Q73" s="49" t="s">
        <v>69</v>
      </c>
      <c r="R73" s="49" t="s">
        <v>41</v>
      </c>
      <c r="S73" s="49" t="s">
        <v>4</v>
      </c>
      <c r="T73" s="51">
        <v>0.79166666666666663</v>
      </c>
      <c r="U73" s="51">
        <v>0.85416666666666663</v>
      </c>
      <c r="V73" s="49" t="s">
        <v>3</v>
      </c>
      <c r="W73" s="49" t="s">
        <v>6</v>
      </c>
      <c r="X73" s="29" t="s">
        <v>3</v>
      </c>
      <c r="Y73" s="49" t="s">
        <v>3</v>
      </c>
      <c r="Z73" s="50">
        <f>tab_herpeto[[#This Row],[Data]]</f>
        <v>45006</v>
      </c>
      <c r="AA73" s="49" t="str">
        <f>tab_herpeto[[#This Row],[Empreendimento]]</f>
        <v>PCH Canoas</v>
      </c>
      <c r="AB73" s="29" t="s">
        <v>175</v>
      </c>
      <c r="AC73" s="29" t="s">
        <v>178</v>
      </c>
      <c r="AD73" s="29" t="s">
        <v>181</v>
      </c>
      <c r="AE73" s="29" t="s">
        <v>3086</v>
      </c>
      <c r="AF73" s="29" t="s">
        <v>184</v>
      </c>
      <c r="AG73" s="29" t="s">
        <v>3130</v>
      </c>
      <c r="AH73" s="29" t="s">
        <v>189</v>
      </c>
      <c r="AI73" s="52" t="str">
        <f>tab_herpeto[[#This Row],[Espécie*]]</f>
        <v>Leptodactylus luctator</v>
      </c>
      <c r="AJ73" s="53" t="str">
        <f>IFERROR(VLOOKUP(tab_herpeto[[#This Row],[Espécie*2]],'Base de dados'!B:Z,7,),0)</f>
        <v>rãzinha-do-folhiço</v>
      </c>
      <c r="AK73" s="49" t="str">
        <f>IFERROR(VLOOKUP(tab_herpeto[[#This Row],[Espécie*2]],'Base de dados'!B:Z,13,),0)</f>
        <v>-</v>
      </c>
      <c r="AL73" s="29" t="s">
        <v>192</v>
      </c>
      <c r="AM73" s="49" t="s">
        <v>3079</v>
      </c>
      <c r="AN73" s="49" t="s">
        <v>3083</v>
      </c>
      <c r="AO73" s="49" t="str">
        <f>IFERROR(VLOOKUP(tab_herpeto[[#This Row],[Espécie*2]],'Base de dados'!B:Z,22,),0)</f>
        <v>-</v>
      </c>
      <c r="AP73" s="49" t="str">
        <f>IFERROR(VLOOKUP(tab_herpeto[[#This Row],[Espécie*2]],'Base de dados'!B:Z,23,),0)</f>
        <v>-</v>
      </c>
      <c r="AQ73" s="49" t="str">
        <f>IFERROR(VLOOKUP(tab_herpeto[[#This Row],[Espécie*2]],'Base de dados'!B:Z,21,),0)</f>
        <v>-</v>
      </c>
      <c r="AR73" s="49" t="str">
        <f>tab_herpeto[[#This Row],[Campanha]]</f>
        <v>C01</v>
      </c>
      <c r="AS73" s="49"/>
      <c r="AT73" s="49" t="str">
        <f>tab_herpeto[[#This Row],[Método]]</f>
        <v>Procura livre</v>
      </c>
      <c r="AU73" s="49" t="str">
        <f>tab_herpeto[[#This Row],[ID Marcação*]]</f>
        <v>-</v>
      </c>
      <c r="AV73" s="49" t="str">
        <f>tab_herpeto[[#This Row],[Nº do Tombo]]</f>
        <v>-</v>
      </c>
      <c r="AW73" s="49" t="str">
        <f>IFERROR(VLOOKUP(tab_herpeto[[#This Row],[Espécie*2]],'Base de dados'!B:Z,11,),0)</f>
        <v>R</v>
      </c>
      <c r="AX73" s="49" t="str">
        <f>IFERROR(VLOOKUP(tab_herpeto[[#This Row],[Espécie*2]],'Base de dados'!B:Z,3,),0)</f>
        <v>Anura</v>
      </c>
      <c r="AY73" s="49" t="str">
        <f>IFERROR(VLOOKUP(tab_herpeto[[#This Row],[Espécie*2]],'Base de dados'!B:Z,4,),0)</f>
        <v>Leptodactylidae</v>
      </c>
      <c r="AZ73" s="49" t="str">
        <f>IFERROR(VLOOKUP(tab_herpeto[[#This Row],[Espécie*2]],'Base de dados'!B:Z,5,),0)</f>
        <v>Leptodactylinae</v>
      </c>
      <c r="BA73" s="49">
        <f>IFERROR(VLOOKUP(tab_herpeto[[#This Row],[Espécie*2]],'Base de dados'!B:Z,6,),0)</f>
        <v>0</v>
      </c>
      <c r="BB73" s="49" t="str">
        <f>IFERROR(VLOOKUP(tab_herpeto[[#This Row],[Espécie*2]],'Base de dados'!B:Z,8,),0)</f>
        <v>-</v>
      </c>
      <c r="BC73" s="49" t="str">
        <f>IFERROR(VLOOKUP(tab_herpeto[[#This Row],[Espécie*2]],'Base de dados'!B:Z,9,),0)</f>
        <v>Te</v>
      </c>
      <c r="BD73" s="49" t="str">
        <f>IFERROR(VLOOKUP(tab_herpeto[[#This Row],[Espécie*2]],'Base de dados'!B:Z,10,),0)</f>
        <v>AF</v>
      </c>
      <c r="BE73" s="49" t="str">
        <f>IFERROR(VLOOKUP(tab_herpeto[[#This Row],[Espécie*2]],'Base de dados'!B:Z,12,),0)</f>
        <v>-</v>
      </c>
      <c r="BF73" s="49" t="str">
        <f>IFERROR(VLOOKUP(tab_herpeto[[#This Row],[Espécie*2]],'Base de dados'!B:Z,14,),0)</f>
        <v>-</v>
      </c>
      <c r="BG73" s="49">
        <f>IFERROR(VLOOKUP(tab_herpeto[[#This Row],[Espécie*2]],'Base de dados'!B:Z,15,),0)</f>
        <v>0</v>
      </c>
      <c r="BH73" s="49" t="str">
        <f>IFERROR(VLOOKUP(tab_herpeto[[#This Row],[Espécie*2]],'Base de dados'!B:Z,16,),0)</f>
        <v>-</v>
      </c>
      <c r="BI73" s="49">
        <f>IFERROR(VLOOKUP(tab_herpeto[[#This Row],[Espécie*2]],'Base de dados'!B:Z,17,),0)</f>
        <v>0</v>
      </c>
      <c r="BJ73" s="49">
        <f>IFERROR(VLOOKUP(tab_herpeto[[#This Row],[Espécie*2]],'Base de dados'!B:Z,18,),0)</f>
        <v>0</v>
      </c>
      <c r="BK73" s="49" t="str">
        <f>IFERROR(VLOOKUP(tab_herpeto[[#This Row],[Espécie*2]],'Base de dados'!B:Z,19,),0)</f>
        <v>-</v>
      </c>
      <c r="BL73" s="49" t="str">
        <f>IFERROR(VLOOKUP(tab_herpeto[[#This Row],[Espécie*2]],'Base de dados'!B:Z,20,),0)</f>
        <v>-</v>
      </c>
      <c r="BM73" s="49" t="str">
        <f>IFERROR(VLOOKUP(tab_herpeto[[#This Row],[Espécie*2]],'Base de dados'!B:Z,24),0)</f>
        <v>-</v>
      </c>
      <c r="BN73" s="49" t="str">
        <f>IFERROR(VLOOKUP(tab_herpeto[[#This Row],[Espécie*2]],'Base de dados'!B:Z,25,),0)</f>
        <v>-</v>
      </c>
      <c r="BO73" s="49" t="str">
        <f>IFERROR(VLOOKUP(tab_herpeto[[#This Row],[Espécie*2]],'Base de dados'!B:Z,2),0)</f>
        <v>XX</v>
      </c>
      <c r="BP73" s="49">
        <f>IFERROR(VLOOKUP(tab_herpeto[[#This Row],[Espécie*2]],'Base de dados'!B:AA,26),0)</f>
        <v>0</v>
      </c>
    </row>
    <row r="74" spans="2:68" x14ac:dyDescent="0.25">
      <c r="B74" s="29">
        <v>70</v>
      </c>
      <c r="C74" s="33" t="s">
        <v>3071</v>
      </c>
      <c r="D74" s="49" t="s">
        <v>3091</v>
      </c>
      <c r="E74" s="29" t="s">
        <v>83</v>
      </c>
      <c r="F74" s="50">
        <v>45006</v>
      </c>
      <c r="G74" s="49" t="s">
        <v>3075</v>
      </c>
      <c r="H74" s="49" t="s">
        <v>76</v>
      </c>
      <c r="I74" s="49" t="s">
        <v>60</v>
      </c>
      <c r="J74" s="29" t="s">
        <v>72</v>
      </c>
      <c r="K74" s="53" t="s">
        <v>1469</v>
      </c>
      <c r="L74" s="35" t="str">
        <f>IFERROR(VLOOKUP(tab_herpeto[[#This Row],[Espécie*]],'Base de dados'!B:Z,7,),0)</f>
        <v>rãzinha-do-folhiço</v>
      </c>
      <c r="M74" s="29" t="s">
        <v>3</v>
      </c>
      <c r="N74" s="49" t="s">
        <v>82</v>
      </c>
      <c r="O74" s="49" t="s">
        <v>82</v>
      </c>
      <c r="P74" s="49" t="s">
        <v>38</v>
      </c>
      <c r="Q74" s="49" t="s">
        <v>69</v>
      </c>
      <c r="R74" s="49" t="s">
        <v>41</v>
      </c>
      <c r="S74" s="49" t="s">
        <v>4</v>
      </c>
      <c r="T74" s="51">
        <v>0.79166666666666663</v>
      </c>
      <c r="U74" s="51">
        <v>0.85416666666666663</v>
      </c>
      <c r="V74" s="49" t="s">
        <v>3</v>
      </c>
      <c r="W74" s="49" t="s">
        <v>6</v>
      </c>
      <c r="X74" s="29" t="s">
        <v>3</v>
      </c>
      <c r="Y74" s="49" t="s">
        <v>3</v>
      </c>
      <c r="Z74" s="50">
        <f>tab_herpeto[[#This Row],[Data]]</f>
        <v>45006</v>
      </c>
      <c r="AA74" s="49" t="str">
        <f>tab_herpeto[[#This Row],[Empreendimento]]</f>
        <v>PCH Canoas</v>
      </c>
      <c r="AB74" s="29" t="s">
        <v>175</v>
      </c>
      <c r="AC74" s="29" t="s">
        <v>178</v>
      </c>
      <c r="AD74" s="29" t="s">
        <v>181</v>
      </c>
      <c r="AE74" s="29" t="s">
        <v>3086</v>
      </c>
      <c r="AF74" s="29" t="s">
        <v>184</v>
      </c>
      <c r="AG74" s="29" t="s">
        <v>3130</v>
      </c>
      <c r="AH74" s="29" t="s">
        <v>189</v>
      </c>
      <c r="AI74" s="52" t="str">
        <f>tab_herpeto[[#This Row],[Espécie*]]</f>
        <v>Leptodactylus luctator</v>
      </c>
      <c r="AJ74" s="53" t="str">
        <f>IFERROR(VLOOKUP(tab_herpeto[[#This Row],[Espécie*2]],'Base de dados'!B:Z,7,),0)</f>
        <v>rãzinha-do-folhiço</v>
      </c>
      <c r="AK74" s="49" t="str">
        <f>IFERROR(VLOOKUP(tab_herpeto[[#This Row],[Espécie*2]],'Base de dados'!B:Z,13,),0)</f>
        <v>-</v>
      </c>
      <c r="AL74" s="29" t="s">
        <v>192</v>
      </c>
      <c r="AM74" s="49" t="s">
        <v>3079</v>
      </c>
      <c r="AN74" s="49" t="s">
        <v>3083</v>
      </c>
      <c r="AO74" s="49" t="str">
        <f>IFERROR(VLOOKUP(tab_herpeto[[#This Row],[Espécie*2]],'Base de dados'!B:Z,22,),0)</f>
        <v>-</v>
      </c>
      <c r="AP74" s="49" t="str">
        <f>IFERROR(VLOOKUP(tab_herpeto[[#This Row],[Espécie*2]],'Base de dados'!B:Z,23,),0)</f>
        <v>-</v>
      </c>
      <c r="AQ74" s="49" t="str">
        <f>IFERROR(VLOOKUP(tab_herpeto[[#This Row],[Espécie*2]],'Base de dados'!B:Z,21,),0)</f>
        <v>-</v>
      </c>
      <c r="AR74" s="49" t="str">
        <f>tab_herpeto[[#This Row],[Campanha]]</f>
        <v>C01</v>
      </c>
      <c r="AS74" s="49"/>
      <c r="AT74" s="49" t="str">
        <f>tab_herpeto[[#This Row],[Método]]</f>
        <v>Procura livre</v>
      </c>
      <c r="AU74" s="49" t="str">
        <f>tab_herpeto[[#This Row],[ID Marcação*]]</f>
        <v>-</v>
      </c>
      <c r="AV74" s="49" t="str">
        <f>tab_herpeto[[#This Row],[Nº do Tombo]]</f>
        <v>-</v>
      </c>
      <c r="AW74" s="49" t="str">
        <f>IFERROR(VLOOKUP(tab_herpeto[[#This Row],[Espécie*2]],'Base de dados'!B:Z,11,),0)</f>
        <v>R</v>
      </c>
      <c r="AX74" s="49" t="str">
        <f>IFERROR(VLOOKUP(tab_herpeto[[#This Row],[Espécie*2]],'Base de dados'!B:Z,3,),0)</f>
        <v>Anura</v>
      </c>
      <c r="AY74" s="49" t="str">
        <f>IFERROR(VLOOKUP(tab_herpeto[[#This Row],[Espécie*2]],'Base de dados'!B:Z,4,),0)</f>
        <v>Leptodactylidae</v>
      </c>
      <c r="AZ74" s="49" t="str">
        <f>IFERROR(VLOOKUP(tab_herpeto[[#This Row],[Espécie*2]],'Base de dados'!B:Z,5,),0)</f>
        <v>Leptodactylinae</v>
      </c>
      <c r="BA74" s="49">
        <f>IFERROR(VLOOKUP(tab_herpeto[[#This Row],[Espécie*2]],'Base de dados'!B:Z,6,),0)</f>
        <v>0</v>
      </c>
      <c r="BB74" s="49" t="str">
        <f>IFERROR(VLOOKUP(tab_herpeto[[#This Row],[Espécie*2]],'Base de dados'!B:Z,8,),0)</f>
        <v>-</v>
      </c>
      <c r="BC74" s="49" t="str">
        <f>IFERROR(VLOOKUP(tab_herpeto[[#This Row],[Espécie*2]],'Base de dados'!B:Z,9,),0)</f>
        <v>Te</v>
      </c>
      <c r="BD74" s="49" t="str">
        <f>IFERROR(VLOOKUP(tab_herpeto[[#This Row],[Espécie*2]],'Base de dados'!B:Z,10,),0)</f>
        <v>AF</v>
      </c>
      <c r="BE74" s="49" t="str">
        <f>IFERROR(VLOOKUP(tab_herpeto[[#This Row],[Espécie*2]],'Base de dados'!B:Z,12,),0)</f>
        <v>-</v>
      </c>
      <c r="BF74" s="49" t="str">
        <f>IFERROR(VLOOKUP(tab_herpeto[[#This Row],[Espécie*2]],'Base de dados'!B:Z,14,),0)</f>
        <v>-</v>
      </c>
      <c r="BG74" s="49">
        <f>IFERROR(VLOOKUP(tab_herpeto[[#This Row],[Espécie*2]],'Base de dados'!B:Z,15,),0)</f>
        <v>0</v>
      </c>
      <c r="BH74" s="49" t="str">
        <f>IFERROR(VLOOKUP(tab_herpeto[[#This Row],[Espécie*2]],'Base de dados'!B:Z,16,),0)</f>
        <v>-</v>
      </c>
      <c r="BI74" s="49">
        <f>IFERROR(VLOOKUP(tab_herpeto[[#This Row],[Espécie*2]],'Base de dados'!B:Z,17,),0)</f>
        <v>0</v>
      </c>
      <c r="BJ74" s="49">
        <f>IFERROR(VLOOKUP(tab_herpeto[[#This Row],[Espécie*2]],'Base de dados'!B:Z,18,),0)</f>
        <v>0</v>
      </c>
      <c r="BK74" s="49" t="str">
        <f>IFERROR(VLOOKUP(tab_herpeto[[#This Row],[Espécie*2]],'Base de dados'!B:Z,19,),0)</f>
        <v>-</v>
      </c>
      <c r="BL74" s="49" t="str">
        <f>IFERROR(VLOOKUP(tab_herpeto[[#This Row],[Espécie*2]],'Base de dados'!B:Z,20,),0)</f>
        <v>-</v>
      </c>
      <c r="BM74" s="49" t="str">
        <f>IFERROR(VLOOKUP(tab_herpeto[[#This Row],[Espécie*2]],'Base de dados'!B:Z,24),0)</f>
        <v>-</v>
      </c>
      <c r="BN74" s="49" t="str">
        <f>IFERROR(VLOOKUP(tab_herpeto[[#This Row],[Espécie*2]],'Base de dados'!B:Z,25,),0)</f>
        <v>-</v>
      </c>
      <c r="BO74" s="49" t="str">
        <f>IFERROR(VLOOKUP(tab_herpeto[[#This Row],[Espécie*2]],'Base de dados'!B:Z,2),0)</f>
        <v>XX</v>
      </c>
      <c r="BP74" s="49">
        <f>IFERROR(VLOOKUP(tab_herpeto[[#This Row],[Espécie*2]],'Base de dados'!B:AA,26),0)</f>
        <v>0</v>
      </c>
    </row>
    <row r="75" spans="2:68" x14ac:dyDescent="0.25">
      <c r="B75" s="29">
        <v>71</v>
      </c>
      <c r="C75" s="33" t="s">
        <v>3071</v>
      </c>
      <c r="D75" s="49" t="s">
        <v>3091</v>
      </c>
      <c r="E75" s="29" t="s">
        <v>83</v>
      </c>
      <c r="F75" s="50">
        <v>45006</v>
      </c>
      <c r="G75" s="49" t="s">
        <v>3075</v>
      </c>
      <c r="H75" s="49" t="s">
        <v>76</v>
      </c>
      <c r="I75" s="49" t="s">
        <v>60</v>
      </c>
      <c r="J75" s="49" t="s">
        <v>3064</v>
      </c>
      <c r="K75" s="53" t="s">
        <v>848</v>
      </c>
      <c r="L75" s="35" t="str">
        <f>IFERROR(VLOOKUP(tab_herpeto[[#This Row],[Espécie*]],'Base de dados'!B:Z,7,),0)</f>
        <v>perereca</v>
      </c>
      <c r="M75" s="29" t="s">
        <v>3</v>
      </c>
      <c r="N75" s="49" t="s">
        <v>82</v>
      </c>
      <c r="O75" s="49" t="s">
        <v>82</v>
      </c>
      <c r="P75" s="49" t="s">
        <v>39</v>
      </c>
      <c r="Q75" s="49" t="s">
        <v>69</v>
      </c>
      <c r="R75" s="49" t="s">
        <v>3</v>
      </c>
      <c r="S75" s="49" t="s">
        <v>4</v>
      </c>
      <c r="T75" s="51">
        <v>0.79166666666666663</v>
      </c>
      <c r="U75" s="51">
        <v>0.85416666666666663</v>
      </c>
      <c r="V75" s="49" t="s">
        <v>3</v>
      </c>
      <c r="W75" s="49" t="s">
        <v>6</v>
      </c>
      <c r="X75" s="29" t="s">
        <v>3</v>
      </c>
      <c r="Y75" s="49" t="s">
        <v>3</v>
      </c>
      <c r="Z75" s="50">
        <f>tab_herpeto[[#This Row],[Data]]</f>
        <v>45006</v>
      </c>
      <c r="AA75" s="49" t="str">
        <f>tab_herpeto[[#This Row],[Empreendimento]]</f>
        <v>PCH Canoas</v>
      </c>
      <c r="AB75" s="29" t="s">
        <v>175</v>
      </c>
      <c r="AC75" s="29" t="s">
        <v>178</v>
      </c>
      <c r="AD75" s="29" t="s">
        <v>181</v>
      </c>
      <c r="AE75" s="29" t="s">
        <v>3086</v>
      </c>
      <c r="AF75" s="29" t="s">
        <v>184</v>
      </c>
      <c r="AG75" s="29" t="s">
        <v>3130</v>
      </c>
      <c r="AH75" s="29" t="s">
        <v>189</v>
      </c>
      <c r="AI75" s="52" t="str">
        <f>tab_herpeto[[#This Row],[Espécie*]]</f>
        <v>Boana bischoffi</v>
      </c>
      <c r="AJ75" s="53" t="str">
        <f>IFERROR(VLOOKUP(tab_herpeto[[#This Row],[Espécie*2]],'Base de dados'!B:Z,7,),0)</f>
        <v>perereca</v>
      </c>
      <c r="AK75" s="49" t="str">
        <f>IFERROR(VLOOKUP(tab_herpeto[[#This Row],[Espécie*2]],'Base de dados'!B:Z,13,),0)</f>
        <v>-</v>
      </c>
      <c r="AL75" s="29" t="s">
        <v>192</v>
      </c>
      <c r="AM75" s="49" t="s">
        <v>3079</v>
      </c>
      <c r="AN75" s="49" t="s">
        <v>3083</v>
      </c>
      <c r="AO75" s="49" t="str">
        <f>IFERROR(VLOOKUP(tab_herpeto[[#This Row],[Espécie*2]],'Base de dados'!B:Z,22,),0)</f>
        <v>-</v>
      </c>
      <c r="AP75" s="49" t="str">
        <f>IFERROR(VLOOKUP(tab_herpeto[[#This Row],[Espécie*2]],'Base de dados'!B:Z,23,),0)</f>
        <v>-</v>
      </c>
      <c r="AQ75" s="49" t="str">
        <f>IFERROR(VLOOKUP(tab_herpeto[[#This Row],[Espécie*2]],'Base de dados'!B:Z,21,),0)</f>
        <v>LC</v>
      </c>
      <c r="AR75" s="49" t="str">
        <f>tab_herpeto[[#This Row],[Campanha]]</f>
        <v>C01</v>
      </c>
      <c r="AS75" s="49"/>
      <c r="AT75" s="49" t="str">
        <f>tab_herpeto[[#This Row],[Método]]</f>
        <v>Censo auditivo</v>
      </c>
      <c r="AU75" s="49" t="str">
        <f>tab_herpeto[[#This Row],[ID Marcação*]]</f>
        <v>-</v>
      </c>
      <c r="AV75" s="49" t="str">
        <f>tab_herpeto[[#This Row],[Nº do Tombo]]</f>
        <v>-</v>
      </c>
      <c r="AW75" s="49" t="str">
        <f>IFERROR(VLOOKUP(tab_herpeto[[#This Row],[Espécie*2]],'Base de dados'!B:Z,11,),0)</f>
        <v>E</v>
      </c>
      <c r="AX75" s="49" t="str">
        <f>IFERROR(VLOOKUP(tab_herpeto[[#This Row],[Espécie*2]],'Base de dados'!B:Z,3,),0)</f>
        <v>Anura</v>
      </c>
      <c r="AY75" s="49" t="str">
        <f>IFERROR(VLOOKUP(tab_herpeto[[#This Row],[Espécie*2]],'Base de dados'!B:Z,4,),0)</f>
        <v>Hylidae</v>
      </c>
      <c r="AZ75" s="49" t="str">
        <f>IFERROR(VLOOKUP(tab_herpeto[[#This Row],[Espécie*2]],'Base de dados'!B:Z,5,),0)</f>
        <v>Cophomantinae</v>
      </c>
      <c r="BA75" s="49">
        <f>IFERROR(VLOOKUP(tab_herpeto[[#This Row],[Espécie*2]],'Base de dados'!B:Z,6,),0)</f>
        <v>0</v>
      </c>
      <c r="BB75" s="49" t="str">
        <f>IFERROR(VLOOKUP(tab_herpeto[[#This Row],[Espécie*2]],'Base de dados'!B:Z,8,),0)</f>
        <v>-</v>
      </c>
      <c r="BC75" s="49" t="str">
        <f>IFERROR(VLOOKUP(tab_herpeto[[#This Row],[Espécie*2]],'Base de dados'!B:Z,9,),0)</f>
        <v>Ar</v>
      </c>
      <c r="BD75" s="49" t="str">
        <f>IFERROR(VLOOKUP(tab_herpeto[[#This Row],[Espécie*2]],'Base de dados'!B:Z,10,),0)</f>
        <v>A</v>
      </c>
      <c r="BE75" s="49" t="str">
        <f>IFERROR(VLOOKUP(tab_herpeto[[#This Row],[Espécie*2]],'Base de dados'!B:Z,12,),0)</f>
        <v>-</v>
      </c>
      <c r="BF75" s="49" t="str">
        <f>IFERROR(VLOOKUP(tab_herpeto[[#This Row],[Espécie*2]],'Base de dados'!B:Z,14,),0)</f>
        <v>RS, SC, PR, SP, RJ</v>
      </c>
      <c r="BG75" s="49">
        <f>IFERROR(VLOOKUP(tab_herpeto[[#This Row],[Espécie*2]],'Base de dados'!B:Z,15,),0)</f>
        <v>0</v>
      </c>
      <c r="BH75" s="49">
        <f>IFERROR(VLOOKUP(tab_herpeto[[#This Row],[Espécie*2]],'Base de dados'!B:Z,16,),0)</f>
        <v>0</v>
      </c>
      <c r="BI75" s="49">
        <f>IFERROR(VLOOKUP(tab_herpeto[[#This Row],[Espécie*2]],'Base de dados'!B:Z,17,),0)</f>
        <v>0</v>
      </c>
      <c r="BJ75" s="49">
        <f>IFERROR(VLOOKUP(tab_herpeto[[#This Row],[Espécie*2]],'Base de dados'!B:Z,18,),0)</f>
        <v>0</v>
      </c>
      <c r="BK75" s="49" t="str">
        <f>IFERROR(VLOOKUP(tab_herpeto[[#This Row],[Espécie*2]],'Base de dados'!B:Z,19,),0)</f>
        <v>-</v>
      </c>
      <c r="BL75" s="49" t="str">
        <f>IFERROR(VLOOKUP(tab_herpeto[[#This Row],[Espécie*2]],'Base de dados'!B:Z,20,),0)</f>
        <v>-</v>
      </c>
      <c r="BM75" s="49">
        <f>IFERROR(VLOOKUP(tab_herpeto[[#This Row],[Espécie*2]],'Base de dados'!B:Z,24),0)</f>
        <v>0</v>
      </c>
      <c r="BN75" s="49" t="str">
        <f>IFERROR(VLOOKUP(tab_herpeto[[#This Row],[Espécie*2]],'Base de dados'!B:Z,25,),0)</f>
        <v>-</v>
      </c>
      <c r="BO75" s="49">
        <f>IFERROR(VLOOKUP(tab_herpeto[[#This Row],[Espécie*2]],'Base de dados'!B:Z,2),0)</f>
        <v>127</v>
      </c>
      <c r="BP75" s="49">
        <f>IFERROR(VLOOKUP(tab_herpeto[[#This Row],[Espécie*2]],'Base de dados'!B:AA,26),0)</f>
        <v>0</v>
      </c>
    </row>
    <row r="76" spans="2:68" x14ac:dyDescent="0.25">
      <c r="B76" s="29">
        <v>72</v>
      </c>
      <c r="C76" s="33" t="s">
        <v>3071</v>
      </c>
      <c r="D76" s="49" t="s">
        <v>3091</v>
      </c>
      <c r="E76" s="29" t="s">
        <v>83</v>
      </c>
      <c r="F76" s="50">
        <v>45007</v>
      </c>
      <c r="G76" s="49" t="s">
        <v>3072</v>
      </c>
      <c r="H76" s="49" t="s">
        <v>77</v>
      </c>
      <c r="I76" s="49" t="s">
        <v>60</v>
      </c>
      <c r="J76" s="49" t="s">
        <v>3084</v>
      </c>
      <c r="K76" s="53" t="s">
        <v>1493</v>
      </c>
      <c r="L76" s="35" t="str">
        <f>IFERROR(VLOOKUP(tab_herpeto[[#This Row],[Espécie*]],'Base de dados'!B:Z,7,),0)</f>
        <v>rãzinha-assobiadora</v>
      </c>
      <c r="M76" s="29" t="s">
        <v>3</v>
      </c>
      <c r="N76" s="49" t="s">
        <v>81</v>
      </c>
      <c r="O76" s="49" t="s">
        <v>82</v>
      </c>
      <c r="P76" s="49" t="s">
        <v>236</v>
      </c>
      <c r="Q76" s="49" t="s">
        <v>50</v>
      </c>
      <c r="R76" s="49" t="s">
        <v>3</v>
      </c>
      <c r="S76" s="49" t="s">
        <v>61</v>
      </c>
      <c r="T76" s="51">
        <v>0.33333333333333331</v>
      </c>
      <c r="U76" s="51">
        <v>0.45833333333333331</v>
      </c>
      <c r="V76" s="49" t="s">
        <v>3</v>
      </c>
      <c r="W76" s="49" t="s">
        <v>52</v>
      </c>
      <c r="X76" s="29" t="s">
        <v>3</v>
      </c>
      <c r="Y76" s="49" t="s">
        <v>3</v>
      </c>
      <c r="Z76" s="50">
        <f>tab_herpeto[[#This Row],[Data]]</f>
        <v>45007</v>
      </c>
      <c r="AA76" s="49" t="str">
        <f>tab_herpeto[[#This Row],[Empreendimento]]</f>
        <v>PCH Canoas</v>
      </c>
      <c r="AB76" s="29" t="s">
        <v>175</v>
      </c>
      <c r="AC76" s="29" t="s">
        <v>178</v>
      </c>
      <c r="AD76" s="29" t="s">
        <v>181</v>
      </c>
      <c r="AE76" s="29" t="s">
        <v>3086</v>
      </c>
      <c r="AF76" s="29" t="s">
        <v>184</v>
      </c>
      <c r="AG76" s="29" t="s">
        <v>3130</v>
      </c>
      <c r="AH76" s="29" t="s">
        <v>189</v>
      </c>
      <c r="AI76" s="52" t="str">
        <f>tab_herpeto[[#This Row],[Espécie*]]</f>
        <v>Leptodactylus plaumanni</v>
      </c>
      <c r="AJ76" s="53" t="str">
        <f>IFERROR(VLOOKUP(tab_herpeto[[#This Row],[Espécie*2]],'Base de dados'!B:Z,7,),0)</f>
        <v>rãzinha-assobiadora</v>
      </c>
      <c r="AK76" s="49" t="str">
        <f>IFERROR(VLOOKUP(tab_herpeto[[#This Row],[Espécie*2]],'Base de dados'!B:Z,13,),0)</f>
        <v>-</v>
      </c>
      <c r="AL76" s="29" t="s">
        <v>192</v>
      </c>
      <c r="AM76" s="49" t="s">
        <v>3076</v>
      </c>
      <c r="AN76" s="49" t="s">
        <v>3080</v>
      </c>
      <c r="AO76" s="49" t="str">
        <f>IFERROR(VLOOKUP(tab_herpeto[[#This Row],[Espécie*2]],'Base de dados'!B:Z,22,),0)</f>
        <v>-</v>
      </c>
      <c r="AP76" s="49" t="str">
        <f>IFERROR(VLOOKUP(tab_herpeto[[#This Row],[Espécie*2]],'Base de dados'!B:Z,23,),0)</f>
        <v>-</v>
      </c>
      <c r="AQ76" s="49" t="str">
        <f>IFERROR(VLOOKUP(tab_herpeto[[#This Row],[Espécie*2]],'Base de dados'!B:Z,21,),0)</f>
        <v>LC</v>
      </c>
      <c r="AR76" s="49" t="str">
        <f>tab_herpeto[[#This Row],[Campanha]]</f>
        <v>C01</v>
      </c>
      <c r="AS76" s="49"/>
      <c r="AT76" s="49" t="str">
        <f>tab_herpeto[[#This Row],[Método]]</f>
        <v>Pitfall</v>
      </c>
      <c r="AU76" s="49" t="str">
        <f>tab_herpeto[[#This Row],[ID Marcação*]]</f>
        <v>-</v>
      </c>
      <c r="AV76" s="49" t="str">
        <f>tab_herpeto[[#This Row],[Nº do Tombo]]</f>
        <v>-</v>
      </c>
      <c r="AW76" s="49" t="str">
        <f>IFERROR(VLOOKUP(tab_herpeto[[#This Row],[Espécie*2]],'Base de dados'!B:Z,11,),0)</f>
        <v>E</v>
      </c>
      <c r="AX76" s="49" t="str">
        <f>IFERROR(VLOOKUP(tab_herpeto[[#This Row],[Espécie*2]],'Base de dados'!B:Z,3,),0)</f>
        <v>Anura</v>
      </c>
      <c r="AY76" s="49" t="str">
        <f>IFERROR(VLOOKUP(tab_herpeto[[#This Row],[Espécie*2]],'Base de dados'!B:Z,4,),0)</f>
        <v>Leptodactylidae</v>
      </c>
      <c r="AZ76" s="49" t="str">
        <f>IFERROR(VLOOKUP(tab_herpeto[[#This Row],[Espécie*2]],'Base de dados'!B:Z,5,),0)</f>
        <v>Leptodactylinae</v>
      </c>
      <c r="BA76" s="49">
        <f>IFERROR(VLOOKUP(tab_herpeto[[#This Row],[Espécie*2]],'Base de dados'!B:Z,6,),0)</f>
        <v>0</v>
      </c>
      <c r="BB76" s="49" t="str">
        <f>IFERROR(VLOOKUP(tab_herpeto[[#This Row],[Espécie*2]],'Base de dados'!B:Z,8,),0)</f>
        <v>-</v>
      </c>
      <c r="BC76" s="49" t="str">
        <f>IFERROR(VLOOKUP(tab_herpeto[[#This Row],[Espécie*2]],'Base de dados'!B:Z,9,),0)</f>
        <v>Cr</v>
      </c>
      <c r="BD76" s="49" t="str">
        <f>IFERROR(VLOOKUP(tab_herpeto[[#This Row],[Espécie*2]],'Base de dados'!B:Z,10,),0)</f>
        <v>A</v>
      </c>
      <c r="BE76" s="49" t="str">
        <f>IFERROR(VLOOKUP(tab_herpeto[[#This Row],[Espécie*2]],'Base de dados'!B:Z,12,),0)</f>
        <v>-</v>
      </c>
      <c r="BF76" s="49" t="str">
        <f>IFERROR(VLOOKUP(tab_herpeto[[#This Row],[Espécie*2]],'Base de dados'!B:Z,14,),0)</f>
        <v>RS, SC, PR</v>
      </c>
      <c r="BG76" s="49">
        <f>IFERROR(VLOOKUP(tab_herpeto[[#This Row],[Espécie*2]],'Base de dados'!B:Z,15,),0)</f>
        <v>0</v>
      </c>
      <c r="BH76" s="49" t="str">
        <f>IFERROR(VLOOKUP(tab_herpeto[[#This Row],[Espécie*2]],'Base de dados'!B:Z,16,),0)</f>
        <v>-</v>
      </c>
      <c r="BI76" s="49">
        <f>IFERROR(VLOOKUP(tab_herpeto[[#This Row],[Espécie*2]],'Base de dados'!B:Z,17,),0)</f>
        <v>0</v>
      </c>
      <c r="BJ76" s="49">
        <f>IFERROR(VLOOKUP(tab_herpeto[[#This Row],[Espécie*2]],'Base de dados'!B:Z,18,),0)</f>
        <v>0</v>
      </c>
      <c r="BK76" s="49" t="str">
        <f>IFERROR(VLOOKUP(tab_herpeto[[#This Row],[Espécie*2]],'Base de dados'!B:Z,19,),0)</f>
        <v>-</v>
      </c>
      <c r="BL76" s="49" t="str">
        <f>IFERROR(VLOOKUP(tab_herpeto[[#This Row],[Espécie*2]],'Base de dados'!B:Z,20,),0)</f>
        <v>-</v>
      </c>
      <c r="BM76" s="49" t="str">
        <f>IFERROR(VLOOKUP(tab_herpeto[[#This Row],[Espécie*2]],'Base de dados'!B:Z,24),0)</f>
        <v>-</v>
      </c>
      <c r="BN76" s="49" t="str">
        <f>IFERROR(VLOOKUP(tab_herpeto[[#This Row],[Espécie*2]],'Base de dados'!B:Z,25,),0)</f>
        <v>-</v>
      </c>
      <c r="BO76" s="49" t="str">
        <f>IFERROR(VLOOKUP(tab_herpeto[[#This Row],[Espécie*2]],'Base de dados'!B:Z,2),0)</f>
        <v>XX</v>
      </c>
      <c r="BP76" s="49">
        <f>IFERROR(VLOOKUP(tab_herpeto[[#This Row],[Espécie*2]],'Base de dados'!B:AA,26),0)</f>
        <v>0</v>
      </c>
    </row>
    <row r="77" spans="2:68" x14ac:dyDescent="0.25">
      <c r="B77" s="29">
        <v>73</v>
      </c>
      <c r="C77" s="33" t="s">
        <v>3071</v>
      </c>
      <c r="D77" s="49" t="s">
        <v>3091</v>
      </c>
      <c r="E77" s="29" t="s">
        <v>83</v>
      </c>
      <c r="F77" s="50">
        <v>45007</v>
      </c>
      <c r="G77" s="49" t="s">
        <v>3073</v>
      </c>
      <c r="H77" s="49" t="s">
        <v>77</v>
      </c>
      <c r="I77" s="49" t="s">
        <v>60</v>
      </c>
      <c r="J77" s="49" t="s">
        <v>3084</v>
      </c>
      <c r="K77" s="53" t="s">
        <v>1343</v>
      </c>
      <c r="L77" s="35" t="str">
        <f>IFERROR(VLOOKUP(tab_herpeto[[#This Row],[Espécie*]],'Base de dados'!B:Z,7,),0)</f>
        <v>rãzinha-do-folhiço</v>
      </c>
      <c r="M77" s="29" t="s">
        <v>3</v>
      </c>
      <c r="N77" s="49" t="s">
        <v>81</v>
      </c>
      <c r="O77" s="49" t="s">
        <v>82</v>
      </c>
      <c r="P77" s="49" t="s">
        <v>236</v>
      </c>
      <c r="Q77" s="49" t="s">
        <v>50</v>
      </c>
      <c r="R77" s="49" t="s">
        <v>3</v>
      </c>
      <c r="S77" s="49" t="s">
        <v>61</v>
      </c>
      <c r="T77" s="51">
        <v>0.33333333333333331</v>
      </c>
      <c r="U77" s="51">
        <v>0.45833333333333331</v>
      </c>
      <c r="V77" s="49" t="s">
        <v>3</v>
      </c>
      <c r="W77" s="49" t="s">
        <v>52</v>
      </c>
      <c r="X77" s="29" t="s">
        <v>3</v>
      </c>
      <c r="Y77" s="49" t="s">
        <v>3</v>
      </c>
      <c r="Z77" s="50">
        <f>tab_herpeto[[#This Row],[Data]]</f>
        <v>45007</v>
      </c>
      <c r="AA77" s="49" t="str">
        <f>tab_herpeto[[#This Row],[Empreendimento]]</f>
        <v>PCH Canoas</v>
      </c>
      <c r="AB77" s="29" t="s">
        <v>175</v>
      </c>
      <c r="AC77" s="29" t="s">
        <v>178</v>
      </c>
      <c r="AD77" s="29" t="s">
        <v>181</v>
      </c>
      <c r="AE77" s="29" t="s">
        <v>3086</v>
      </c>
      <c r="AF77" s="29" t="s">
        <v>184</v>
      </c>
      <c r="AG77" s="29" t="s">
        <v>3130</v>
      </c>
      <c r="AH77" s="29" t="s">
        <v>189</v>
      </c>
      <c r="AI77" s="52" t="str">
        <f>tab_herpeto[[#This Row],[Espécie*]]</f>
        <v>Physalaemus cuvieri</v>
      </c>
      <c r="AJ77" s="53" t="str">
        <f>IFERROR(VLOOKUP(tab_herpeto[[#This Row],[Espécie*2]],'Base de dados'!B:Z,7,),0)</f>
        <v>rãzinha-do-folhiço</v>
      </c>
      <c r="AK77" s="49" t="str">
        <f>IFERROR(VLOOKUP(tab_herpeto[[#This Row],[Espécie*2]],'Base de dados'!B:Z,13,),0)</f>
        <v>-</v>
      </c>
      <c r="AL77" s="29" t="s">
        <v>192</v>
      </c>
      <c r="AM77" s="29" t="s">
        <v>3077</v>
      </c>
      <c r="AN77" s="29" t="s">
        <v>3081</v>
      </c>
      <c r="AO77" s="49" t="str">
        <f>IFERROR(VLOOKUP(tab_herpeto[[#This Row],[Espécie*2]],'Base de dados'!B:Z,22,),0)</f>
        <v>-</v>
      </c>
      <c r="AP77" s="49" t="str">
        <f>IFERROR(VLOOKUP(tab_herpeto[[#This Row],[Espécie*2]],'Base de dados'!B:Z,23,),0)</f>
        <v>-</v>
      </c>
      <c r="AQ77" s="49" t="str">
        <f>IFERROR(VLOOKUP(tab_herpeto[[#This Row],[Espécie*2]],'Base de dados'!B:Z,21,),0)</f>
        <v>LC</v>
      </c>
      <c r="AR77" s="49" t="str">
        <f>tab_herpeto[[#This Row],[Campanha]]</f>
        <v>C01</v>
      </c>
      <c r="AS77" s="49"/>
      <c r="AT77" s="49" t="str">
        <f>tab_herpeto[[#This Row],[Método]]</f>
        <v>Pitfall</v>
      </c>
      <c r="AU77" s="49" t="str">
        <f>tab_herpeto[[#This Row],[ID Marcação*]]</f>
        <v>-</v>
      </c>
      <c r="AV77" s="49" t="str">
        <f>tab_herpeto[[#This Row],[Nº do Tombo]]</f>
        <v>-</v>
      </c>
      <c r="AW77" s="49" t="str">
        <f>IFERROR(VLOOKUP(tab_herpeto[[#This Row],[Espécie*2]],'Base de dados'!B:Z,11,),0)</f>
        <v>R</v>
      </c>
      <c r="AX77" s="49" t="str">
        <f>IFERROR(VLOOKUP(tab_herpeto[[#This Row],[Espécie*2]],'Base de dados'!B:Z,3,),0)</f>
        <v>Anura</v>
      </c>
      <c r="AY77" s="49" t="str">
        <f>IFERROR(VLOOKUP(tab_herpeto[[#This Row],[Espécie*2]],'Base de dados'!B:Z,4,),0)</f>
        <v>Leptodactylidae</v>
      </c>
      <c r="AZ77" s="49" t="str">
        <f>IFERROR(VLOOKUP(tab_herpeto[[#This Row],[Espécie*2]],'Base de dados'!B:Z,5,),0)</f>
        <v>Leiuperinae</v>
      </c>
      <c r="BA77" s="49">
        <f>IFERROR(VLOOKUP(tab_herpeto[[#This Row],[Espécie*2]],'Base de dados'!B:Z,6,),0)</f>
        <v>0</v>
      </c>
      <c r="BB77" s="49" t="str">
        <f>IFERROR(VLOOKUP(tab_herpeto[[#This Row],[Espécie*2]],'Base de dados'!B:Z,8,),0)</f>
        <v>-</v>
      </c>
      <c r="BC77" s="49" t="str">
        <f>IFERROR(VLOOKUP(tab_herpeto[[#This Row],[Espécie*2]],'Base de dados'!B:Z,9,),0)</f>
        <v>Te</v>
      </c>
      <c r="BD77" s="49" t="str">
        <f>IFERROR(VLOOKUP(tab_herpeto[[#This Row],[Espécie*2]],'Base de dados'!B:Z,10,),0)</f>
        <v>A</v>
      </c>
      <c r="BE77" s="49" t="str">
        <f>IFERROR(VLOOKUP(tab_herpeto[[#This Row],[Espécie*2]],'Base de dados'!B:Z,12,),0)</f>
        <v>-</v>
      </c>
      <c r="BF77" s="49" t="str">
        <f>IFERROR(VLOOKUP(tab_herpeto[[#This Row],[Espécie*2]],'Base de dados'!B:Z,14,),0)</f>
        <v>Exceto AC e RR</v>
      </c>
      <c r="BG77" s="49">
        <f>IFERROR(VLOOKUP(tab_herpeto[[#This Row],[Espécie*2]],'Base de dados'!B:Z,15,),0)</f>
        <v>0</v>
      </c>
      <c r="BH77" s="49">
        <f>IFERROR(VLOOKUP(tab_herpeto[[#This Row],[Espécie*2]],'Base de dados'!B:Z,16,),0)</f>
        <v>0</v>
      </c>
      <c r="BI77" s="49">
        <f>IFERROR(VLOOKUP(tab_herpeto[[#This Row],[Espécie*2]],'Base de dados'!B:Z,17,),0)</f>
        <v>0</v>
      </c>
      <c r="BJ77" s="49">
        <f>IFERROR(VLOOKUP(tab_herpeto[[#This Row],[Espécie*2]],'Base de dados'!B:Z,18,),0)</f>
        <v>0</v>
      </c>
      <c r="BK77" s="49" t="str">
        <f>IFERROR(VLOOKUP(tab_herpeto[[#This Row],[Espécie*2]],'Base de dados'!B:Z,19,),0)</f>
        <v>-</v>
      </c>
      <c r="BL77" s="49" t="str">
        <f>IFERROR(VLOOKUP(tab_herpeto[[#This Row],[Espécie*2]],'Base de dados'!B:Z,20,),0)</f>
        <v>-</v>
      </c>
      <c r="BM77" s="49" t="str">
        <f>IFERROR(VLOOKUP(tab_herpeto[[#This Row],[Espécie*2]],'Base de dados'!B:Z,24),0)</f>
        <v>-</v>
      </c>
      <c r="BN77" s="49" t="str">
        <f>IFERROR(VLOOKUP(tab_herpeto[[#This Row],[Espécie*2]],'Base de dados'!B:Z,25,),0)</f>
        <v>-</v>
      </c>
      <c r="BO77" s="49" t="str">
        <f>IFERROR(VLOOKUP(tab_herpeto[[#This Row],[Espécie*2]],'Base de dados'!B:Z,2),0)</f>
        <v>XX</v>
      </c>
      <c r="BP77" s="49">
        <f>IFERROR(VLOOKUP(tab_herpeto[[#This Row],[Espécie*2]],'Base de dados'!B:AA,26),0)</f>
        <v>0</v>
      </c>
    </row>
    <row r="78" spans="2:68" x14ac:dyDescent="0.25">
      <c r="B78" s="29">
        <v>74</v>
      </c>
      <c r="C78" s="33" t="s">
        <v>3071</v>
      </c>
      <c r="D78" s="49" t="s">
        <v>3091</v>
      </c>
      <c r="E78" s="29" t="s">
        <v>83</v>
      </c>
      <c r="F78" s="50">
        <v>45007</v>
      </c>
      <c r="G78" s="49" t="s">
        <v>3074</v>
      </c>
      <c r="H78" s="49" t="s">
        <v>76</v>
      </c>
      <c r="I78" s="49" t="s">
        <v>60</v>
      </c>
      <c r="J78" s="49" t="s">
        <v>3064</v>
      </c>
      <c r="K78" s="53" t="s">
        <v>1003</v>
      </c>
      <c r="L78" s="35" t="str">
        <f>IFERROR(VLOOKUP(tab_herpeto[[#This Row],[Espécie*]],'Base de dados'!B:Z,7,),0)</f>
        <v>pererequinha-do-brejo</v>
      </c>
      <c r="M78" s="29" t="s">
        <v>3</v>
      </c>
      <c r="N78" s="49" t="s">
        <v>82</v>
      </c>
      <c r="O78" s="49" t="s">
        <v>82</v>
      </c>
      <c r="P78" s="49" t="s">
        <v>39</v>
      </c>
      <c r="Q78" s="49" t="s">
        <v>50</v>
      </c>
      <c r="R78" s="49" t="s">
        <v>3</v>
      </c>
      <c r="S78" s="49" t="s">
        <v>4</v>
      </c>
      <c r="T78" s="51">
        <v>0.79166666666666663</v>
      </c>
      <c r="U78" s="51">
        <v>0.85416666666666663</v>
      </c>
      <c r="V78" s="49" t="s">
        <v>3</v>
      </c>
      <c r="W78" s="49" t="s">
        <v>53</v>
      </c>
      <c r="X78" s="29" t="s">
        <v>3</v>
      </c>
      <c r="Y78" s="49" t="s">
        <v>3</v>
      </c>
      <c r="Z78" s="50">
        <f>tab_herpeto[[#This Row],[Data]]</f>
        <v>45007</v>
      </c>
      <c r="AA78" s="49" t="str">
        <f>tab_herpeto[[#This Row],[Empreendimento]]</f>
        <v>PCH Canoas</v>
      </c>
      <c r="AB78" s="29" t="s">
        <v>175</v>
      </c>
      <c r="AC78" s="29" t="s">
        <v>178</v>
      </c>
      <c r="AD78" s="29" t="s">
        <v>181</v>
      </c>
      <c r="AE78" s="29" t="s">
        <v>3086</v>
      </c>
      <c r="AF78" s="29" t="s">
        <v>184</v>
      </c>
      <c r="AG78" s="29" t="s">
        <v>3130</v>
      </c>
      <c r="AH78" s="29" t="s">
        <v>189</v>
      </c>
      <c r="AI78" s="52" t="str">
        <f>tab_herpeto[[#This Row],[Espécie*]]</f>
        <v>Dendropsophus minutus</v>
      </c>
      <c r="AJ78" s="53" t="str">
        <f>IFERROR(VLOOKUP(tab_herpeto[[#This Row],[Espécie*2]],'Base de dados'!B:Z,7,),0)</f>
        <v>pererequinha-do-brejo</v>
      </c>
      <c r="AK78" s="49" t="str">
        <f>IFERROR(VLOOKUP(tab_herpeto[[#This Row],[Espécie*2]],'Base de dados'!B:Z,13,),0)</f>
        <v>-</v>
      </c>
      <c r="AL78" s="29" t="s">
        <v>192</v>
      </c>
      <c r="AM78" s="49" t="s">
        <v>3078</v>
      </c>
      <c r="AN78" s="49" t="s">
        <v>3082</v>
      </c>
      <c r="AO78" s="49" t="str">
        <f>IFERROR(VLOOKUP(tab_herpeto[[#This Row],[Espécie*2]],'Base de dados'!B:Z,22,),0)</f>
        <v>-</v>
      </c>
      <c r="AP78" s="49" t="str">
        <f>IFERROR(VLOOKUP(tab_herpeto[[#This Row],[Espécie*2]],'Base de dados'!B:Z,23,),0)</f>
        <v>-</v>
      </c>
      <c r="AQ78" s="49" t="str">
        <f>IFERROR(VLOOKUP(tab_herpeto[[#This Row],[Espécie*2]],'Base de dados'!B:Z,21,),0)</f>
        <v>LC</v>
      </c>
      <c r="AR78" s="49" t="str">
        <f>tab_herpeto[[#This Row],[Campanha]]</f>
        <v>C01</v>
      </c>
      <c r="AS78" s="49"/>
      <c r="AT78" s="49" t="str">
        <f>tab_herpeto[[#This Row],[Método]]</f>
        <v>Censo auditivo</v>
      </c>
      <c r="AU78" s="49" t="str">
        <f>tab_herpeto[[#This Row],[ID Marcação*]]</f>
        <v>-</v>
      </c>
      <c r="AV78" s="49" t="str">
        <f>tab_herpeto[[#This Row],[Nº do Tombo]]</f>
        <v>-</v>
      </c>
      <c r="AW78" s="49" t="str">
        <f>IFERROR(VLOOKUP(tab_herpeto[[#This Row],[Espécie*2]],'Base de dados'!B:Z,11,),0)</f>
        <v>R</v>
      </c>
      <c r="AX78" s="49" t="str">
        <f>IFERROR(VLOOKUP(tab_herpeto[[#This Row],[Espécie*2]],'Base de dados'!B:Z,3,),0)</f>
        <v>Anura</v>
      </c>
      <c r="AY78" s="49" t="str">
        <f>IFERROR(VLOOKUP(tab_herpeto[[#This Row],[Espécie*2]],'Base de dados'!B:Z,4,),0)</f>
        <v>Hylidae</v>
      </c>
      <c r="AZ78" s="49" t="str">
        <f>IFERROR(VLOOKUP(tab_herpeto[[#This Row],[Espécie*2]],'Base de dados'!B:Z,5,),0)</f>
        <v>Dendropsophinae</v>
      </c>
      <c r="BA78" s="49">
        <f>IFERROR(VLOOKUP(tab_herpeto[[#This Row],[Espécie*2]],'Base de dados'!B:Z,6,),0)</f>
        <v>0</v>
      </c>
      <c r="BB78" s="49" t="str">
        <f>IFERROR(VLOOKUP(tab_herpeto[[#This Row],[Espécie*2]],'Base de dados'!B:Z,8,),0)</f>
        <v>-</v>
      </c>
      <c r="BC78" s="49" t="str">
        <f>IFERROR(VLOOKUP(tab_herpeto[[#This Row],[Espécie*2]],'Base de dados'!B:Z,9,),0)</f>
        <v>Ar</v>
      </c>
      <c r="BD78" s="49" t="str">
        <f>IFERROR(VLOOKUP(tab_herpeto[[#This Row],[Espécie*2]],'Base de dados'!B:Z,10,),0)</f>
        <v>A</v>
      </c>
      <c r="BE78" s="49" t="str">
        <f>IFERROR(VLOOKUP(tab_herpeto[[#This Row],[Espécie*2]],'Base de dados'!B:Z,12,),0)</f>
        <v>-</v>
      </c>
      <c r="BF78" s="49" t="str">
        <f>IFERROR(VLOOKUP(tab_herpeto[[#This Row],[Espécie*2]],'Base de dados'!B:Z,14,),0)</f>
        <v>RS, SC, PR, SP, RJ, ES, MG, BA, SE, AL, PE, PB, RN, CE, PI, MA, MS, MT, GO, DF, TO, PA, AM, AP, RO, RR, AC</v>
      </c>
      <c r="BG78" s="49">
        <f>IFERROR(VLOOKUP(tab_herpeto[[#This Row],[Espécie*2]],'Base de dados'!B:Z,15,),0)</f>
        <v>0</v>
      </c>
      <c r="BH78" s="49">
        <f>IFERROR(VLOOKUP(tab_herpeto[[#This Row],[Espécie*2]],'Base de dados'!B:Z,16,),0)</f>
        <v>0</v>
      </c>
      <c r="BI78" s="49">
        <f>IFERROR(VLOOKUP(tab_herpeto[[#This Row],[Espécie*2]],'Base de dados'!B:Z,17,),0)</f>
        <v>0</v>
      </c>
      <c r="BJ78" s="49">
        <f>IFERROR(VLOOKUP(tab_herpeto[[#This Row],[Espécie*2]],'Base de dados'!B:Z,18,),0)</f>
        <v>0</v>
      </c>
      <c r="BK78" s="49" t="str">
        <f>IFERROR(VLOOKUP(tab_herpeto[[#This Row],[Espécie*2]],'Base de dados'!B:Z,19,),0)</f>
        <v>-</v>
      </c>
      <c r="BL78" s="49" t="str">
        <f>IFERROR(VLOOKUP(tab_herpeto[[#This Row],[Espécie*2]],'Base de dados'!B:Z,20,),0)</f>
        <v>-</v>
      </c>
      <c r="BM78" s="49" t="str">
        <f>IFERROR(VLOOKUP(tab_herpeto[[#This Row],[Espécie*2]],'Base de dados'!B:Z,24),0)</f>
        <v>-</v>
      </c>
      <c r="BN78" s="49" t="str">
        <f>IFERROR(VLOOKUP(tab_herpeto[[#This Row],[Espécie*2]],'Base de dados'!B:Z,25,),0)</f>
        <v>-</v>
      </c>
      <c r="BO78" s="49">
        <f>IFERROR(VLOOKUP(tab_herpeto[[#This Row],[Espécie*2]],'Base de dados'!B:Z,2),0)</f>
        <v>898</v>
      </c>
      <c r="BP78" s="49">
        <f>IFERROR(VLOOKUP(tab_herpeto[[#This Row],[Espécie*2]],'Base de dados'!B:AA,26),0)</f>
        <v>0</v>
      </c>
    </row>
    <row r="79" spans="2:68" x14ac:dyDescent="0.25">
      <c r="B79" s="29">
        <v>75</v>
      </c>
      <c r="C79" s="33" t="s">
        <v>3071</v>
      </c>
      <c r="D79" s="49" t="s">
        <v>3091</v>
      </c>
      <c r="E79" s="29" t="s">
        <v>83</v>
      </c>
      <c r="F79" s="50">
        <v>45007</v>
      </c>
      <c r="G79" s="49" t="s">
        <v>3074</v>
      </c>
      <c r="H79" s="49" t="s">
        <v>76</v>
      </c>
      <c r="I79" s="49" t="s">
        <v>60</v>
      </c>
      <c r="J79" s="49" t="s">
        <v>3064</v>
      </c>
      <c r="K79" s="53" t="s">
        <v>1003</v>
      </c>
      <c r="L79" s="35" t="str">
        <f>IFERROR(VLOOKUP(tab_herpeto[[#This Row],[Espécie*]],'Base de dados'!B:Z,7,),0)</f>
        <v>pererequinha-do-brejo</v>
      </c>
      <c r="M79" s="29" t="s">
        <v>3</v>
      </c>
      <c r="N79" s="49" t="s">
        <v>82</v>
      </c>
      <c r="O79" s="49" t="s">
        <v>82</v>
      </c>
      <c r="P79" s="49" t="s">
        <v>39</v>
      </c>
      <c r="Q79" s="49" t="s">
        <v>50</v>
      </c>
      <c r="R79" s="49" t="s">
        <v>3</v>
      </c>
      <c r="S79" s="49" t="s">
        <v>4</v>
      </c>
      <c r="T79" s="51">
        <v>0.79166666666666663</v>
      </c>
      <c r="U79" s="51">
        <v>0.85416666666666663</v>
      </c>
      <c r="V79" s="49" t="s">
        <v>3</v>
      </c>
      <c r="W79" s="49" t="s">
        <v>53</v>
      </c>
      <c r="X79" s="29" t="s">
        <v>3</v>
      </c>
      <c r="Y79" s="49" t="s">
        <v>3</v>
      </c>
      <c r="Z79" s="50">
        <f>tab_herpeto[[#This Row],[Data]]</f>
        <v>45007</v>
      </c>
      <c r="AA79" s="49" t="str">
        <f>tab_herpeto[[#This Row],[Empreendimento]]</f>
        <v>PCH Canoas</v>
      </c>
      <c r="AB79" s="29" t="s">
        <v>175</v>
      </c>
      <c r="AC79" s="29" t="s">
        <v>178</v>
      </c>
      <c r="AD79" s="29" t="s">
        <v>181</v>
      </c>
      <c r="AE79" s="29" t="s">
        <v>3086</v>
      </c>
      <c r="AF79" s="29" t="s">
        <v>184</v>
      </c>
      <c r="AG79" s="29" t="s">
        <v>3130</v>
      </c>
      <c r="AH79" s="29" t="s">
        <v>189</v>
      </c>
      <c r="AI79" s="52" t="str">
        <f>tab_herpeto[[#This Row],[Espécie*]]</f>
        <v>Dendropsophus minutus</v>
      </c>
      <c r="AJ79" s="53" t="str">
        <f>IFERROR(VLOOKUP(tab_herpeto[[#This Row],[Espécie*2]],'Base de dados'!B:Z,7,),0)</f>
        <v>pererequinha-do-brejo</v>
      </c>
      <c r="AK79" s="49" t="str">
        <f>IFERROR(VLOOKUP(tab_herpeto[[#This Row],[Espécie*2]],'Base de dados'!B:Z,13,),0)</f>
        <v>-</v>
      </c>
      <c r="AL79" s="29" t="s">
        <v>192</v>
      </c>
      <c r="AM79" s="49" t="s">
        <v>3078</v>
      </c>
      <c r="AN79" s="49" t="s">
        <v>3082</v>
      </c>
      <c r="AO79" s="49" t="str">
        <f>IFERROR(VLOOKUP(tab_herpeto[[#This Row],[Espécie*2]],'Base de dados'!B:Z,22,),0)</f>
        <v>-</v>
      </c>
      <c r="AP79" s="49" t="str">
        <f>IFERROR(VLOOKUP(tab_herpeto[[#This Row],[Espécie*2]],'Base de dados'!B:Z,23,),0)</f>
        <v>-</v>
      </c>
      <c r="AQ79" s="49" t="str">
        <f>IFERROR(VLOOKUP(tab_herpeto[[#This Row],[Espécie*2]],'Base de dados'!B:Z,21,),0)</f>
        <v>LC</v>
      </c>
      <c r="AR79" s="49" t="str">
        <f>tab_herpeto[[#This Row],[Campanha]]</f>
        <v>C01</v>
      </c>
      <c r="AS79" s="49"/>
      <c r="AT79" s="49" t="str">
        <f>tab_herpeto[[#This Row],[Método]]</f>
        <v>Censo auditivo</v>
      </c>
      <c r="AU79" s="49" t="str">
        <f>tab_herpeto[[#This Row],[ID Marcação*]]</f>
        <v>-</v>
      </c>
      <c r="AV79" s="49" t="str">
        <f>tab_herpeto[[#This Row],[Nº do Tombo]]</f>
        <v>-</v>
      </c>
      <c r="AW79" s="49" t="str">
        <f>IFERROR(VLOOKUP(tab_herpeto[[#This Row],[Espécie*2]],'Base de dados'!B:Z,11,),0)</f>
        <v>R</v>
      </c>
      <c r="AX79" s="49" t="str">
        <f>IFERROR(VLOOKUP(tab_herpeto[[#This Row],[Espécie*2]],'Base de dados'!B:Z,3,),0)</f>
        <v>Anura</v>
      </c>
      <c r="AY79" s="49" t="str">
        <f>IFERROR(VLOOKUP(tab_herpeto[[#This Row],[Espécie*2]],'Base de dados'!B:Z,4,),0)</f>
        <v>Hylidae</v>
      </c>
      <c r="AZ79" s="49" t="str">
        <f>IFERROR(VLOOKUP(tab_herpeto[[#This Row],[Espécie*2]],'Base de dados'!B:Z,5,),0)</f>
        <v>Dendropsophinae</v>
      </c>
      <c r="BA79" s="49">
        <f>IFERROR(VLOOKUP(tab_herpeto[[#This Row],[Espécie*2]],'Base de dados'!B:Z,6,),0)</f>
        <v>0</v>
      </c>
      <c r="BB79" s="49" t="str">
        <f>IFERROR(VLOOKUP(tab_herpeto[[#This Row],[Espécie*2]],'Base de dados'!B:Z,8,),0)</f>
        <v>-</v>
      </c>
      <c r="BC79" s="49" t="str">
        <f>IFERROR(VLOOKUP(tab_herpeto[[#This Row],[Espécie*2]],'Base de dados'!B:Z,9,),0)</f>
        <v>Ar</v>
      </c>
      <c r="BD79" s="49" t="str">
        <f>IFERROR(VLOOKUP(tab_herpeto[[#This Row],[Espécie*2]],'Base de dados'!B:Z,10,),0)</f>
        <v>A</v>
      </c>
      <c r="BE79" s="49" t="str">
        <f>IFERROR(VLOOKUP(tab_herpeto[[#This Row],[Espécie*2]],'Base de dados'!B:Z,12,),0)</f>
        <v>-</v>
      </c>
      <c r="BF79" s="49" t="str">
        <f>IFERROR(VLOOKUP(tab_herpeto[[#This Row],[Espécie*2]],'Base de dados'!B:Z,14,),0)</f>
        <v>RS, SC, PR, SP, RJ, ES, MG, BA, SE, AL, PE, PB, RN, CE, PI, MA, MS, MT, GO, DF, TO, PA, AM, AP, RO, RR, AC</v>
      </c>
      <c r="BG79" s="49">
        <f>IFERROR(VLOOKUP(tab_herpeto[[#This Row],[Espécie*2]],'Base de dados'!B:Z,15,),0)</f>
        <v>0</v>
      </c>
      <c r="BH79" s="49">
        <f>IFERROR(VLOOKUP(tab_herpeto[[#This Row],[Espécie*2]],'Base de dados'!B:Z,16,),0)</f>
        <v>0</v>
      </c>
      <c r="BI79" s="49">
        <f>IFERROR(VLOOKUP(tab_herpeto[[#This Row],[Espécie*2]],'Base de dados'!B:Z,17,),0)</f>
        <v>0</v>
      </c>
      <c r="BJ79" s="49">
        <f>IFERROR(VLOOKUP(tab_herpeto[[#This Row],[Espécie*2]],'Base de dados'!B:Z,18,),0)</f>
        <v>0</v>
      </c>
      <c r="BK79" s="49" t="str">
        <f>IFERROR(VLOOKUP(tab_herpeto[[#This Row],[Espécie*2]],'Base de dados'!B:Z,19,),0)</f>
        <v>-</v>
      </c>
      <c r="BL79" s="49" t="str">
        <f>IFERROR(VLOOKUP(tab_herpeto[[#This Row],[Espécie*2]],'Base de dados'!B:Z,20,),0)</f>
        <v>-</v>
      </c>
      <c r="BM79" s="49" t="str">
        <f>IFERROR(VLOOKUP(tab_herpeto[[#This Row],[Espécie*2]],'Base de dados'!B:Z,24),0)</f>
        <v>-</v>
      </c>
      <c r="BN79" s="49" t="str">
        <f>IFERROR(VLOOKUP(tab_herpeto[[#This Row],[Espécie*2]],'Base de dados'!B:Z,25,),0)</f>
        <v>-</v>
      </c>
      <c r="BO79" s="49">
        <f>IFERROR(VLOOKUP(tab_herpeto[[#This Row],[Espécie*2]],'Base de dados'!B:Z,2),0)</f>
        <v>898</v>
      </c>
      <c r="BP79" s="49">
        <f>IFERROR(VLOOKUP(tab_herpeto[[#This Row],[Espécie*2]],'Base de dados'!B:AA,26),0)</f>
        <v>0</v>
      </c>
    </row>
    <row r="80" spans="2:68" x14ac:dyDescent="0.25">
      <c r="B80" s="29">
        <v>76</v>
      </c>
      <c r="C80" s="33" t="s">
        <v>3071</v>
      </c>
      <c r="D80" s="49" t="s">
        <v>3091</v>
      </c>
      <c r="E80" s="29" t="s">
        <v>83</v>
      </c>
      <c r="F80" s="50">
        <v>45007</v>
      </c>
      <c r="G80" s="49" t="s">
        <v>3074</v>
      </c>
      <c r="H80" s="49" t="s">
        <v>76</v>
      </c>
      <c r="I80" s="49" t="s">
        <v>60</v>
      </c>
      <c r="J80" s="49" t="s">
        <v>3064</v>
      </c>
      <c r="K80" s="53" t="s">
        <v>848</v>
      </c>
      <c r="L80" s="35" t="str">
        <f>IFERROR(VLOOKUP(tab_herpeto[[#This Row],[Espécie*]],'Base de dados'!B:Z,7,),0)</f>
        <v>perereca</v>
      </c>
      <c r="M80" s="29" t="s">
        <v>3</v>
      </c>
      <c r="N80" s="49" t="s">
        <v>82</v>
      </c>
      <c r="O80" s="49" t="s">
        <v>82</v>
      </c>
      <c r="P80" s="49" t="s">
        <v>39</v>
      </c>
      <c r="Q80" s="49" t="s">
        <v>50</v>
      </c>
      <c r="R80" s="49" t="s">
        <v>3</v>
      </c>
      <c r="S80" s="49" t="s">
        <v>4</v>
      </c>
      <c r="T80" s="51">
        <v>0.79166666666666663</v>
      </c>
      <c r="U80" s="51">
        <v>0.85416666666666663</v>
      </c>
      <c r="V80" s="49" t="s">
        <v>3</v>
      </c>
      <c r="W80" s="49" t="s">
        <v>53</v>
      </c>
      <c r="X80" s="29" t="s">
        <v>3</v>
      </c>
      <c r="Y80" s="49" t="s">
        <v>3</v>
      </c>
      <c r="Z80" s="50">
        <f>tab_herpeto[[#This Row],[Data]]</f>
        <v>45007</v>
      </c>
      <c r="AA80" s="49" t="str">
        <f>tab_herpeto[[#This Row],[Empreendimento]]</f>
        <v>PCH Canoas</v>
      </c>
      <c r="AB80" s="29" t="s">
        <v>175</v>
      </c>
      <c r="AC80" s="29" t="s">
        <v>178</v>
      </c>
      <c r="AD80" s="29" t="s">
        <v>181</v>
      </c>
      <c r="AE80" s="29" t="s">
        <v>3086</v>
      </c>
      <c r="AF80" s="29" t="s">
        <v>184</v>
      </c>
      <c r="AG80" s="29" t="s">
        <v>3130</v>
      </c>
      <c r="AH80" s="29" t="s">
        <v>189</v>
      </c>
      <c r="AI80" s="52" t="str">
        <f>tab_herpeto[[#This Row],[Espécie*]]</f>
        <v>Boana bischoffi</v>
      </c>
      <c r="AJ80" s="53" t="str">
        <f>IFERROR(VLOOKUP(tab_herpeto[[#This Row],[Espécie*2]],'Base de dados'!B:Z,7,),0)</f>
        <v>perereca</v>
      </c>
      <c r="AK80" s="49" t="str">
        <f>IFERROR(VLOOKUP(tab_herpeto[[#This Row],[Espécie*2]],'Base de dados'!B:Z,13,),0)</f>
        <v>-</v>
      </c>
      <c r="AL80" s="29" t="s">
        <v>192</v>
      </c>
      <c r="AM80" s="49" t="s">
        <v>3078</v>
      </c>
      <c r="AN80" s="49" t="s">
        <v>3082</v>
      </c>
      <c r="AO80" s="49" t="str">
        <f>IFERROR(VLOOKUP(tab_herpeto[[#This Row],[Espécie*2]],'Base de dados'!B:Z,22,),0)</f>
        <v>-</v>
      </c>
      <c r="AP80" s="49" t="str">
        <f>IFERROR(VLOOKUP(tab_herpeto[[#This Row],[Espécie*2]],'Base de dados'!B:Z,23,),0)</f>
        <v>-</v>
      </c>
      <c r="AQ80" s="49" t="str">
        <f>IFERROR(VLOOKUP(tab_herpeto[[#This Row],[Espécie*2]],'Base de dados'!B:Z,21,),0)</f>
        <v>LC</v>
      </c>
      <c r="AR80" s="49" t="str">
        <f>tab_herpeto[[#This Row],[Campanha]]</f>
        <v>C01</v>
      </c>
      <c r="AS80" s="49"/>
      <c r="AT80" s="49" t="str">
        <f>tab_herpeto[[#This Row],[Método]]</f>
        <v>Censo auditivo</v>
      </c>
      <c r="AU80" s="49" t="str">
        <f>tab_herpeto[[#This Row],[ID Marcação*]]</f>
        <v>-</v>
      </c>
      <c r="AV80" s="49" t="str">
        <f>tab_herpeto[[#This Row],[Nº do Tombo]]</f>
        <v>-</v>
      </c>
      <c r="AW80" s="49" t="str">
        <f>IFERROR(VLOOKUP(tab_herpeto[[#This Row],[Espécie*2]],'Base de dados'!B:Z,11,),0)</f>
        <v>E</v>
      </c>
      <c r="AX80" s="49" t="str">
        <f>IFERROR(VLOOKUP(tab_herpeto[[#This Row],[Espécie*2]],'Base de dados'!B:Z,3,),0)</f>
        <v>Anura</v>
      </c>
      <c r="AY80" s="49" t="str">
        <f>IFERROR(VLOOKUP(tab_herpeto[[#This Row],[Espécie*2]],'Base de dados'!B:Z,4,),0)</f>
        <v>Hylidae</v>
      </c>
      <c r="AZ80" s="49" t="str">
        <f>IFERROR(VLOOKUP(tab_herpeto[[#This Row],[Espécie*2]],'Base de dados'!B:Z,5,),0)</f>
        <v>Cophomantinae</v>
      </c>
      <c r="BA80" s="49">
        <f>IFERROR(VLOOKUP(tab_herpeto[[#This Row],[Espécie*2]],'Base de dados'!B:Z,6,),0)</f>
        <v>0</v>
      </c>
      <c r="BB80" s="49" t="str">
        <f>IFERROR(VLOOKUP(tab_herpeto[[#This Row],[Espécie*2]],'Base de dados'!B:Z,8,),0)</f>
        <v>-</v>
      </c>
      <c r="BC80" s="49" t="str">
        <f>IFERROR(VLOOKUP(tab_herpeto[[#This Row],[Espécie*2]],'Base de dados'!B:Z,9,),0)</f>
        <v>Ar</v>
      </c>
      <c r="BD80" s="49" t="str">
        <f>IFERROR(VLOOKUP(tab_herpeto[[#This Row],[Espécie*2]],'Base de dados'!B:Z,10,),0)</f>
        <v>A</v>
      </c>
      <c r="BE80" s="49" t="str">
        <f>IFERROR(VLOOKUP(tab_herpeto[[#This Row],[Espécie*2]],'Base de dados'!B:Z,12,),0)</f>
        <v>-</v>
      </c>
      <c r="BF80" s="49" t="str">
        <f>IFERROR(VLOOKUP(tab_herpeto[[#This Row],[Espécie*2]],'Base de dados'!B:Z,14,),0)</f>
        <v>RS, SC, PR, SP, RJ</v>
      </c>
      <c r="BG80" s="49">
        <f>IFERROR(VLOOKUP(tab_herpeto[[#This Row],[Espécie*2]],'Base de dados'!B:Z,15,),0)</f>
        <v>0</v>
      </c>
      <c r="BH80" s="49">
        <f>IFERROR(VLOOKUP(tab_herpeto[[#This Row],[Espécie*2]],'Base de dados'!B:Z,16,),0)</f>
        <v>0</v>
      </c>
      <c r="BI80" s="49">
        <f>IFERROR(VLOOKUP(tab_herpeto[[#This Row],[Espécie*2]],'Base de dados'!B:Z,17,),0)</f>
        <v>0</v>
      </c>
      <c r="BJ80" s="49">
        <f>IFERROR(VLOOKUP(tab_herpeto[[#This Row],[Espécie*2]],'Base de dados'!B:Z,18,),0)</f>
        <v>0</v>
      </c>
      <c r="BK80" s="49" t="str">
        <f>IFERROR(VLOOKUP(tab_herpeto[[#This Row],[Espécie*2]],'Base de dados'!B:Z,19,),0)</f>
        <v>-</v>
      </c>
      <c r="BL80" s="49" t="str">
        <f>IFERROR(VLOOKUP(tab_herpeto[[#This Row],[Espécie*2]],'Base de dados'!B:Z,20,),0)</f>
        <v>-</v>
      </c>
      <c r="BM80" s="49">
        <f>IFERROR(VLOOKUP(tab_herpeto[[#This Row],[Espécie*2]],'Base de dados'!B:Z,24),0)</f>
        <v>0</v>
      </c>
      <c r="BN80" s="49" t="str">
        <f>IFERROR(VLOOKUP(tab_herpeto[[#This Row],[Espécie*2]],'Base de dados'!B:Z,25,),0)</f>
        <v>-</v>
      </c>
      <c r="BO80" s="49">
        <f>IFERROR(VLOOKUP(tab_herpeto[[#This Row],[Espécie*2]],'Base de dados'!B:Z,2),0)</f>
        <v>127</v>
      </c>
      <c r="BP80" s="49">
        <f>IFERROR(VLOOKUP(tab_herpeto[[#This Row],[Espécie*2]],'Base de dados'!B:AA,26),0)</f>
        <v>0</v>
      </c>
    </row>
    <row r="81" spans="2:68" x14ac:dyDescent="0.25">
      <c r="B81" s="29">
        <v>77</v>
      </c>
      <c r="C81" s="33" t="s">
        <v>3071</v>
      </c>
      <c r="D81" s="49" t="s">
        <v>3091</v>
      </c>
      <c r="E81" s="29" t="s">
        <v>83</v>
      </c>
      <c r="F81" s="50">
        <v>45007</v>
      </c>
      <c r="G81" s="49" t="s">
        <v>3074</v>
      </c>
      <c r="H81" s="49" t="s">
        <v>76</v>
      </c>
      <c r="I81" s="49" t="s">
        <v>60</v>
      </c>
      <c r="J81" s="49" t="s">
        <v>3064</v>
      </c>
      <c r="K81" s="53" t="s">
        <v>848</v>
      </c>
      <c r="L81" s="35" t="str">
        <f>IFERROR(VLOOKUP(tab_herpeto[[#This Row],[Espécie*]],'Base de dados'!B:Z,7,),0)</f>
        <v>perereca</v>
      </c>
      <c r="M81" s="29" t="s">
        <v>3</v>
      </c>
      <c r="N81" s="49" t="s">
        <v>82</v>
      </c>
      <c r="O81" s="49" t="s">
        <v>82</v>
      </c>
      <c r="P81" s="49" t="s">
        <v>39</v>
      </c>
      <c r="Q81" s="49" t="s">
        <v>50</v>
      </c>
      <c r="R81" s="49" t="s">
        <v>3</v>
      </c>
      <c r="S81" s="49" t="s">
        <v>4</v>
      </c>
      <c r="T81" s="51">
        <v>0.79166666666666663</v>
      </c>
      <c r="U81" s="51">
        <v>0.85416666666666663</v>
      </c>
      <c r="V81" s="49" t="s">
        <v>3</v>
      </c>
      <c r="W81" s="49" t="s">
        <v>53</v>
      </c>
      <c r="X81" s="29" t="s">
        <v>3</v>
      </c>
      <c r="Y81" s="49" t="s">
        <v>3</v>
      </c>
      <c r="Z81" s="50">
        <f>tab_herpeto[[#This Row],[Data]]</f>
        <v>45007</v>
      </c>
      <c r="AA81" s="49" t="str">
        <f>tab_herpeto[[#This Row],[Empreendimento]]</f>
        <v>PCH Canoas</v>
      </c>
      <c r="AB81" s="29" t="s">
        <v>175</v>
      </c>
      <c r="AC81" s="29" t="s">
        <v>178</v>
      </c>
      <c r="AD81" s="29" t="s">
        <v>181</v>
      </c>
      <c r="AE81" s="29" t="s">
        <v>3086</v>
      </c>
      <c r="AF81" s="29" t="s">
        <v>184</v>
      </c>
      <c r="AG81" s="29" t="s">
        <v>3130</v>
      </c>
      <c r="AH81" s="29" t="s">
        <v>189</v>
      </c>
      <c r="AI81" s="52" t="str">
        <f>tab_herpeto[[#This Row],[Espécie*]]</f>
        <v>Boana bischoffi</v>
      </c>
      <c r="AJ81" s="53" t="str">
        <f>IFERROR(VLOOKUP(tab_herpeto[[#This Row],[Espécie*2]],'Base de dados'!B:Z,7,),0)</f>
        <v>perereca</v>
      </c>
      <c r="AK81" s="49" t="str">
        <f>IFERROR(VLOOKUP(tab_herpeto[[#This Row],[Espécie*2]],'Base de dados'!B:Z,13,),0)</f>
        <v>-</v>
      </c>
      <c r="AL81" s="29" t="s">
        <v>192</v>
      </c>
      <c r="AM81" s="49" t="s">
        <v>3078</v>
      </c>
      <c r="AN81" s="49" t="s">
        <v>3082</v>
      </c>
      <c r="AO81" s="49" t="str">
        <f>IFERROR(VLOOKUP(tab_herpeto[[#This Row],[Espécie*2]],'Base de dados'!B:Z,22,),0)</f>
        <v>-</v>
      </c>
      <c r="AP81" s="49" t="str">
        <f>IFERROR(VLOOKUP(tab_herpeto[[#This Row],[Espécie*2]],'Base de dados'!B:Z,23,),0)</f>
        <v>-</v>
      </c>
      <c r="AQ81" s="49" t="str">
        <f>IFERROR(VLOOKUP(tab_herpeto[[#This Row],[Espécie*2]],'Base de dados'!B:Z,21,),0)</f>
        <v>LC</v>
      </c>
      <c r="AR81" s="49" t="str">
        <f>tab_herpeto[[#This Row],[Campanha]]</f>
        <v>C01</v>
      </c>
      <c r="AS81" s="49"/>
      <c r="AT81" s="49" t="str">
        <f>tab_herpeto[[#This Row],[Método]]</f>
        <v>Censo auditivo</v>
      </c>
      <c r="AU81" s="49" t="str">
        <f>tab_herpeto[[#This Row],[ID Marcação*]]</f>
        <v>-</v>
      </c>
      <c r="AV81" s="49" t="str">
        <f>tab_herpeto[[#This Row],[Nº do Tombo]]</f>
        <v>-</v>
      </c>
      <c r="AW81" s="49" t="str">
        <f>IFERROR(VLOOKUP(tab_herpeto[[#This Row],[Espécie*2]],'Base de dados'!B:Z,11,),0)</f>
        <v>E</v>
      </c>
      <c r="AX81" s="49" t="str">
        <f>IFERROR(VLOOKUP(tab_herpeto[[#This Row],[Espécie*2]],'Base de dados'!B:Z,3,),0)</f>
        <v>Anura</v>
      </c>
      <c r="AY81" s="49" t="str">
        <f>IFERROR(VLOOKUP(tab_herpeto[[#This Row],[Espécie*2]],'Base de dados'!B:Z,4,),0)</f>
        <v>Hylidae</v>
      </c>
      <c r="AZ81" s="49" t="str">
        <f>IFERROR(VLOOKUP(tab_herpeto[[#This Row],[Espécie*2]],'Base de dados'!B:Z,5,),0)</f>
        <v>Cophomantinae</v>
      </c>
      <c r="BA81" s="49">
        <f>IFERROR(VLOOKUP(tab_herpeto[[#This Row],[Espécie*2]],'Base de dados'!B:Z,6,),0)</f>
        <v>0</v>
      </c>
      <c r="BB81" s="49" t="str">
        <f>IFERROR(VLOOKUP(tab_herpeto[[#This Row],[Espécie*2]],'Base de dados'!B:Z,8,),0)</f>
        <v>-</v>
      </c>
      <c r="BC81" s="49" t="str">
        <f>IFERROR(VLOOKUP(tab_herpeto[[#This Row],[Espécie*2]],'Base de dados'!B:Z,9,),0)</f>
        <v>Ar</v>
      </c>
      <c r="BD81" s="49" t="str">
        <f>IFERROR(VLOOKUP(tab_herpeto[[#This Row],[Espécie*2]],'Base de dados'!B:Z,10,),0)</f>
        <v>A</v>
      </c>
      <c r="BE81" s="49" t="str">
        <f>IFERROR(VLOOKUP(tab_herpeto[[#This Row],[Espécie*2]],'Base de dados'!B:Z,12,),0)</f>
        <v>-</v>
      </c>
      <c r="BF81" s="49" t="str">
        <f>IFERROR(VLOOKUP(tab_herpeto[[#This Row],[Espécie*2]],'Base de dados'!B:Z,14,),0)</f>
        <v>RS, SC, PR, SP, RJ</v>
      </c>
      <c r="BG81" s="49">
        <f>IFERROR(VLOOKUP(tab_herpeto[[#This Row],[Espécie*2]],'Base de dados'!B:Z,15,),0)</f>
        <v>0</v>
      </c>
      <c r="BH81" s="49">
        <f>IFERROR(VLOOKUP(tab_herpeto[[#This Row],[Espécie*2]],'Base de dados'!B:Z,16,),0)</f>
        <v>0</v>
      </c>
      <c r="BI81" s="49">
        <f>IFERROR(VLOOKUP(tab_herpeto[[#This Row],[Espécie*2]],'Base de dados'!B:Z,17,),0)</f>
        <v>0</v>
      </c>
      <c r="BJ81" s="49">
        <f>IFERROR(VLOOKUP(tab_herpeto[[#This Row],[Espécie*2]],'Base de dados'!B:Z,18,),0)</f>
        <v>0</v>
      </c>
      <c r="BK81" s="49" t="str">
        <f>IFERROR(VLOOKUP(tab_herpeto[[#This Row],[Espécie*2]],'Base de dados'!B:Z,19,),0)</f>
        <v>-</v>
      </c>
      <c r="BL81" s="49" t="str">
        <f>IFERROR(VLOOKUP(tab_herpeto[[#This Row],[Espécie*2]],'Base de dados'!B:Z,20,),0)</f>
        <v>-</v>
      </c>
      <c r="BM81" s="49">
        <f>IFERROR(VLOOKUP(tab_herpeto[[#This Row],[Espécie*2]],'Base de dados'!B:Z,24),0)</f>
        <v>0</v>
      </c>
      <c r="BN81" s="49" t="str">
        <f>IFERROR(VLOOKUP(tab_herpeto[[#This Row],[Espécie*2]],'Base de dados'!B:Z,25,),0)</f>
        <v>-</v>
      </c>
      <c r="BO81" s="49">
        <f>IFERROR(VLOOKUP(tab_herpeto[[#This Row],[Espécie*2]],'Base de dados'!B:Z,2),0)</f>
        <v>127</v>
      </c>
      <c r="BP81" s="49">
        <f>IFERROR(VLOOKUP(tab_herpeto[[#This Row],[Espécie*2]],'Base de dados'!B:AA,26),0)</f>
        <v>0</v>
      </c>
    </row>
    <row r="82" spans="2:68" x14ac:dyDescent="0.25">
      <c r="B82" s="29">
        <v>78</v>
      </c>
      <c r="C82" s="33" t="s">
        <v>3071</v>
      </c>
      <c r="D82" s="49" t="s">
        <v>3091</v>
      </c>
      <c r="E82" s="29" t="s">
        <v>83</v>
      </c>
      <c r="F82" s="50">
        <v>45007</v>
      </c>
      <c r="G82" s="49" t="s">
        <v>3074</v>
      </c>
      <c r="H82" s="49" t="s">
        <v>76</v>
      </c>
      <c r="I82" s="49" t="s">
        <v>60</v>
      </c>
      <c r="J82" s="29" t="s">
        <v>72</v>
      </c>
      <c r="K82" s="53" t="s">
        <v>1469</v>
      </c>
      <c r="L82" s="35" t="str">
        <f>IFERROR(VLOOKUP(tab_herpeto[[#This Row],[Espécie*]],'Base de dados'!B:Z,7,),0)</f>
        <v>rãzinha-do-folhiço</v>
      </c>
      <c r="M82" s="29" t="s">
        <v>3</v>
      </c>
      <c r="N82" s="49" t="s">
        <v>82</v>
      </c>
      <c r="O82" s="49" t="s">
        <v>82</v>
      </c>
      <c r="P82" s="49" t="s">
        <v>38</v>
      </c>
      <c r="Q82" s="49" t="s">
        <v>46</v>
      </c>
      <c r="R82" s="49" t="s">
        <v>3</v>
      </c>
      <c r="S82" s="49" t="s">
        <v>4</v>
      </c>
      <c r="T82" s="51">
        <v>0.79166666666666663</v>
      </c>
      <c r="U82" s="51">
        <v>0.85416666666666663</v>
      </c>
      <c r="V82" s="49" t="s">
        <v>3</v>
      </c>
      <c r="W82" s="49" t="s">
        <v>53</v>
      </c>
      <c r="X82" s="29" t="s">
        <v>3</v>
      </c>
      <c r="Y82" s="49" t="s">
        <v>3</v>
      </c>
      <c r="Z82" s="50">
        <f>tab_herpeto[[#This Row],[Data]]</f>
        <v>45007</v>
      </c>
      <c r="AA82" s="49" t="str">
        <f>tab_herpeto[[#This Row],[Empreendimento]]</f>
        <v>PCH Canoas</v>
      </c>
      <c r="AB82" s="29" t="s">
        <v>175</v>
      </c>
      <c r="AC82" s="29" t="s">
        <v>178</v>
      </c>
      <c r="AD82" s="29" t="s">
        <v>181</v>
      </c>
      <c r="AE82" s="29" t="s">
        <v>3086</v>
      </c>
      <c r="AF82" s="29" t="s">
        <v>184</v>
      </c>
      <c r="AG82" s="29" t="s">
        <v>3130</v>
      </c>
      <c r="AH82" s="29" t="s">
        <v>189</v>
      </c>
      <c r="AI82" s="52" t="str">
        <f>tab_herpeto[[#This Row],[Espécie*]]</f>
        <v>Leptodactylus luctator</v>
      </c>
      <c r="AJ82" s="53" t="str">
        <f>IFERROR(VLOOKUP(tab_herpeto[[#This Row],[Espécie*2]],'Base de dados'!B:Z,7,),0)</f>
        <v>rãzinha-do-folhiço</v>
      </c>
      <c r="AK82" s="49" t="str">
        <f>IFERROR(VLOOKUP(tab_herpeto[[#This Row],[Espécie*2]],'Base de dados'!B:Z,13,),0)</f>
        <v>-</v>
      </c>
      <c r="AL82" s="29" t="s">
        <v>192</v>
      </c>
      <c r="AM82" s="49" t="s">
        <v>3078</v>
      </c>
      <c r="AN82" s="49" t="s">
        <v>3082</v>
      </c>
      <c r="AO82" s="49" t="str">
        <f>IFERROR(VLOOKUP(tab_herpeto[[#This Row],[Espécie*2]],'Base de dados'!B:Z,22,),0)</f>
        <v>-</v>
      </c>
      <c r="AP82" s="49" t="str">
        <f>IFERROR(VLOOKUP(tab_herpeto[[#This Row],[Espécie*2]],'Base de dados'!B:Z,23,),0)</f>
        <v>-</v>
      </c>
      <c r="AQ82" s="49" t="str">
        <f>IFERROR(VLOOKUP(tab_herpeto[[#This Row],[Espécie*2]],'Base de dados'!B:Z,21,),0)</f>
        <v>-</v>
      </c>
      <c r="AR82" s="49" t="str">
        <f>tab_herpeto[[#This Row],[Campanha]]</f>
        <v>C01</v>
      </c>
      <c r="AS82" s="49"/>
      <c r="AT82" s="49" t="str">
        <f>tab_herpeto[[#This Row],[Método]]</f>
        <v>Procura livre</v>
      </c>
      <c r="AU82" s="49" t="str">
        <f>tab_herpeto[[#This Row],[ID Marcação*]]</f>
        <v>-</v>
      </c>
      <c r="AV82" s="49" t="str">
        <f>tab_herpeto[[#This Row],[Nº do Tombo]]</f>
        <v>-</v>
      </c>
      <c r="AW82" s="49" t="str">
        <f>IFERROR(VLOOKUP(tab_herpeto[[#This Row],[Espécie*2]],'Base de dados'!B:Z,11,),0)</f>
        <v>R</v>
      </c>
      <c r="AX82" s="49" t="str">
        <f>IFERROR(VLOOKUP(tab_herpeto[[#This Row],[Espécie*2]],'Base de dados'!B:Z,3,),0)</f>
        <v>Anura</v>
      </c>
      <c r="AY82" s="49" t="str">
        <f>IFERROR(VLOOKUP(tab_herpeto[[#This Row],[Espécie*2]],'Base de dados'!B:Z,4,),0)</f>
        <v>Leptodactylidae</v>
      </c>
      <c r="AZ82" s="49" t="str">
        <f>IFERROR(VLOOKUP(tab_herpeto[[#This Row],[Espécie*2]],'Base de dados'!B:Z,5,),0)</f>
        <v>Leptodactylinae</v>
      </c>
      <c r="BA82" s="49">
        <f>IFERROR(VLOOKUP(tab_herpeto[[#This Row],[Espécie*2]],'Base de dados'!B:Z,6,),0)</f>
        <v>0</v>
      </c>
      <c r="BB82" s="49" t="str">
        <f>IFERROR(VLOOKUP(tab_herpeto[[#This Row],[Espécie*2]],'Base de dados'!B:Z,8,),0)</f>
        <v>-</v>
      </c>
      <c r="BC82" s="49" t="str">
        <f>IFERROR(VLOOKUP(tab_herpeto[[#This Row],[Espécie*2]],'Base de dados'!B:Z,9,),0)</f>
        <v>Te</v>
      </c>
      <c r="BD82" s="49" t="str">
        <f>IFERROR(VLOOKUP(tab_herpeto[[#This Row],[Espécie*2]],'Base de dados'!B:Z,10,),0)</f>
        <v>AF</v>
      </c>
      <c r="BE82" s="49" t="str">
        <f>IFERROR(VLOOKUP(tab_herpeto[[#This Row],[Espécie*2]],'Base de dados'!B:Z,12,),0)</f>
        <v>-</v>
      </c>
      <c r="BF82" s="49" t="str">
        <f>IFERROR(VLOOKUP(tab_herpeto[[#This Row],[Espécie*2]],'Base de dados'!B:Z,14,),0)</f>
        <v>-</v>
      </c>
      <c r="BG82" s="49">
        <f>IFERROR(VLOOKUP(tab_herpeto[[#This Row],[Espécie*2]],'Base de dados'!B:Z,15,),0)</f>
        <v>0</v>
      </c>
      <c r="BH82" s="49" t="str">
        <f>IFERROR(VLOOKUP(tab_herpeto[[#This Row],[Espécie*2]],'Base de dados'!B:Z,16,),0)</f>
        <v>-</v>
      </c>
      <c r="BI82" s="49">
        <f>IFERROR(VLOOKUP(tab_herpeto[[#This Row],[Espécie*2]],'Base de dados'!B:Z,17,),0)</f>
        <v>0</v>
      </c>
      <c r="BJ82" s="49">
        <f>IFERROR(VLOOKUP(tab_herpeto[[#This Row],[Espécie*2]],'Base de dados'!B:Z,18,),0)</f>
        <v>0</v>
      </c>
      <c r="BK82" s="49" t="str">
        <f>IFERROR(VLOOKUP(tab_herpeto[[#This Row],[Espécie*2]],'Base de dados'!B:Z,19,),0)</f>
        <v>-</v>
      </c>
      <c r="BL82" s="49" t="str">
        <f>IFERROR(VLOOKUP(tab_herpeto[[#This Row],[Espécie*2]],'Base de dados'!B:Z,20,),0)</f>
        <v>-</v>
      </c>
      <c r="BM82" s="49" t="str">
        <f>IFERROR(VLOOKUP(tab_herpeto[[#This Row],[Espécie*2]],'Base de dados'!B:Z,24),0)</f>
        <v>-</v>
      </c>
      <c r="BN82" s="49" t="str">
        <f>IFERROR(VLOOKUP(tab_herpeto[[#This Row],[Espécie*2]],'Base de dados'!B:Z,25,),0)</f>
        <v>-</v>
      </c>
      <c r="BO82" s="49" t="str">
        <f>IFERROR(VLOOKUP(tab_herpeto[[#This Row],[Espécie*2]],'Base de dados'!B:Z,2),0)</f>
        <v>XX</v>
      </c>
      <c r="BP82" s="49">
        <f>IFERROR(VLOOKUP(tab_herpeto[[#This Row],[Espécie*2]],'Base de dados'!B:AA,26),0)</f>
        <v>0</v>
      </c>
    </row>
    <row r="83" spans="2:68" x14ac:dyDescent="0.25">
      <c r="B83" s="29">
        <v>79</v>
      </c>
      <c r="C83" s="33" t="s">
        <v>3071</v>
      </c>
      <c r="D83" s="49" t="s">
        <v>3091</v>
      </c>
      <c r="E83" s="29" t="s">
        <v>83</v>
      </c>
      <c r="F83" s="50">
        <v>45007</v>
      </c>
      <c r="G83" s="49" t="s">
        <v>3074</v>
      </c>
      <c r="H83" s="49" t="s">
        <v>76</v>
      </c>
      <c r="I83" s="49" t="s">
        <v>60</v>
      </c>
      <c r="J83" s="49" t="s">
        <v>3064</v>
      </c>
      <c r="K83" s="53" t="s">
        <v>1469</v>
      </c>
      <c r="L83" s="35" t="str">
        <f>IFERROR(VLOOKUP(tab_herpeto[[#This Row],[Espécie*]],'Base de dados'!B:Z,7,),0)</f>
        <v>rãzinha-do-folhiço</v>
      </c>
      <c r="M83" s="29" t="s">
        <v>3</v>
      </c>
      <c r="N83" s="49" t="s">
        <v>82</v>
      </c>
      <c r="O83" s="49" t="s">
        <v>82</v>
      </c>
      <c r="P83" s="49" t="s">
        <v>39</v>
      </c>
      <c r="Q83" s="49" t="s">
        <v>46</v>
      </c>
      <c r="R83" s="49" t="s">
        <v>3</v>
      </c>
      <c r="S83" s="49" t="s">
        <v>4</v>
      </c>
      <c r="T83" s="51">
        <v>0.79166666666666663</v>
      </c>
      <c r="U83" s="51">
        <v>0.85416666666666663</v>
      </c>
      <c r="V83" s="49" t="s">
        <v>3</v>
      </c>
      <c r="W83" s="49" t="s">
        <v>53</v>
      </c>
      <c r="X83" s="29" t="s">
        <v>3</v>
      </c>
      <c r="Y83" s="49" t="s">
        <v>3</v>
      </c>
      <c r="Z83" s="50">
        <f>tab_herpeto[[#This Row],[Data]]</f>
        <v>45007</v>
      </c>
      <c r="AA83" s="49" t="str">
        <f>tab_herpeto[[#This Row],[Empreendimento]]</f>
        <v>PCH Canoas</v>
      </c>
      <c r="AB83" s="29" t="s">
        <v>175</v>
      </c>
      <c r="AC83" s="29" t="s">
        <v>178</v>
      </c>
      <c r="AD83" s="29" t="s">
        <v>181</v>
      </c>
      <c r="AE83" s="29" t="s">
        <v>3086</v>
      </c>
      <c r="AF83" s="29" t="s">
        <v>184</v>
      </c>
      <c r="AG83" s="29" t="s">
        <v>3130</v>
      </c>
      <c r="AH83" s="29" t="s">
        <v>189</v>
      </c>
      <c r="AI83" s="52" t="str">
        <f>tab_herpeto[[#This Row],[Espécie*]]</f>
        <v>Leptodactylus luctator</v>
      </c>
      <c r="AJ83" s="53" t="str">
        <f>IFERROR(VLOOKUP(tab_herpeto[[#This Row],[Espécie*2]],'Base de dados'!B:Z,7,),0)</f>
        <v>rãzinha-do-folhiço</v>
      </c>
      <c r="AK83" s="49" t="str">
        <f>IFERROR(VLOOKUP(tab_herpeto[[#This Row],[Espécie*2]],'Base de dados'!B:Z,13,),0)</f>
        <v>-</v>
      </c>
      <c r="AL83" s="29" t="s">
        <v>192</v>
      </c>
      <c r="AM83" s="49" t="s">
        <v>3078</v>
      </c>
      <c r="AN83" s="49" t="s">
        <v>3082</v>
      </c>
      <c r="AO83" s="49" t="str">
        <f>IFERROR(VLOOKUP(tab_herpeto[[#This Row],[Espécie*2]],'Base de dados'!B:Z,22,),0)</f>
        <v>-</v>
      </c>
      <c r="AP83" s="49" t="str">
        <f>IFERROR(VLOOKUP(tab_herpeto[[#This Row],[Espécie*2]],'Base de dados'!B:Z,23,),0)</f>
        <v>-</v>
      </c>
      <c r="AQ83" s="49" t="str">
        <f>IFERROR(VLOOKUP(tab_herpeto[[#This Row],[Espécie*2]],'Base de dados'!B:Z,21,),0)</f>
        <v>-</v>
      </c>
      <c r="AR83" s="49" t="str">
        <f>tab_herpeto[[#This Row],[Campanha]]</f>
        <v>C01</v>
      </c>
      <c r="AS83" s="49"/>
      <c r="AT83" s="49" t="str">
        <f>tab_herpeto[[#This Row],[Método]]</f>
        <v>Censo auditivo</v>
      </c>
      <c r="AU83" s="49" t="str">
        <f>tab_herpeto[[#This Row],[ID Marcação*]]</f>
        <v>-</v>
      </c>
      <c r="AV83" s="49" t="str">
        <f>tab_herpeto[[#This Row],[Nº do Tombo]]</f>
        <v>-</v>
      </c>
      <c r="AW83" s="49" t="str">
        <f>IFERROR(VLOOKUP(tab_herpeto[[#This Row],[Espécie*2]],'Base de dados'!B:Z,11,),0)</f>
        <v>R</v>
      </c>
      <c r="AX83" s="49" t="str">
        <f>IFERROR(VLOOKUP(tab_herpeto[[#This Row],[Espécie*2]],'Base de dados'!B:Z,3,),0)</f>
        <v>Anura</v>
      </c>
      <c r="AY83" s="49" t="str">
        <f>IFERROR(VLOOKUP(tab_herpeto[[#This Row],[Espécie*2]],'Base de dados'!B:Z,4,),0)</f>
        <v>Leptodactylidae</v>
      </c>
      <c r="AZ83" s="49" t="str">
        <f>IFERROR(VLOOKUP(tab_herpeto[[#This Row],[Espécie*2]],'Base de dados'!B:Z,5,),0)</f>
        <v>Leptodactylinae</v>
      </c>
      <c r="BA83" s="49">
        <f>IFERROR(VLOOKUP(tab_herpeto[[#This Row],[Espécie*2]],'Base de dados'!B:Z,6,),0)</f>
        <v>0</v>
      </c>
      <c r="BB83" s="49" t="str">
        <f>IFERROR(VLOOKUP(tab_herpeto[[#This Row],[Espécie*2]],'Base de dados'!B:Z,8,),0)</f>
        <v>-</v>
      </c>
      <c r="BC83" s="49" t="str">
        <f>IFERROR(VLOOKUP(tab_herpeto[[#This Row],[Espécie*2]],'Base de dados'!B:Z,9,),0)</f>
        <v>Te</v>
      </c>
      <c r="BD83" s="49" t="str">
        <f>IFERROR(VLOOKUP(tab_herpeto[[#This Row],[Espécie*2]],'Base de dados'!B:Z,10,),0)</f>
        <v>AF</v>
      </c>
      <c r="BE83" s="49" t="str">
        <f>IFERROR(VLOOKUP(tab_herpeto[[#This Row],[Espécie*2]],'Base de dados'!B:Z,12,),0)</f>
        <v>-</v>
      </c>
      <c r="BF83" s="49" t="str">
        <f>IFERROR(VLOOKUP(tab_herpeto[[#This Row],[Espécie*2]],'Base de dados'!B:Z,14,),0)</f>
        <v>-</v>
      </c>
      <c r="BG83" s="49">
        <f>IFERROR(VLOOKUP(tab_herpeto[[#This Row],[Espécie*2]],'Base de dados'!B:Z,15,),0)</f>
        <v>0</v>
      </c>
      <c r="BH83" s="49" t="str">
        <f>IFERROR(VLOOKUP(tab_herpeto[[#This Row],[Espécie*2]],'Base de dados'!B:Z,16,),0)</f>
        <v>-</v>
      </c>
      <c r="BI83" s="49">
        <f>IFERROR(VLOOKUP(tab_herpeto[[#This Row],[Espécie*2]],'Base de dados'!B:Z,17,),0)</f>
        <v>0</v>
      </c>
      <c r="BJ83" s="49">
        <f>IFERROR(VLOOKUP(tab_herpeto[[#This Row],[Espécie*2]],'Base de dados'!B:Z,18,),0)</f>
        <v>0</v>
      </c>
      <c r="BK83" s="49" t="str">
        <f>IFERROR(VLOOKUP(tab_herpeto[[#This Row],[Espécie*2]],'Base de dados'!B:Z,19,),0)</f>
        <v>-</v>
      </c>
      <c r="BL83" s="49" t="str">
        <f>IFERROR(VLOOKUP(tab_herpeto[[#This Row],[Espécie*2]],'Base de dados'!B:Z,20,),0)</f>
        <v>-</v>
      </c>
      <c r="BM83" s="49" t="str">
        <f>IFERROR(VLOOKUP(tab_herpeto[[#This Row],[Espécie*2]],'Base de dados'!B:Z,24),0)</f>
        <v>-</v>
      </c>
      <c r="BN83" s="49" t="str">
        <f>IFERROR(VLOOKUP(tab_herpeto[[#This Row],[Espécie*2]],'Base de dados'!B:Z,25,),0)</f>
        <v>-</v>
      </c>
      <c r="BO83" s="49" t="str">
        <f>IFERROR(VLOOKUP(tab_herpeto[[#This Row],[Espécie*2]],'Base de dados'!B:Z,2),0)</f>
        <v>XX</v>
      </c>
      <c r="BP83" s="49">
        <f>IFERROR(VLOOKUP(tab_herpeto[[#This Row],[Espécie*2]],'Base de dados'!B:AA,26),0)</f>
        <v>0</v>
      </c>
    </row>
    <row r="84" spans="2:68" x14ac:dyDescent="0.25">
      <c r="B84" s="29">
        <v>80</v>
      </c>
      <c r="C84" s="33" t="s">
        <v>3071</v>
      </c>
      <c r="D84" s="49" t="s">
        <v>3091</v>
      </c>
      <c r="E84" s="29" t="s">
        <v>83</v>
      </c>
      <c r="F84" s="50">
        <v>45007</v>
      </c>
      <c r="G84" s="49" t="s">
        <v>3074</v>
      </c>
      <c r="H84" s="49" t="s">
        <v>76</v>
      </c>
      <c r="I84" s="49" t="s">
        <v>60</v>
      </c>
      <c r="J84" s="49" t="s">
        <v>3064</v>
      </c>
      <c r="K84" s="53" t="s">
        <v>1003</v>
      </c>
      <c r="L84" s="35" t="str">
        <f>IFERROR(VLOOKUP(tab_herpeto[[#This Row],[Espécie*]],'Base de dados'!B:Z,7,),0)</f>
        <v>pererequinha-do-brejo</v>
      </c>
      <c r="M84" s="29" t="s">
        <v>3</v>
      </c>
      <c r="N84" s="49" t="s">
        <v>82</v>
      </c>
      <c r="O84" s="49" t="s">
        <v>82</v>
      </c>
      <c r="P84" s="49" t="s">
        <v>39</v>
      </c>
      <c r="Q84" s="49" t="s">
        <v>50</v>
      </c>
      <c r="R84" s="49" t="s">
        <v>3</v>
      </c>
      <c r="S84" s="49" t="s">
        <v>4</v>
      </c>
      <c r="T84" s="51">
        <v>0.79166666666666663</v>
      </c>
      <c r="U84" s="51">
        <v>0.85416666666666663</v>
      </c>
      <c r="V84" s="49" t="s">
        <v>3</v>
      </c>
      <c r="W84" s="49" t="s">
        <v>53</v>
      </c>
      <c r="X84" s="29" t="s">
        <v>3</v>
      </c>
      <c r="Y84" s="49" t="s">
        <v>3</v>
      </c>
      <c r="Z84" s="50">
        <f>tab_herpeto[[#This Row],[Data]]</f>
        <v>45007</v>
      </c>
      <c r="AA84" s="49" t="str">
        <f>tab_herpeto[[#This Row],[Empreendimento]]</f>
        <v>PCH Canoas</v>
      </c>
      <c r="AB84" s="29" t="s">
        <v>175</v>
      </c>
      <c r="AC84" s="29" t="s">
        <v>178</v>
      </c>
      <c r="AD84" s="29" t="s">
        <v>181</v>
      </c>
      <c r="AE84" s="29" t="s">
        <v>3086</v>
      </c>
      <c r="AF84" s="29" t="s">
        <v>184</v>
      </c>
      <c r="AG84" s="29" t="s">
        <v>3130</v>
      </c>
      <c r="AH84" s="29" t="s">
        <v>189</v>
      </c>
      <c r="AI84" s="52" t="str">
        <f>tab_herpeto[[#This Row],[Espécie*]]</f>
        <v>Dendropsophus minutus</v>
      </c>
      <c r="AJ84" s="53" t="str">
        <f>IFERROR(VLOOKUP(tab_herpeto[[#This Row],[Espécie*2]],'Base de dados'!B:Z,7,),0)</f>
        <v>pererequinha-do-brejo</v>
      </c>
      <c r="AK84" s="49" t="str">
        <f>IFERROR(VLOOKUP(tab_herpeto[[#This Row],[Espécie*2]],'Base de dados'!B:Z,13,),0)</f>
        <v>-</v>
      </c>
      <c r="AL84" s="29" t="s">
        <v>192</v>
      </c>
      <c r="AM84" s="49" t="s">
        <v>3078</v>
      </c>
      <c r="AN84" s="49" t="s">
        <v>3082</v>
      </c>
      <c r="AO84" s="49" t="str">
        <f>IFERROR(VLOOKUP(tab_herpeto[[#This Row],[Espécie*2]],'Base de dados'!B:Z,22,),0)</f>
        <v>-</v>
      </c>
      <c r="AP84" s="49" t="str">
        <f>IFERROR(VLOOKUP(tab_herpeto[[#This Row],[Espécie*2]],'Base de dados'!B:Z,23,),0)</f>
        <v>-</v>
      </c>
      <c r="AQ84" s="49" t="str">
        <f>IFERROR(VLOOKUP(tab_herpeto[[#This Row],[Espécie*2]],'Base de dados'!B:Z,21,),0)</f>
        <v>LC</v>
      </c>
      <c r="AR84" s="49" t="str">
        <f>tab_herpeto[[#This Row],[Campanha]]</f>
        <v>C01</v>
      </c>
      <c r="AS84" s="49"/>
      <c r="AT84" s="49" t="str">
        <f>tab_herpeto[[#This Row],[Método]]</f>
        <v>Censo auditivo</v>
      </c>
      <c r="AU84" s="49" t="str">
        <f>tab_herpeto[[#This Row],[ID Marcação*]]</f>
        <v>-</v>
      </c>
      <c r="AV84" s="49" t="str">
        <f>tab_herpeto[[#This Row],[Nº do Tombo]]</f>
        <v>-</v>
      </c>
      <c r="AW84" s="49" t="str">
        <f>IFERROR(VLOOKUP(tab_herpeto[[#This Row],[Espécie*2]],'Base de dados'!B:Z,11,),0)</f>
        <v>R</v>
      </c>
      <c r="AX84" s="49" t="str">
        <f>IFERROR(VLOOKUP(tab_herpeto[[#This Row],[Espécie*2]],'Base de dados'!B:Z,3,),0)</f>
        <v>Anura</v>
      </c>
      <c r="AY84" s="49" t="str">
        <f>IFERROR(VLOOKUP(tab_herpeto[[#This Row],[Espécie*2]],'Base de dados'!B:Z,4,),0)</f>
        <v>Hylidae</v>
      </c>
      <c r="AZ84" s="49" t="str">
        <f>IFERROR(VLOOKUP(tab_herpeto[[#This Row],[Espécie*2]],'Base de dados'!B:Z,5,),0)</f>
        <v>Dendropsophinae</v>
      </c>
      <c r="BA84" s="49">
        <f>IFERROR(VLOOKUP(tab_herpeto[[#This Row],[Espécie*2]],'Base de dados'!B:Z,6,),0)</f>
        <v>0</v>
      </c>
      <c r="BB84" s="49" t="str">
        <f>IFERROR(VLOOKUP(tab_herpeto[[#This Row],[Espécie*2]],'Base de dados'!B:Z,8,),0)</f>
        <v>-</v>
      </c>
      <c r="BC84" s="49" t="str">
        <f>IFERROR(VLOOKUP(tab_herpeto[[#This Row],[Espécie*2]],'Base de dados'!B:Z,9,),0)</f>
        <v>Ar</v>
      </c>
      <c r="BD84" s="49" t="str">
        <f>IFERROR(VLOOKUP(tab_herpeto[[#This Row],[Espécie*2]],'Base de dados'!B:Z,10,),0)</f>
        <v>A</v>
      </c>
      <c r="BE84" s="49" t="str">
        <f>IFERROR(VLOOKUP(tab_herpeto[[#This Row],[Espécie*2]],'Base de dados'!B:Z,12,),0)</f>
        <v>-</v>
      </c>
      <c r="BF84" s="49" t="str">
        <f>IFERROR(VLOOKUP(tab_herpeto[[#This Row],[Espécie*2]],'Base de dados'!B:Z,14,),0)</f>
        <v>RS, SC, PR, SP, RJ, ES, MG, BA, SE, AL, PE, PB, RN, CE, PI, MA, MS, MT, GO, DF, TO, PA, AM, AP, RO, RR, AC</v>
      </c>
      <c r="BG84" s="49">
        <f>IFERROR(VLOOKUP(tab_herpeto[[#This Row],[Espécie*2]],'Base de dados'!B:Z,15,),0)</f>
        <v>0</v>
      </c>
      <c r="BH84" s="49">
        <f>IFERROR(VLOOKUP(tab_herpeto[[#This Row],[Espécie*2]],'Base de dados'!B:Z,16,),0)</f>
        <v>0</v>
      </c>
      <c r="BI84" s="49">
        <f>IFERROR(VLOOKUP(tab_herpeto[[#This Row],[Espécie*2]],'Base de dados'!B:Z,17,),0)</f>
        <v>0</v>
      </c>
      <c r="BJ84" s="49">
        <f>IFERROR(VLOOKUP(tab_herpeto[[#This Row],[Espécie*2]],'Base de dados'!B:Z,18,),0)</f>
        <v>0</v>
      </c>
      <c r="BK84" s="49" t="str">
        <f>IFERROR(VLOOKUP(tab_herpeto[[#This Row],[Espécie*2]],'Base de dados'!B:Z,19,),0)</f>
        <v>-</v>
      </c>
      <c r="BL84" s="49" t="str">
        <f>IFERROR(VLOOKUP(tab_herpeto[[#This Row],[Espécie*2]],'Base de dados'!B:Z,20,),0)</f>
        <v>-</v>
      </c>
      <c r="BM84" s="49" t="str">
        <f>IFERROR(VLOOKUP(tab_herpeto[[#This Row],[Espécie*2]],'Base de dados'!B:Z,24),0)</f>
        <v>-</v>
      </c>
      <c r="BN84" s="49" t="str">
        <f>IFERROR(VLOOKUP(tab_herpeto[[#This Row],[Espécie*2]],'Base de dados'!B:Z,25,),0)</f>
        <v>-</v>
      </c>
      <c r="BO84" s="49">
        <f>IFERROR(VLOOKUP(tab_herpeto[[#This Row],[Espécie*2]],'Base de dados'!B:Z,2),0)</f>
        <v>898</v>
      </c>
      <c r="BP84" s="49">
        <f>IFERROR(VLOOKUP(tab_herpeto[[#This Row],[Espécie*2]],'Base de dados'!B:AA,26),0)</f>
        <v>0</v>
      </c>
    </row>
    <row r="85" spans="2:68" x14ac:dyDescent="0.25">
      <c r="B85" s="29">
        <v>81</v>
      </c>
      <c r="C85" s="33" t="s">
        <v>3071</v>
      </c>
      <c r="D85" s="49" t="s">
        <v>3091</v>
      </c>
      <c r="E85" s="29" t="s">
        <v>83</v>
      </c>
      <c r="F85" s="50">
        <v>45007</v>
      </c>
      <c r="G85" s="49" t="s">
        <v>3074</v>
      </c>
      <c r="H85" s="49" t="s">
        <v>76</v>
      </c>
      <c r="I85" s="49" t="s">
        <v>60</v>
      </c>
      <c r="J85" s="49" t="s">
        <v>3064</v>
      </c>
      <c r="K85" s="53" t="s">
        <v>1003</v>
      </c>
      <c r="L85" s="35" t="str">
        <f>IFERROR(VLOOKUP(tab_herpeto[[#This Row],[Espécie*]],'Base de dados'!B:Z,7,),0)</f>
        <v>pererequinha-do-brejo</v>
      </c>
      <c r="M85" s="29" t="s">
        <v>3</v>
      </c>
      <c r="N85" s="49" t="s">
        <v>82</v>
      </c>
      <c r="O85" s="49" t="s">
        <v>82</v>
      </c>
      <c r="P85" s="49" t="s">
        <v>39</v>
      </c>
      <c r="Q85" s="49" t="s">
        <v>50</v>
      </c>
      <c r="R85" s="49" t="s">
        <v>3</v>
      </c>
      <c r="S85" s="49" t="s">
        <v>4</v>
      </c>
      <c r="T85" s="51">
        <v>0.79166666666666663</v>
      </c>
      <c r="U85" s="51">
        <v>0.85416666666666663</v>
      </c>
      <c r="V85" s="49" t="s">
        <v>3</v>
      </c>
      <c r="W85" s="49" t="s">
        <v>53</v>
      </c>
      <c r="X85" s="29" t="s">
        <v>3</v>
      </c>
      <c r="Y85" s="49" t="s">
        <v>3</v>
      </c>
      <c r="Z85" s="50">
        <f>tab_herpeto[[#This Row],[Data]]</f>
        <v>45007</v>
      </c>
      <c r="AA85" s="49" t="str">
        <f>tab_herpeto[[#This Row],[Empreendimento]]</f>
        <v>PCH Canoas</v>
      </c>
      <c r="AB85" s="29" t="s">
        <v>175</v>
      </c>
      <c r="AC85" s="29" t="s">
        <v>178</v>
      </c>
      <c r="AD85" s="29" t="s">
        <v>181</v>
      </c>
      <c r="AE85" s="29" t="s">
        <v>3086</v>
      </c>
      <c r="AF85" s="29" t="s">
        <v>184</v>
      </c>
      <c r="AG85" s="29" t="s">
        <v>3130</v>
      </c>
      <c r="AH85" s="29" t="s">
        <v>189</v>
      </c>
      <c r="AI85" s="52" t="str">
        <f>tab_herpeto[[#This Row],[Espécie*]]</f>
        <v>Dendropsophus minutus</v>
      </c>
      <c r="AJ85" s="53" t="str">
        <f>IFERROR(VLOOKUP(tab_herpeto[[#This Row],[Espécie*2]],'Base de dados'!B:Z,7,),0)</f>
        <v>pererequinha-do-brejo</v>
      </c>
      <c r="AK85" s="49" t="str">
        <f>IFERROR(VLOOKUP(tab_herpeto[[#This Row],[Espécie*2]],'Base de dados'!B:Z,13,),0)</f>
        <v>-</v>
      </c>
      <c r="AL85" s="29" t="s">
        <v>192</v>
      </c>
      <c r="AM85" s="49" t="s">
        <v>3078</v>
      </c>
      <c r="AN85" s="49" t="s">
        <v>3082</v>
      </c>
      <c r="AO85" s="49" t="str">
        <f>IFERROR(VLOOKUP(tab_herpeto[[#This Row],[Espécie*2]],'Base de dados'!B:Z,22,),0)</f>
        <v>-</v>
      </c>
      <c r="AP85" s="49" t="str">
        <f>IFERROR(VLOOKUP(tab_herpeto[[#This Row],[Espécie*2]],'Base de dados'!B:Z,23,),0)</f>
        <v>-</v>
      </c>
      <c r="AQ85" s="49" t="str">
        <f>IFERROR(VLOOKUP(tab_herpeto[[#This Row],[Espécie*2]],'Base de dados'!B:Z,21,),0)</f>
        <v>LC</v>
      </c>
      <c r="AR85" s="49" t="str">
        <f>tab_herpeto[[#This Row],[Campanha]]</f>
        <v>C01</v>
      </c>
      <c r="AS85" s="49"/>
      <c r="AT85" s="49" t="str">
        <f>tab_herpeto[[#This Row],[Método]]</f>
        <v>Censo auditivo</v>
      </c>
      <c r="AU85" s="49" t="str">
        <f>tab_herpeto[[#This Row],[ID Marcação*]]</f>
        <v>-</v>
      </c>
      <c r="AV85" s="49" t="str">
        <f>tab_herpeto[[#This Row],[Nº do Tombo]]</f>
        <v>-</v>
      </c>
      <c r="AW85" s="49" t="str">
        <f>IFERROR(VLOOKUP(tab_herpeto[[#This Row],[Espécie*2]],'Base de dados'!B:Z,11,),0)</f>
        <v>R</v>
      </c>
      <c r="AX85" s="49" t="str">
        <f>IFERROR(VLOOKUP(tab_herpeto[[#This Row],[Espécie*2]],'Base de dados'!B:Z,3,),0)</f>
        <v>Anura</v>
      </c>
      <c r="AY85" s="49" t="str">
        <f>IFERROR(VLOOKUP(tab_herpeto[[#This Row],[Espécie*2]],'Base de dados'!B:Z,4,),0)</f>
        <v>Hylidae</v>
      </c>
      <c r="AZ85" s="49" t="str">
        <f>IFERROR(VLOOKUP(tab_herpeto[[#This Row],[Espécie*2]],'Base de dados'!B:Z,5,),0)</f>
        <v>Dendropsophinae</v>
      </c>
      <c r="BA85" s="49">
        <f>IFERROR(VLOOKUP(tab_herpeto[[#This Row],[Espécie*2]],'Base de dados'!B:Z,6,),0)</f>
        <v>0</v>
      </c>
      <c r="BB85" s="49" t="str">
        <f>IFERROR(VLOOKUP(tab_herpeto[[#This Row],[Espécie*2]],'Base de dados'!B:Z,8,),0)</f>
        <v>-</v>
      </c>
      <c r="BC85" s="49" t="str">
        <f>IFERROR(VLOOKUP(tab_herpeto[[#This Row],[Espécie*2]],'Base de dados'!B:Z,9,),0)</f>
        <v>Ar</v>
      </c>
      <c r="BD85" s="49" t="str">
        <f>IFERROR(VLOOKUP(tab_herpeto[[#This Row],[Espécie*2]],'Base de dados'!B:Z,10,),0)</f>
        <v>A</v>
      </c>
      <c r="BE85" s="49" t="str">
        <f>IFERROR(VLOOKUP(tab_herpeto[[#This Row],[Espécie*2]],'Base de dados'!B:Z,12,),0)</f>
        <v>-</v>
      </c>
      <c r="BF85" s="49" t="str">
        <f>IFERROR(VLOOKUP(tab_herpeto[[#This Row],[Espécie*2]],'Base de dados'!B:Z,14,),0)</f>
        <v>RS, SC, PR, SP, RJ, ES, MG, BA, SE, AL, PE, PB, RN, CE, PI, MA, MS, MT, GO, DF, TO, PA, AM, AP, RO, RR, AC</v>
      </c>
      <c r="BG85" s="49">
        <f>IFERROR(VLOOKUP(tab_herpeto[[#This Row],[Espécie*2]],'Base de dados'!B:Z,15,),0)</f>
        <v>0</v>
      </c>
      <c r="BH85" s="49">
        <f>IFERROR(VLOOKUP(tab_herpeto[[#This Row],[Espécie*2]],'Base de dados'!B:Z,16,),0)</f>
        <v>0</v>
      </c>
      <c r="BI85" s="49">
        <f>IFERROR(VLOOKUP(tab_herpeto[[#This Row],[Espécie*2]],'Base de dados'!B:Z,17,),0)</f>
        <v>0</v>
      </c>
      <c r="BJ85" s="49">
        <f>IFERROR(VLOOKUP(tab_herpeto[[#This Row],[Espécie*2]],'Base de dados'!B:Z,18,),0)</f>
        <v>0</v>
      </c>
      <c r="BK85" s="49" t="str">
        <f>IFERROR(VLOOKUP(tab_herpeto[[#This Row],[Espécie*2]],'Base de dados'!B:Z,19,),0)</f>
        <v>-</v>
      </c>
      <c r="BL85" s="49" t="str">
        <f>IFERROR(VLOOKUP(tab_herpeto[[#This Row],[Espécie*2]],'Base de dados'!B:Z,20,),0)</f>
        <v>-</v>
      </c>
      <c r="BM85" s="49" t="str">
        <f>IFERROR(VLOOKUP(tab_herpeto[[#This Row],[Espécie*2]],'Base de dados'!B:Z,24),0)</f>
        <v>-</v>
      </c>
      <c r="BN85" s="49" t="str">
        <f>IFERROR(VLOOKUP(tab_herpeto[[#This Row],[Espécie*2]],'Base de dados'!B:Z,25,),0)</f>
        <v>-</v>
      </c>
      <c r="BO85" s="49">
        <f>IFERROR(VLOOKUP(tab_herpeto[[#This Row],[Espécie*2]],'Base de dados'!B:Z,2),0)</f>
        <v>898</v>
      </c>
      <c r="BP85" s="49">
        <f>IFERROR(VLOOKUP(tab_herpeto[[#This Row],[Espécie*2]],'Base de dados'!B:AA,26),0)</f>
        <v>0</v>
      </c>
    </row>
    <row r="86" spans="2:68" x14ac:dyDescent="0.25">
      <c r="B86" s="29">
        <v>82</v>
      </c>
      <c r="C86" s="33" t="s">
        <v>3071</v>
      </c>
      <c r="D86" s="49" t="s">
        <v>3091</v>
      </c>
      <c r="E86" s="29" t="s">
        <v>83</v>
      </c>
      <c r="F86" s="50">
        <v>45007</v>
      </c>
      <c r="G86" s="49" t="s">
        <v>3074</v>
      </c>
      <c r="H86" s="49" t="s">
        <v>76</v>
      </c>
      <c r="I86" s="49" t="s">
        <v>60</v>
      </c>
      <c r="J86" s="49" t="s">
        <v>3064</v>
      </c>
      <c r="K86" s="53" t="s">
        <v>1003</v>
      </c>
      <c r="L86" s="35" t="str">
        <f>IFERROR(VLOOKUP(tab_herpeto[[#This Row],[Espécie*]],'Base de dados'!B:Z,7,),0)</f>
        <v>pererequinha-do-brejo</v>
      </c>
      <c r="M86" s="29" t="s">
        <v>3</v>
      </c>
      <c r="N86" s="49" t="s">
        <v>82</v>
      </c>
      <c r="O86" s="49" t="s">
        <v>82</v>
      </c>
      <c r="P86" s="49" t="s">
        <v>39</v>
      </c>
      <c r="Q86" s="49" t="s">
        <v>50</v>
      </c>
      <c r="R86" s="49" t="s">
        <v>3</v>
      </c>
      <c r="S86" s="49" t="s">
        <v>4</v>
      </c>
      <c r="T86" s="51">
        <v>0.79166666666666663</v>
      </c>
      <c r="U86" s="51">
        <v>0.85416666666666663</v>
      </c>
      <c r="V86" s="49" t="s">
        <v>3</v>
      </c>
      <c r="W86" s="49" t="s">
        <v>53</v>
      </c>
      <c r="X86" s="29" t="s">
        <v>3</v>
      </c>
      <c r="Y86" s="49" t="s">
        <v>3</v>
      </c>
      <c r="Z86" s="50">
        <f>tab_herpeto[[#This Row],[Data]]</f>
        <v>45007</v>
      </c>
      <c r="AA86" s="49" t="str">
        <f>tab_herpeto[[#This Row],[Empreendimento]]</f>
        <v>PCH Canoas</v>
      </c>
      <c r="AB86" s="29" t="s">
        <v>175</v>
      </c>
      <c r="AC86" s="29" t="s">
        <v>178</v>
      </c>
      <c r="AD86" s="29" t="s">
        <v>181</v>
      </c>
      <c r="AE86" s="29" t="s">
        <v>3086</v>
      </c>
      <c r="AF86" s="29" t="s">
        <v>184</v>
      </c>
      <c r="AG86" s="29" t="s">
        <v>3130</v>
      </c>
      <c r="AH86" s="29" t="s">
        <v>189</v>
      </c>
      <c r="AI86" s="52" t="str">
        <f>tab_herpeto[[#This Row],[Espécie*]]</f>
        <v>Dendropsophus minutus</v>
      </c>
      <c r="AJ86" s="53" t="str">
        <f>IFERROR(VLOOKUP(tab_herpeto[[#This Row],[Espécie*2]],'Base de dados'!B:Z,7,),0)</f>
        <v>pererequinha-do-brejo</v>
      </c>
      <c r="AK86" s="49" t="str">
        <f>IFERROR(VLOOKUP(tab_herpeto[[#This Row],[Espécie*2]],'Base de dados'!B:Z,13,),0)</f>
        <v>-</v>
      </c>
      <c r="AL86" s="29" t="s">
        <v>192</v>
      </c>
      <c r="AM86" s="49" t="s">
        <v>3078</v>
      </c>
      <c r="AN86" s="49" t="s">
        <v>3082</v>
      </c>
      <c r="AO86" s="49" t="str">
        <f>IFERROR(VLOOKUP(tab_herpeto[[#This Row],[Espécie*2]],'Base de dados'!B:Z,22,),0)</f>
        <v>-</v>
      </c>
      <c r="AP86" s="49" t="str">
        <f>IFERROR(VLOOKUP(tab_herpeto[[#This Row],[Espécie*2]],'Base de dados'!B:Z,23,),0)</f>
        <v>-</v>
      </c>
      <c r="AQ86" s="49" t="str">
        <f>IFERROR(VLOOKUP(tab_herpeto[[#This Row],[Espécie*2]],'Base de dados'!B:Z,21,),0)</f>
        <v>LC</v>
      </c>
      <c r="AR86" s="49" t="str">
        <f>tab_herpeto[[#This Row],[Campanha]]</f>
        <v>C01</v>
      </c>
      <c r="AS86" s="49"/>
      <c r="AT86" s="49" t="str">
        <f>tab_herpeto[[#This Row],[Método]]</f>
        <v>Censo auditivo</v>
      </c>
      <c r="AU86" s="49" t="str">
        <f>tab_herpeto[[#This Row],[ID Marcação*]]</f>
        <v>-</v>
      </c>
      <c r="AV86" s="49" t="str">
        <f>tab_herpeto[[#This Row],[Nº do Tombo]]</f>
        <v>-</v>
      </c>
      <c r="AW86" s="49" t="str">
        <f>IFERROR(VLOOKUP(tab_herpeto[[#This Row],[Espécie*2]],'Base de dados'!B:Z,11,),0)</f>
        <v>R</v>
      </c>
      <c r="AX86" s="49" t="str">
        <f>IFERROR(VLOOKUP(tab_herpeto[[#This Row],[Espécie*2]],'Base de dados'!B:Z,3,),0)</f>
        <v>Anura</v>
      </c>
      <c r="AY86" s="49" t="str">
        <f>IFERROR(VLOOKUP(tab_herpeto[[#This Row],[Espécie*2]],'Base de dados'!B:Z,4,),0)</f>
        <v>Hylidae</v>
      </c>
      <c r="AZ86" s="49" t="str">
        <f>IFERROR(VLOOKUP(tab_herpeto[[#This Row],[Espécie*2]],'Base de dados'!B:Z,5,),0)</f>
        <v>Dendropsophinae</v>
      </c>
      <c r="BA86" s="49">
        <f>IFERROR(VLOOKUP(tab_herpeto[[#This Row],[Espécie*2]],'Base de dados'!B:Z,6,),0)</f>
        <v>0</v>
      </c>
      <c r="BB86" s="49" t="str">
        <f>IFERROR(VLOOKUP(tab_herpeto[[#This Row],[Espécie*2]],'Base de dados'!B:Z,8,),0)</f>
        <v>-</v>
      </c>
      <c r="BC86" s="49" t="str">
        <f>IFERROR(VLOOKUP(tab_herpeto[[#This Row],[Espécie*2]],'Base de dados'!B:Z,9,),0)</f>
        <v>Ar</v>
      </c>
      <c r="BD86" s="49" t="str">
        <f>IFERROR(VLOOKUP(tab_herpeto[[#This Row],[Espécie*2]],'Base de dados'!B:Z,10,),0)</f>
        <v>A</v>
      </c>
      <c r="BE86" s="49" t="str">
        <f>IFERROR(VLOOKUP(tab_herpeto[[#This Row],[Espécie*2]],'Base de dados'!B:Z,12,),0)</f>
        <v>-</v>
      </c>
      <c r="BF86" s="49" t="str">
        <f>IFERROR(VLOOKUP(tab_herpeto[[#This Row],[Espécie*2]],'Base de dados'!B:Z,14,),0)</f>
        <v>RS, SC, PR, SP, RJ, ES, MG, BA, SE, AL, PE, PB, RN, CE, PI, MA, MS, MT, GO, DF, TO, PA, AM, AP, RO, RR, AC</v>
      </c>
      <c r="BG86" s="49">
        <f>IFERROR(VLOOKUP(tab_herpeto[[#This Row],[Espécie*2]],'Base de dados'!B:Z,15,),0)</f>
        <v>0</v>
      </c>
      <c r="BH86" s="49">
        <f>IFERROR(VLOOKUP(tab_herpeto[[#This Row],[Espécie*2]],'Base de dados'!B:Z,16,),0)</f>
        <v>0</v>
      </c>
      <c r="BI86" s="49">
        <f>IFERROR(VLOOKUP(tab_herpeto[[#This Row],[Espécie*2]],'Base de dados'!B:Z,17,),0)</f>
        <v>0</v>
      </c>
      <c r="BJ86" s="49">
        <f>IFERROR(VLOOKUP(tab_herpeto[[#This Row],[Espécie*2]],'Base de dados'!B:Z,18,),0)</f>
        <v>0</v>
      </c>
      <c r="BK86" s="49" t="str">
        <f>IFERROR(VLOOKUP(tab_herpeto[[#This Row],[Espécie*2]],'Base de dados'!B:Z,19,),0)</f>
        <v>-</v>
      </c>
      <c r="BL86" s="49" t="str">
        <f>IFERROR(VLOOKUP(tab_herpeto[[#This Row],[Espécie*2]],'Base de dados'!B:Z,20,),0)</f>
        <v>-</v>
      </c>
      <c r="BM86" s="49" t="str">
        <f>IFERROR(VLOOKUP(tab_herpeto[[#This Row],[Espécie*2]],'Base de dados'!B:Z,24),0)</f>
        <v>-</v>
      </c>
      <c r="BN86" s="49" t="str">
        <f>IFERROR(VLOOKUP(tab_herpeto[[#This Row],[Espécie*2]],'Base de dados'!B:Z,25,),0)</f>
        <v>-</v>
      </c>
      <c r="BO86" s="49">
        <f>IFERROR(VLOOKUP(tab_herpeto[[#This Row],[Espécie*2]],'Base de dados'!B:Z,2),0)</f>
        <v>898</v>
      </c>
      <c r="BP86" s="49">
        <f>IFERROR(VLOOKUP(tab_herpeto[[#This Row],[Espécie*2]],'Base de dados'!B:AA,26),0)</f>
        <v>0</v>
      </c>
    </row>
    <row r="87" spans="2:68" x14ac:dyDescent="0.25">
      <c r="B87" s="29">
        <v>83</v>
      </c>
      <c r="C87" s="33" t="s">
        <v>3071</v>
      </c>
      <c r="D87" s="49" t="s">
        <v>3091</v>
      </c>
      <c r="E87" s="29" t="s">
        <v>83</v>
      </c>
      <c r="F87" s="50">
        <v>45007</v>
      </c>
      <c r="G87" s="49" t="s">
        <v>3095</v>
      </c>
      <c r="H87" s="49" t="s">
        <v>77</v>
      </c>
      <c r="I87" s="49" t="s">
        <v>60</v>
      </c>
      <c r="J87" s="29" t="s">
        <v>72</v>
      </c>
      <c r="K87" s="53" t="s">
        <v>570</v>
      </c>
      <c r="L87" s="35" t="str">
        <f>IFERROR(VLOOKUP(tab_herpeto[[#This Row],[Espécie*]],'Base de dados'!B:Z,7,),0)</f>
        <v>sapo-cururu</v>
      </c>
      <c r="M87" s="29" t="s">
        <v>3</v>
      </c>
      <c r="N87" s="49" t="s">
        <v>82</v>
      </c>
      <c r="O87" s="49" t="s">
        <v>82</v>
      </c>
      <c r="P87" s="49" t="s">
        <v>38</v>
      </c>
      <c r="Q87" s="49" t="s">
        <v>64</v>
      </c>
      <c r="R87" s="49" t="s">
        <v>41</v>
      </c>
      <c r="S87" s="49" t="s">
        <v>4</v>
      </c>
      <c r="T87" s="51">
        <v>0.79166666666666663</v>
      </c>
      <c r="U87" s="51">
        <v>0.85416666666666663</v>
      </c>
      <c r="V87" s="49" t="s">
        <v>3</v>
      </c>
      <c r="W87" s="49" t="s">
        <v>53</v>
      </c>
      <c r="X87" s="29" t="s">
        <v>3</v>
      </c>
      <c r="Y87" s="49" t="s">
        <v>3</v>
      </c>
      <c r="Z87" s="50">
        <f>tab_herpeto[[#This Row],[Data]]</f>
        <v>45007</v>
      </c>
      <c r="AA87" s="49" t="str">
        <f>tab_herpeto[[#This Row],[Empreendimento]]</f>
        <v>PCH Canoas</v>
      </c>
      <c r="AB87" s="29" t="s">
        <v>175</v>
      </c>
      <c r="AC87" s="29" t="s">
        <v>178</v>
      </c>
      <c r="AD87" s="29" t="s">
        <v>181</v>
      </c>
      <c r="AE87" s="29" t="s">
        <v>3086</v>
      </c>
      <c r="AF87" s="29" t="s">
        <v>184</v>
      </c>
      <c r="AG87" s="29" t="s">
        <v>3130</v>
      </c>
      <c r="AH87" s="29" t="s">
        <v>189</v>
      </c>
      <c r="AI87" s="52" t="str">
        <f>tab_herpeto[[#This Row],[Espécie*]]</f>
        <v>Rhinella icterica</v>
      </c>
      <c r="AJ87" s="53" t="str">
        <f>IFERROR(VLOOKUP(tab_herpeto[[#This Row],[Espécie*2]],'Base de dados'!B:Z,7,),0)</f>
        <v>sapo-cururu</v>
      </c>
      <c r="AK87" s="49" t="str">
        <f>IFERROR(VLOOKUP(tab_herpeto[[#This Row],[Espécie*2]],'Base de dados'!B:Z,13,),0)</f>
        <v>-</v>
      </c>
      <c r="AL87" s="29" t="s">
        <v>192</v>
      </c>
      <c r="AM87" s="49"/>
      <c r="AN87" s="49"/>
      <c r="AO87" s="49" t="str">
        <f>IFERROR(VLOOKUP(tab_herpeto[[#This Row],[Espécie*2]],'Base de dados'!B:Z,22,),0)</f>
        <v>-</v>
      </c>
      <c r="AP87" s="49" t="str">
        <f>IFERROR(VLOOKUP(tab_herpeto[[#This Row],[Espécie*2]],'Base de dados'!B:Z,23,),0)</f>
        <v>-</v>
      </c>
      <c r="AQ87" s="49" t="str">
        <f>IFERROR(VLOOKUP(tab_herpeto[[#This Row],[Espécie*2]],'Base de dados'!B:Z,21,),0)</f>
        <v>LC</v>
      </c>
      <c r="AR87" s="49" t="str">
        <f>tab_herpeto[[#This Row],[Campanha]]</f>
        <v>C01</v>
      </c>
      <c r="AS87" s="49"/>
      <c r="AT87" s="49" t="str">
        <f>tab_herpeto[[#This Row],[Método]]</f>
        <v>Procura livre</v>
      </c>
      <c r="AU87" s="49" t="str">
        <f>tab_herpeto[[#This Row],[ID Marcação*]]</f>
        <v>-</v>
      </c>
      <c r="AV87" s="49" t="str">
        <f>tab_herpeto[[#This Row],[Nº do Tombo]]</f>
        <v>-</v>
      </c>
      <c r="AW87" s="49" t="str">
        <f>IFERROR(VLOOKUP(tab_herpeto[[#This Row],[Espécie*2]],'Base de dados'!B:Z,11,),0)</f>
        <v>E</v>
      </c>
      <c r="AX87" s="49" t="str">
        <f>IFERROR(VLOOKUP(tab_herpeto[[#This Row],[Espécie*2]],'Base de dados'!B:Z,3,),0)</f>
        <v>Anura</v>
      </c>
      <c r="AY87" s="49" t="str">
        <f>IFERROR(VLOOKUP(tab_herpeto[[#This Row],[Espécie*2]],'Base de dados'!B:Z,4,),0)</f>
        <v>Bufonidae</v>
      </c>
      <c r="AZ87" s="49">
        <f>IFERROR(VLOOKUP(tab_herpeto[[#This Row],[Espécie*2]],'Base de dados'!B:Z,5,),0)</f>
        <v>0</v>
      </c>
      <c r="BA87" s="49">
        <f>IFERROR(VLOOKUP(tab_herpeto[[#This Row],[Espécie*2]],'Base de dados'!B:Z,6,),0)</f>
        <v>0</v>
      </c>
      <c r="BB87" s="49" t="str">
        <f>IFERROR(VLOOKUP(tab_herpeto[[#This Row],[Espécie*2]],'Base de dados'!B:Z,8,),0)</f>
        <v>-</v>
      </c>
      <c r="BC87" s="49" t="str">
        <f>IFERROR(VLOOKUP(tab_herpeto[[#This Row],[Espécie*2]],'Base de dados'!B:Z,9,),0)</f>
        <v>Te</v>
      </c>
      <c r="BD87" s="49" t="str">
        <f>IFERROR(VLOOKUP(tab_herpeto[[#This Row],[Espécie*2]],'Base de dados'!B:Z,10,),0)</f>
        <v>AF</v>
      </c>
      <c r="BE87" s="49">
        <f>IFERROR(VLOOKUP(tab_herpeto[[#This Row],[Espécie*2]],'Base de dados'!B:Z,12,),0)</f>
        <v>1</v>
      </c>
      <c r="BF87" s="49" t="str">
        <f>IFERROR(VLOOKUP(tab_herpeto[[#This Row],[Espécie*2]],'Base de dados'!B:Z,14,),0)</f>
        <v>RS, SC, PR, SP, RJ, MG</v>
      </c>
      <c r="BG87" s="49">
        <f>IFERROR(VLOOKUP(tab_herpeto[[#This Row],[Espécie*2]],'Base de dados'!B:Z,15,),0)</f>
        <v>0</v>
      </c>
      <c r="BH87" s="49">
        <f>IFERROR(VLOOKUP(tab_herpeto[[#This Row],[Espécie*2]],'Base de dados'!B:Z,16,),0)</f>
        <v>0</v>
      </c>
      <c r="BI87" s="49">
        <f>IFERROR(VLOOKUP(tab_herpeto[[#This Row],[Espécie*2]],'Base de dados'!B:Z,17,),0)</f>
        <v>0</v>
      </c>
      <c r="BJ87" s="49">
        <f>IFERROR(VLOOKUP(tab_herpeto[[#This Row],[Espécie*2]],'Base de dados'!B:Z,18,),0)</f>
        <v>0</v>
      </c>
      <c r="BK87" s="49" t="str">
        <f>IFERROR(VLOOKUP(tab_herpeto[[#This Row],[Espécie*2]],'Base de dados'!B:Z,19,),0)</f>
        <v>-</v>
      </c>
      <c r="BL87" s="49" t="str">
        <f>IFERROR(VLOOKUP(tab_herpeto[[#This Row],[Espécie*2]],'Base de dados'!B:Z,20,),0)</f>
        <v>-</v>
      </c>
      <c r="BM87" s="49" t="str">
        <f>IFERROR(VLOOKUP(tab_herpeto[[#This Row],[Espécie*2]],'Base de dados'!B:Z,24),0)</f>
        <v>-</v>
      </c>
      <c r="BN87" s="49" t="str">
        <f>IFERROR(VLOOKUP(tab_herpeto[[#This Row],[Espécie*2]],'Base de dados'!B:Z,25,),0)</f>
        <v>-</v>
      </c>
      <c r="BO87" s="49" t="str">
        <f>IFERROR(VLOOKUP(tab_herpeto[[#This Row],[Espécie*2]],'Base de dados'!B:Z,2),0)</f>
        <v>XX</v>
      </c>
      <c r="BP87" s="49">
        <f>IFERROR(VLOOKUP(tab_herpeto[[#This Row],[Espécie*2]],'Base de dados'!B:AA,26),0)</f>
        <v>0</v>
      </c>
    </row>
    <row r="88" spans="2:68" x14ac:dyDescent="0.25">
      <c r="B88" s="29">
        <v>84</v>
      </c>
      <c r="C88" s="33" t="s">
        <v>3071</v>
      </c>
      <c r="D88" s="49" t="s">
        <v>3091</v>
      </c>
      <c r="E88" s="29" t="s">
        <v>83</v>
      </c>
      <c r="F88" s="50">
        <v>45007</v>
      </c>
      <c r="G88" s="49" t="s">
        <v>3095</v>
      </c>
      <c r="H88" s="49" t="s">
        <v>77</v>
      </c>
      <c r="I88" s="49" t="s">
        <v>60</v>
      </c>
      <c r="J88" s="29" t="s">
        <v>72</v>
      </c>
      <c r="K88" s="53" t="s">
        <v>570</v>
      </c>
      <c r="L88" s="35" t="str">
        <f>IFERROR(VLOOKUP(tab_herpeto[[#This Row],[Espécie*]],'Base de dados'!B:Z,7,),0)</f>
        <v>sapo-cururu</v>
      </c>
      <c r="M88" s="29" t="s">
        <v>3</v>
      </c>
      <c r="N88" s="49" t="s">
        <v>82</v>
      </c>
      <c r="O88" s="49" t="s">
        <v>82</v>
      </c>
      <c r="P88" s="49" t="s">
        <v>38</v>
      </c>
      <c r="Q88" s="49" t="s">
        <v>64</v>
      </c>
      <c r="R88" s="49" t="s">
        <v>41</v>
      </c>
      <c r="S88" s="49" t="s">
        <v>4</v>
      </c>
      <c r="T88" s="51">
        <v>0.79166666666666663</v>
      </c>
      <c r="U88" s="51">
        <v>0.85416666666666663</v>
      </c>
      <c r="V88" s="49" t="s">
        <v>3</v>
      </c>
      <c r="W88" s="49" t="s">
        <v>53</v>
      </c>
      <c r="X88" s="29" t="s">
        <v>3</v>
      </c>
      <c r="Y88" s="49" t="s">
        <v>3</v>
      </c>
      <c r="Z88" s="50">
        <f>tab_herpeto[[#This Row],[Data]]</f>
        <v>45007</v>
      </c>
      <c r="AA88" s="49" t="str">
        <f>tab_herpeto[[#This Row],[Empreendimento]]</f>
        <v>PCH Canoas</v>
      </c>
      <c r="AB88" s="29" t="s">
        <v>175</v>
      </c>
      <c r="AC88" s="29" t="s">
        <v>178</v>
      </c>
      <c r="AD88" s="29" t="s">
        <v>181</v>
      </c>
      <c r="AE88" s="29" t="s">
        <v>3086</v>
      </c>
      <c r="AF88" s="29" t="s">
        <v>184</v>
      </c>
      <c r="AG88" s="29" t="s">
        <v>3130</v>
      </c>
      <c r="AH88" s="29" t="s">
        <v>189</v>
      </c>
      <c r="AI88" s="52" t="str">
        <f>tab_herpeto[[#This Row],[Espécie*]]</f>
        <v>Rhinella icterica</v>
      </c>
      <c r="AJ88" s="53" t="str">
        <f>IFERROR(VLOOKUP(tab_herpeto[[#This Row],[Espécie*2]],'Base de dados'!B:Z,7,),0)</f>
        <v>sapo-cururu</v>
      </c>
      <c r="AK88" s="49" t="str">
        <f>IFERROR(VLOOKUP(tab_herpeto[[#This Row],[Espécie*2]],'Base de dados'!B:Z,13,),0)</f>
        <v>-</v>
      </c>
      <c r="AL88" s="29" t="s">
        <v>192</v>
      </c>
      <c r="AM88" s="49"/>
      <c r="AN88" s="49"/>
      <c r="AO88" s="49" t="str">
        <f>IFERROR(VLOOKUP(tab_herpeto[[#This Row],[Espécie*2]],'Base de dados'!B:Z,22,),0)</f>
        <v>-</v>
      </c>
      <c r="AP88" s="49" t="str">
        <f>IFERROR(VLOOKUP(tab_herpeto[[#This Row],[Espécie*2]],'Base de dados'!B:Z,23,),0)</f>
        <v>-</v>
      </c>
      <c r="AQ88" s="49" t="str">
        <f>IFERROR(VLOOKUP(tab_herpeto[[#This Row],[Espécie*2]],'Base de dados'!B:Z,21,),0)</f>
        <v>LC</v>
      </c>
      <c r="AR88" s="49" t="str">
        <f>tab_herpeto[[#This Row],[Campanha]]</f>
        <v>C01</v>
      </c>
      <c r="AS88" s="49"/>
      <c r="AT88" s="49" t="str">
        <f>tab_herpeto[[#This Row],[Método]]</f>
        <v>Procura livre</v>
      </c>
      <c r="AU88" s="49" t="str">
        <f>tab_herpeto[[#This Row],[ID Marcação*]]</f>
        <v>-</v>
      </c>
      <c r="AV88" s="49" t="str">
        <f>tab_herpeto[[#This Row],[Nº do Tombo]]</f>
        <v>-</v>
      </c>
      <c r="AW88" s="49" t="str">
        <f>IFERROR(VLOOKUP(tab_herpeto[[#This Row],[Espécie*2]],'Base de dados'!B:Z,11,),0)</f>
        <v>E</v>
      </c>
      <c r="AX88" s="49" t="str">
        <f>IFERROR(VLOOKUP(tab_herpeto[[#This Row],[Espécie*2]],'Base de dados'!B:Z,3,),0)</f>
        <v>Anura</v>
      </c>
      <c r="AY88" s="49" t="str">
        <f>IFERROR(VLOOKUP(tab_herpeto[[#This Row],[Espécie*2]],'Base de dados'!B:Z,4,),0)</f>
        <v>Bufonidae</v>
      </c>
      <c r="AZ88" s="49">
        <f>IFERROR(VLOOKUP(tab_herpeto[[#This Row],[Espécie*2]],'Base de dados'!B:Z,5,),0)</f>
        <v>0</v>
      </c>
      <c r="BA88" s="49">
        <f>IFERROR(VLOOKUP(tab_herpeto[[#This Row],[Espécie*2]],'Base de dados'!B:Z,6,),0)</f>
        <v>0</v>
      </c>
      <c r="BB88" s="49" t="str">
        <f>IFERROR(VLOOKUP(tab_herpeto[[#This Row],[Espécie*2]],'Base de dados'!B:Z,8,),0)</f>
        <v>-</v>
      </c>
      <c r="BC88" s="49" t="str">
        <f>IFERROR(VLOOKUP(tab_herpeto[[#This Row],[Espécie*2]],'Base de dados'!B:Z,9,),0)</f>
        <v>Te</v>
      </c>
      <c r="BD88" s="49" t="str">
        <f>IFERROR(VLOOKUP(tab_herpeto[[#This Row],[Espécie*2]],'Base de dados'!B:Z,10,),0)</f>
        <v>AF</v>
      </c>
      <c r="BE88" s="49">
        <f>IFERROR(VLOOKUP(tab_herpeto[[#This Row],[Espécie*2]],'Base de dados'!B:Z,12,),0)</f>
        <v>1</v>
      </c>
      <c r="BF88" s="49" t="str">
        <f>IFERROR(VLOOKUP(tab_herpeto[[#This Row],[Espécie*2]],'Base de dados'!B:Z,14,),0)</f>
        <v>RS, SC, PR, SP, RJ, MG</v>
      </c>
      <c r="BG88" s="49">
        <f>IFERROR(VLOOKUP(tab_herpeto[[#This Row],[Espécie*2]],'Base de dados'!B:Z,15,),0)</f>
        <v>0</v>
      </c>
      <c r="BH88" s="49">
        <f>IFERROR(VLOOKUP(tab_herpeto[[#This Row],[Espécie*2]],'Base de dados'!B:Z,16,),0)</f>
        <v>0</v>
      </c>
      <c r="BI88" s="49">
        <f>IFERROR(VLOOKUP(tab_herpeto[[#This Row],[Espécie*2]],'Base de dados'!B:Z,17,),0)</f>
        <v>0</v>
      </c>
      <c r="BJ88" s="49">
        <f>IFERROR(VLOOKUP(tab_herpeto[[#This Row],[Espécie*2]],'Base de dados'!B:Z,18,),0)</f>
        <v>0</v>
      </c>
      <c r="BK88" s="49" t="str">
        <f>IFERROR(VLOOKUP(tab_herpeto[[#This Row],[Espécie*2]],'Base de dados'!B:Z,19,),0)</f>
        <v>-</v>
      </c>
      <c r="BL88" s="49" t="str">
        <f>IFERROR(VLOOKUP(tab_herpeto[[#This Row],[Espécie*2]],'Base de dados'!B:Z,20,),0)</f>
        <v>-</v>
      </c>
      <c r="BM88" s="49" t="str">
        <f>IFERROR(VLOOKUP(tab_herpeto[[#This Row],[Espécie*2]],'Base de dados'!B:Z,24),0)</f>
        <v>-</v>
      </c>
      <c r="BN88" s="49" t="str">
        <f>IFERROR(VLOOKUP(tab_herpeto[[#This Row],[Espécie*2]],'Base de dados'!B:Z,25,),0)</f>
        <v>-</v>
      </c>
      <c r="BO88" s="49" t="str">
        <f>IFERROR(VLOOKUP(tab_herpeto[[#This Row],[Espécie*2]],'Base de dados'!B:Z,2),0)</f>
        <v>XX</v>
      </c>
      <c r="BP88" s="49">
        <f>IFERROR(VLOOKUP(tab_herpeto[[#This Row],[Espécie*2]],'Base de dados'!B:AA,26),0)</f>
        <v>0</v>
      </c>
    </row>
    <row r="89" spans="2:68" x14ac:dyDescent="0.25">
      <c r="B89" s="29">
        <v>85</v>
      </c>
      <c r="C89" s="33" t="s">
        <v>3071</v>
      </c>
      <c r="D89" s="49" t="s">
        <v>3091</v>
      </c>
      <c r="E89" s="29" t="s">
        <v>83</v>
      </c>
      <c r="F89" s="50">
        <v>45007</v>
      </c>
      <c r="G89" s="49" t="s">
        <v>3095</v>
      </c>
      <c r="H89" s="49" t="s">
        <v>77</v>
      </c>
      <c r="I89" s="49" t="s">
        <v>60</v>
      </c>
      <c r="J89" s="29" t="s">
        <v>72</v>
      </c>
      <c r="K89" s="53" t="s">
        <v>570</v>
      </c>
      <c r="L89" s="35" t="str">
        <f>IFERROR(VLOOKUP(tab_herpeto[[#This Row],[Espécie*]],'Base de dados'!B:Z,7,),0)</f>
        <v>sapo-cururu</v>
      </c>
      <c r="M89" s="29" t="s">
        <v>3</v>
      </c>
      <c r="N89" s="49" t="s">
        <v>82</v>
      </c>
      <c r="O89" s="49" t="s">
        <v>82</v>
      </c>
      <c r="P89" s="49" t="s">
        <v>38</v>
      </c>
      <c r="Q89" s="49" t="s">
        <v>64</v>
      </c>
      <c r="R89" s="49" t="s">
        <v>41</v>
      </c>
      <c r="S89" s="49" t="s">
        <v>4</v>
      </c>
      <c r="T89" s="51">
        <v>0.79166666666666663</v>
      </c>
      <c r="U89" s="51">
        <v>0.85416666666666663</v>
      </c>
      <c r="V89" s="49" t="s">
        <v>3</v>
      </c>
      <c r="W89" s="49" t="s">
        <v>53</v>
      </c>
      <c r="X89" s="29" t="s">
        <v>3</v>
      </c>
      <c r="Y89" s="49" t="s">
        <v>3</v>
      </c>
      <c r="Z89" s="50">
        <f>tab_herpeto[[#This Row],[Data]]</f>
        <v>45007</v>
      </c>
      <c r="AA89" s="49" t="str">
        <f>tab_herpeto[[#This Row],[Empreendimento]]</f>
        <v>PCH Canoas</v>
      </c>
      <c r="AB89" s="29" t="s">
        <v>175</v>
      </c>
      <c r="AC89" s="29" t="s">
        <v>178</v>
      </c>
      <c r="AD89" s="29" t="s">
        <v>181</v>
      </c>
      <c r="AE89" s="29" t="s">
        <v>3086</v>
      </c>
      <c r="AF89" s="29" t="s">
        <v>184</v>
      </c>
      <c r="AG89" s="29" t="s">
        <v>3130</v>
      </c>
      <c r="AH89" s="29" t="s">
        <v>189</v>
      </c>
      <c r="AI89" s="52" t="str">
        <f>tab_herpeto[[#This Row],[Espécie*]]</f>
        <v>Rhinella icterica</v>
      </c>
      <c r="AJ89" s="53" t="str">
        <f>IFERROR(VLOOKUP(tab_herpeto[[#This Row],[Espécie*2]],'Base de dados'!B:Z,7,),0)</f>
        <v>sapo-cururu</v>
      </c>
      <c r="AK89" s="49" t="str">
        <f>IFERROR(VLOOKUP(tab_herpeto[[#This Row],[Espécie*2]],'Base de dados'!B:Z,13,),0)</f>
        <v>-</v>
      </c>
      <c r="AL89" s="29" t="s">
        <v>192</v>
      </c>
      <c r="AM89" s="49"/>
      <c r="AN89" s="49"/>
      <c r="AO89" s="49" t="str">
        <f>IFERROR(VLOOKUP(tab_herpeto[[#This Row],[Espécie*2]],'Base de dados'!B:Z,22,),0)</f>
        <v>-</v>
      </c>
      <c r="AP89" s="49" t="str">
        <f>IFERROR(VLOOKUP(tab_herpeto[[#This Row],[Espécie*2]],'Base de dados'!B:Z,23,),0)</f>
        <v>-</v>
      </c>
      <c r="AQ89" s="49" t="str">
        <f>IFERROR(VLOOKUP(tab_herpeto[[#This Row],[Espécie*2]],'Base de dados'!B:Z,21,),0)</f>
        <v>LC</v>
      </c>
      <c r="AR89" s="49" t="str">
        <f>tab_herpeto[[#This Row],[Campanha]]</f>
        <v>C01</v>
      </c>
      <c r="AS89" s="49"/>
      <c r="AT89" s="49" t="str">
        <f>tab_herpeto[[#This Row],[Método]]</f>
        <v>Procura livre</v>
      </c>
      <c r="AU89" s="49" t="str">
        <f>tab_herpeto[[#This Row],[ID Marcação*]]</f>
        <v>-</v>
      </c>
      <c r="AV89" s="49" t="str">
        <f>tab_herpeto[[#This Row],[Nº do Tombo]]</f>
        <v>-</v>
      </c>
      <c r="AW89" s="49" t="str">
        <f>IFERROR(VLOOKUP(tab_herpeto[[#This Row],[Espécie*2]],'Base de dados'!B:Z,11,),0)</f>
        <v>E</v>
      </c>
      <c r="AX89" s="49" t="str">
        <f>IFERROR(VLOOKUP(tab_herpeto[[#This Row],[Espécie*2]],'Base de dados'!B:Z,3,),0)</f>
        <v>Anura</v>
      </c>
      <c r="AY89" s="49" t="str">
        <f>IFERROR(VLOOKUP(tab_herpeto[[#This Row],[Espécie*2]],'Base de dados'!B:Z,4,),0)</f>
        <v>Bufonidae</v>
      </c>
      <c r="AZ89" s="49">
        <f>IFERROR(VLOOKUP(tab_herpeto[[#This Row],[Espécie*2]],'Base de dados'!B:Z,5,),0)</f>
        <v>0</v>
      </c>
      <c r="BA89" s="49">
        <f>IFERROR(VLOOKUP(tab_herpeto[[#This Row],[Espécie*2]],'Base de dados'!B:Z,6,),0)</f>
        <v>0</v>
      </c>
      <c r="BB89" s="49" t="str">
        <f>IFERROR(VLOOKUP(tab_herpeto[[#This Row],[Espécie*2]],'Base de dados'!B:Z,8,),0)</f>
        <v>-</v>
      </c>
      <c r="BC89" s="49" t="str">
        <f>IFERROR(VLOOKUP(tab_herpeto[[#This Row],[Espécie*2]],'Base de dados'!B:Z,9,),0)</f>
        <v>Te</v>
      </c>
      <c r="BD89" s="49" t="str">
        <f>IFERROR(VLOOKUP(tab_herpeto[[#This Row],[Espécie*2]],'Base de dados'!B:Z,10,),0)</f>
        <v>AF</v>
      </c>
      <c r="BE89" s="49">
        <f>IFERROR(VLOOKUP(tab_herpeto[[#This Row],[Espécie*2]],'Base de dados'!B:Z,12,),0)</f>
        <v>1</v>
      </c>
      <c r="BF89" s="49" t="str">
        <f>IFERROR(VLOOKUP(tab_herpeto[[#This Row],[Espécie*2]],'Base de dados'!B:Z,14,),0)</f>
        <v>RS, SC, PR, SP, RJ, MG</v>
      </c>
      <c r="BG89" s="49">
        <f>IFERROR(VLOOKUP(tab_herpeto[[#This Row],[Espécie*2]],'Base de dados'!B:Z,15,),0)</f>
        <v>0</v>
      </c>
      <c r="BH89" s="49">
        <f>IFERROR(VLOOKUP(tab_herpeto[[#This Row],[Espécie*2]],'Base de dados'!B:Z,16,),0)</f>
        <v>0</v>
      </c>
      <c r="BI89" s="49">
        <f>IFERROR(VLOOKUP(tab_herpeto[[#This Row],[Espécie*2]],'Base de dados'!B:Z,17,),0)</f>
        <v>0</v>
      </c>
      <c r="BJ89" s="49">
        <f>IFERROR(VLOOKUP(tab_herpeto[[#This Row],[Espécie*2]],'Base de dados'!B:Z,18,),0)</f>
        <v>0</v>
      </c>
      <c r="BK89" s="49" t="str">
        <f>IFERROR(VLOOKUP(tab_herpeto[[#This Row],[Espécie*2]],'Base de dados'!B:Z,19,),0)</f>
        <v>-</v>
      </c>
      <c r="BL89" s="49" t="str">
        <f>IFERROR(VLOOKUP(tab_herpeto[[#This Row],[Espécie*2]],'Base de dados'!B:Z,20,),0)</f>
        <v>-</v>
      </c>
      <c r="BM89" s="49" t="str">
        <f>IFERROR(VLOOKUP(tab_herpeto[[#This Row],[Espécie*2]],'Base de dados'!B:Z,24),0)</f>
        <v>-</v>
      </c>
      <c r="BN89" s="49" t="str">
        <f>IFERROR(VLOOKUP(tab_herpeto[[#This Row],[Espécie*2]],'Base de dados'!B:Z,25,),0)</f>
        <v>-</v>
      </c>
      <c r="BO89" s="49" t="str">
        <f>IFERROR(VLOOKUP(tab_herpeto[[#This Row],[Espécie*2]],'Base de dados'!B:Z,2),0)</f>
        <v>XX</v>
      </c>
      <c r="BP89" s="49">
        <f>IFERROR(VLOOKUP(tab_herpeto[[#This Row],[Espécie*2]],'Base de dados'!B:AA,26),0)</f>
        <v>0</v>
      </c>
    </row>
    <row r="90" spans="2:68" x14ac:dyDescent="0.25">
      <c r="B90" s="29">
        <v>86</v>
      </c>
      <c r="C90" s="33" t="s">
        <v>3071</v>
      </c>
      <c r="D90" s="49" t="s">
        <v>3091</v>
      </c>
      <c r="E90" s="29" t="s">
        <v>83</v>
      </c>
      <c r="F90" s="50">
        <v>45007</v>
      </c>
      <c r="G90" s="49" t="s">
        <v>3095</v>
      </c>
      <c r="H90" s="49" t="s">
        <v>77</v>
      </c>
      <c r="I90" s="49" t="s">
        <v>60</v>
      </c>
      <c r="J90" s="29" t="s">
        <v>72</v>
      </c>
      <c r="K90" s="53" t="s">
        <v>570</v>
      </c>
      <c r="L90" s="35" t="str">
        <f>IFERROR(VLOOKUP(tab_herpeto[[#This Row],[Espécie*]],'Base de dados'!B:Z,7,),0)</f>
        <v>sapo-cururu</v>
      </c>
      <c r="M90" s="29" t="s">
        <v>3</v>
      </c>
      <c r="N90" s="49" t="s">
        <v>82</v>
      </c>
      <c r="O90" s="49" t="s">
        <v>82</v>
      </c>
      <c r="P90" s="49" t="s">
        <v>38</v>
      </c>
      <c r="Q90" s="49" t="s">
        <v>64</v>
      </c>
      <c r="R90" s="49" t="s">
        <v>41</v>
      </c>
      <c r="S90" s="49" t="s">
        <v>4</v>
      </c>
      <c r="T90" s="51">
        <v>0.79166666666666663</v>
      </c>
      <c r="U90" s="51">
        <v>0.85416666666666663</v>
      </c>
      <c r="V90" s="49" t="s">
        <v>3</v>
      </c>
      <c r="W90" s="49" t="s">
        <v>53</v>
      </c>
      <c r="X90" s="29" t="s">
        <v>3</v>
      </c>
      <c r="Y90" s="49" t="s">
        <v>3</v>
      </c>
      <c r="Z90" s="50">
        <f>tab_herpeto[[#This Row],[Data]]</f>
        <v>45007</v>
      </c>
      <c r="AA90" s="49" t="str">
        <f>tab_herpeto[[#This Row],[Empreendimento]]</f>
        <v>PCH Canoas</v>
      </c>
      <c r="AB90" s="29" t="s">
        <v>175</v>
      </c>
      <c r="AC90" s="29" t="s">
        <v>178</v>
      </c>
      <c r="AD90" s="29" t="s">
        <v>181</v>
      </c>
      <c r="AE90" s="29" t="s">
        <v>3086</v>
      </c>
      <c r="AF90" s="29" t="s">
        <v>184</v>
      </c>
      <c r="AG90" s="29" t="s">
        <v>3130</v>
      </c>
      <c r="AH90" s="29" t="s">
        <v>189</v>
      </c>
      <c r="AI90" s="52" t="str">
        <f>tab_herpeto[[#This Row],[Espécie*]]</f>
        <v>Rhinella icterica</v>
      </c>
      <c r="AJ90" s="53" t="str">
        <f>IFERROR(VLOOKUP(tab_herpeto[[#This Row],[Espécie*2]],'Base de dados'!B:Z,7,),0)</f>
        <v>sapo-cururu</v>
      </c>
      <c r="AK90" s="49" t="str">
        <f>IFERROR(VLOOKUP(tab_herpeto[[#This Row],[Espécie*2]],'Base de dados'!B:Z,13,),0)</f>
        <v>-</v>
      </c>
      <c r="AL90" s="29" t="s">
        <v>192</v>
      </c>
      <c r="AM90" s="49"/>
      <c r="AN90" s="49"/>
      <c r="AO90" s="49" t="str">
        <f>IFERROR(VLOOKUP(tab_herpeto[[#This Row],[Espécie*2]],'Base de dados'!B:Z,22,),0)</f>
        <v>-</v>
      </c>
      <c r="AP90" s="49" t="str">
        <f>IFERROR(VLOOKUP(tab_herpeto[[#This Row],[Espécie*2]],'Base de dados'!B:Z,23,),0)</f>
        <v>-</v>
      </c>
      <c r="AQ90" s="49" t="str">
        <f>IFERROR(VLOOKUP(tab_herpeto[[#This Row],[Espécie*2]],'Base de dados'!B:Z,21,),0)</f>
        <v>LC</v>
      </c>
      <c r="AR90" s="49" t="str">
        <f>tab_herpeto[[#This Row],[Campanha]]</f>
        <v>C01</v>
      </c>
      <c r="AS90" s="49"/>
      <c r="AT90" s="49" t="str">
        <f>tab_herpeto[[#This Row],[Método]]</f>
        <v>Procura livre</v>
      </c>
      <c r="AU90" s="49" t="str">
        <f>tab_herpeto[[#This Row],[ID Marcação*]]</f>
        <v>-</v>
      </c>
      <c r="AV90" s="49" t="str">
        <f>tab_herpeto[[#This Row],[Nº do Tombo]]</f>
        <v>-</v>
      </c>
      <c r="AW90" s="49" t="str">
        <f>IFERROR(VLOOKUP(tab_herpeto[[#This Row],[Espécie*2]],'Base de dados'!B:Z,11,),0)</f>
        <v>E</v>
      </c>
      <c r="AX90" s="49" t="str">
        <f>IFERROR(VLOOKUP(tab_herpeto[[#This Row],[Espécie*2]],'Base de dados'!B:Z,3,),0)</f>
        <v>Anura</v>
      </c>
      <c r="AY90" s="49" t="str">
        <f>IFERROR(VLOOKUP(tab_herpeto[[#This Row],[Espécie*2]],'Base de dados'!B:Z,4,),0)</f>
        <v>Bufonidae</v>
      </c>
      <c r="AZ90" s="49">
        <f>IFERROR(VLOOKUP(tab_herpeto[[#This Row],[Espécie*2]],'Base de dados'!B:Z,5,),0)</f>
        <v>0</v>
      </c>
      <c r="BA90" s="49">
        <f>IFERROR(VLOOKUP(tab_herpeto[[#This Row],[Espécie*2]],'Base de dados'!B:Z,6,),0)</f>
        <v>0</v>
      </c>
      <c r="BB90" s="49" t="str">
        <f>IFERROR(VLOOKUP(tab_herpeto[[#This Row],[Espécie*2]],'Base de dados'!B:Z,8,),0)</f>
        <v>-</v>
      </c>
      <c r="BC90" s="49" t="str">
        <f>IFERROR(VLOOKUP(tab_herpeto[[#This Row],[Espécie*2]],'Base de dados'!B:Z,9,),0)</f>
        <v>Te</v>
      </c>
      <c r="BD90" s="49" t="str">
        <f>IFERROR(VLOOKUP(tab_herpeto[[#This Row],[Espécie*2]],'Base de dados'!B:Z,10,),0)</f>
        <v>AF</v>
      </c>
      <c r="BE90" s="49">
        <f>IFERROR(VLOOKUP(tab_herpeto[[#This Row],[Espécie*2]],'Base de dados'!B:Z,12,),0)</f>
        <v>1</v>
      </c>
      <c r="BF90" s="49" t="str">
        <f>IFERROR(VLOOKUP(tab_herpeto[[#This Row],[Espécie*2]],'Base de dados'!B:Z,14,),0)</f>
        <v>RS, SC, PR, SP, RJ, MG</v>
      </c>
      <c r="BG90" s="49">
        <f>IFERROR(VLOOKUP(tab_herpeto[[#This Row],[Espécie*2]],'Base de dados'!B:Z,15,),0)</f>
        <v>0</v>
      </c>
      <c r="BH90" s="49">
        <f>IFERROR(VLOOKUP(tab_herpeto[[#This Row],[Espécie*2]],'Base de dados'!B:Z,16,),0)</f>
        <v>0</v>
      </c>
      <c r="BI90" s="49">
        <f>IFERROR(VLOOKUP(tab_herpeto[[#This Row],[Espécie*2]],'Base de dados'!B:Z,17,),0)</f>
        <v>0</v>
      </c>
      <c r="BJ90" s="49">
        <f>IFERROR(VLOOKUP(tab_herpeto[[#This Row],[Espécie*2]],'Base de dados'!B:Z,18,),0)</f>
        <v>0</v>
      </c>
      <c r="BK90" s="49" t="str">
        <f>IFERROR(VLOOKUP(tab_herpeto[[#This Row],[Espécie*2]],'Base de dados'!B:Z,19,),0)</f>
        <v>-</v>
      </c>
      <c r="BL90" s="49" t="str">
        <f>IFERROR(VLOOKUP(tab_herpeto[[#This Row],[Espécie*2]],'Base de dados'!B:Z,20,),0)</f>
        <v>-</v>
      </c>
      <c r="BM90" s="49" t="str">
        <f>IFERROR(VLOOKUP(tab_herpeto[[#This Row],[Espécie*2]],'Base de dados'!B:Z,24),0)</f>
        <v>-</v>
      </c>
      <c r="BN90" s="49" t="str">
        <f>IFERROR(VLOOKUP(tab_herpeto[[#This Row],[Espécie*2]],'Base de dados'!B:Z,25,),0)</f>
        <v>-</v>
      </c>
      <c r="BO90" s="49" t="str">
        <f>IFERROR(VLOOKUP(tab_herpeto[[#This Row],[Espécie*2]],'Base de dados'!B:Z,2),0)</f>
        <v>XX</v>
      </c>
      <c r="BP90" s="49">
        <f>IFERROR(VLOOKUP(tab_herpeto[[#This Row],[Espécie*2]],'Base de dados'!B:AA,26),0)</f>
        <v>0</v>
      </c>
    </row>
    <row r="91" spans="2:68" x14ac:dyDescent="0.25">
      <c r="B91" s="29">
        <v>87</v>
      </c>
      <c r="C91" s="33" t="s">
        <v>3071</v>
      </c>
      <c r="D91" s="49" t="s">
        <v>3091</v>
      </c>
      <c r="E91" s="29" t="s">
        <v>83</v>
      </c>
      <c r="F91" s="50">
        <v>45007</v>
      </c>
      <c r="G91" s="49" t="s">
        <v>3095</v>
      </c>
      <c r="H91" s="49" t="s">
        <v>77</v>
      </c>
      <c r="I91" s="49" t="s">
        <v>60</v>
      </c>
      <c r="J91" s="29" t="s">
        <v>72</v>
      </c>
      <c r="K91" s="53" t="s">
        <v>570</v>
      </c>
      <c r="L91" s="35" t="str">
        <f>IFERROR(VLOOKUP(tab_herpeto[[#This Row],[Espécie*]],'Base de dados'!B:Z,7,),0)</f>
        <v>sapo-cururu</v>
      </c>
      <c r="M91" s="29" t="s">
        <v>3</v>
      </c>
      <c r="N91" s="49" t="s">
        <v>82</v>
      </c>
      <c r="O91" s="49" t="s">
        <v>82</v>
      </c>
      <c r="P91" s="49" t="s">
        <v>38</v>
      </c>
      <c r="Q91" s="49" t="s">
        <v>64</v>
      </c>
      <c r="R91" s="49" t="s">
        <v>41</v>
      </c>
      <c r="S91" s="49" t="s">
        <v>4</v>
      </c>
      <c r="T91" s="51">
        <v>0.79166666666666663</v>
      </c>
      <c r="U91" s="51">
        <v>0.85416666666666663</v>
      </c>
      <c r="V91" s="49" t="s">
        <v>3</v>
      </c>
      <c r="W91" s="49" t="s">
        <v>53</v>
      </c>
      <c r="X91" s="29" t="s">
        <v>3</v>
      </c>
      <c r="Y91" s="49" t="s">
        <v>3</v>
      </c>
      <c r="Z91" s="50">
        <f>tab_herpeto[[#This Row],[Data]]</f>
        <v>45007</v>
      </c>
      <c r="AA91" s="49" t="str">
        <f>tab_herpeto[[#This Row],[Empreendimento]]</f>
        <v>PCH Canoas</v>
      </c>
      <c r="AB91" s="29" t="s">
        <v>175</v>
      </c>
      <c r="AC91" s="29" t="s">
        <v>178</v>
      </c>
      <c r="AD91" s="29" t="s">
        <v>181</v>
      </c>
      <c r="AE91" s="29" t="s">
        <v>3086</v>
      </c>
      <c r="AF91" s="29" t="s">
        <v>184</v>
      </c>
      <c r="AG91" s="29" t="s">
        <v>3130</v>
      </c>
      <c r="AH91" s="29" t="s">
        <v>189</v>
      </c>
      <c r="AI91" s="52" t="str">
        <f>tab_herpeto[[#This Row],[Espécie*]]</f>
        <v>Rhinella icterica</v>
      </c>
      <c r="AJ91" s="53" t="str">
        <f>IFERROR(VLOOKUP(tab_herpeto[[#This Row],[Espécie*2]],'Base de dados'!B:Z,7,),0)</f>
        <v>sapo-cururu</v>
      </c>
      <c r="AK91" s="49" t="str">
        <f>IFERROR(VLOOKUP(tab_herpeto[[#This Row],[Espécie*2]],'Base de dados'!B:Z,13,),0)</f>
        <v>-</v>
      </c>
      <c r="AL91" s="29" t="s">
        <v>192</v>
      </c>
      <c r="AM91" s="49"/>
      <c r="AN91" s="49"/>
      <c r="AO91" s="49" t="str">
        <f>IFERROR(VLOOKUP(tab_herpeto[[#This Row],[Espécie*2]],'Base de dados'!B:Z,22,),0)</f>
        <v>-</v>
      </c>
      <c r="AP91" s="49" t="str">
        <f>IFERROR(VLOOKUP(tab_herpeto[[#This Row],[Espécie*2]],'Base de dados'!B:Z,23,),0)</f>
        <v>-</v>
      </c>
      <c r="AQ91" s="49" t="str">
        <f>IFERROR(VLOOKUP(tab_herpeto[[#This Row],[Espécie*2]],'Base de dados'!B:Z,21,),0)</f>
        <v>LC</v>
      </c>
      <c r="AR91" s="49" t="str">
        <f>tab_herpeto[[#This Row],[Campanha]]</f>
        <v>C01</v>
      </c>
      <c r="AS91" s="49"/>
      <c r="AT91" s="49" t="str">
        <f>tab_herpeto[[#This Row],[Método]]</f>
        <v>Procura livre</v>
      </c>
      <c r="AU91" s="49" t="str">
        <f>tab_herpeto[[#This Row],[ID Marcação*]]</f>
        <v>-</v>
      </c>
      <c r="AV91" s="49" t="str">
        <f>tab_herpeto[[#This Row],[Nº do Tombo]]</f>
        <v>-</v>
      </c>
      <c r="AW91" s="49" t="str">
        <f>IFERROR(VLOOKUP(tab_herpeto[[#This Row],[Espécie*2]],'Base de dados'!B:Z,11,),0)</f>
        <v>E</v>
      </c>
      <c r="AX91" s="49" t="str">
        <f>IFERROR(VLOOKUP(tab_herpeto[[#This Row],[Espécie*2]],'Base de dados'!B:Z,3,),0)</f>
        <v>Anura</v>
      </c>
      <c r="AY91" s="49" t="str">
        <f>IFERROR(VLOOKUP(tab_herpeto[[#This Row],[Espécie*2]],'Base de dados'!B:Z,4,),0)</f>
        <v>Bufonidae</v>
      </c>
      <c r="AZ91" s="49">
        <f>IFERROR(VLOOKUP(tab_herpeto[[#This Row],[Espécie*2]],'Base de dados'!B:Z,5,),0)</f>
        <v>0</v>
      </c>
      <c r="BA91" s="49">
        <f>IFERROR(VLOOKUP(tab_herpeto[[#This Row],[Espécie*2]],'Base de dados'!B:Z,6,),0)</f>
        <v>0</v>
      </c>
      <c r="BB91" s="49" t="str">
        <f>IFERROR(VLOOKUP(tab_herpeto[[#This Row],[Espécie*2]],'Base de dados'!B:Z,8,),0)</f>
        <v>-</v>
      </c>
      <c r="BC91" s="49" t="str">
        <f>IFERROR(VLOOKUP(tab_herpeto[[#This Row],[Espécie*2]],'Base de dados'!B:Z,9,),0)</f>
        <v>Te</v>
      </c>
      <c r="BD91" s="49" t="str">
        <f>IFERROR(VLOOKUP(tab_herpeto[[#This Row],[Espécie*2]],'Base de dados'!B:Z,10,),0)</f>
        <v>AF</v>
      </c>
      <c r="BE91" s="49">
        <f>IFERROR(VLOOKUP(tab_herpeto[[#This Row],[Espécie*2]],'Base de dados'!B:Z,12,),0)</f>
        <v>1</v>
      </c>
      <c r="BF91" s="49" t="str">
        <f>IFERROR(VLOOKUP(tab_herpeto[[#This Row],[Espécie*2]],'Base de dados'!B:Z,14,),0)</f>
        <v>RS, SC, PR, SP, RJ, MG</v>
      </c>
      <c r="BG91" s="49">
        <f>IFERROR(VLOOKUP(tab_herpeto[[#This Row],[Espécie*2]],'Base de dados'!B:Z,15,),0)</f>
        <v>0</v>
      </c>
      <c r="BH91" s="49">
        <f>IFERROR(VLOOKUP(tab_herpeto[[#This Row],[Espécie*2]],'Base de dados'!B:Z,16,),0)</f>
        <v>0</v>
      </c>
      <c r="BI91" s="49">
        <f>IFERROR(VLOOKUP(tab_herpeto[[#This Row],[Espécie*2]],'Base de dados'!B:Z,17,),0)</f>
        <v>0</v>
      </c>
      <c r="BJ91" s="49">
        <f>IFERROR(VLOOKUP(tab_herpeto[[#This Row],[Espécie*2]],'Base de dados'!B:Z,18,),0)</f>
        <v>0</v>
      </c>
      <c r="BK91" s="49" t="str">
        <f>IFERROR(VLOOKUP(tab_herpeto[[#This Row],[Espécie*2]],'Base de dados'!B:Z,19,),0)</f>
        <v>-</v>
      </c>
      <c r="BL91" s="49" t="str">
        <f>IFERROR(VLOOKUP(tab_herpeto[[#This Row],[Espécie*2]],'Base de dados'!B:Z,20,),0)</f>
        <v>-</v>
      </c>
      <c r="BM91" s="49" t="str">
        <f>IFERROR(VLOOKUP(tab_herpeto[[#This Row],[Espécie*2]],'Base de dados'!B:Z,24),0)</f>
        <v>-</v>
      </c>
      <c r="BN91" s="49" t="str">
        <f>IFERROR(VLOOKUP(tab_herpeto[[#This Row],[Espécie*2]],'Base de dados'!B:Z,25,),0)</f>
        <v>-</v>
      </c>
      <c r="BO91" s="49" t="str">
        <f>IFERROR(VLOOKUP(tab_herpeto[[#This Row],[Espécie*2]],'Base de dados'!B:Z,2),0)</f>
        <v>XX</v>
      </c>
      <c r="BP91" s="49">
        <f>IFERROR(VLOOKUP(tab_herpeto[[#This Row],[Espécie*2]],'Base de dados'!B:AA,26),0)</f>
        <v>0</v>
      </c>
    </row>
    <row r="92" spans="2:68" x14ac:dyDescent="0.25">
      <c r="B92" s="29">
        <v>88</v>
      </c>
      <c r="C92" s="33" t="s">
        <v>3071</v>
      </c>
      <c r="D92" s="49" t="s">
        <v>3091</v>
      </c>
      <c r="E92" s="29" t="s">
        <v>83</v>
      </c>
      <c r="F92" s="50">
        <v>45007</v>
      </c>
      <c r="G92" s="49" t="s">
        <v>3095</v>
      </c>
      <c r="H92" s="49" t="s">
        <v>77</v>
      </c>
      <c r="I92" s="49" t="s">
        <v>60</v>
      </c>
      <c r="J92" s="29" t="s">
        <v>72</v>
      </c>
      <c r="K92" s="53" t="s">
        <v>570</v>
      </c>
      <c r="L92" s="35" t="str">
        <f>IFERROR(VLOOKUP(tab_herpeto[[#This Row],[Espécie*]],'Base de dados'!B:Z,7,),0)</f>
        <v>sapo-cururu</v>
      </c>
      <c r="M92" s="29" t="s">
        <v>3</v>
      </c>
      <c r="N92" s="49" t="s">
        <v>82</v>
      </c>
      <c r="O92" s="49" t="s">
        <v>82</v>
      </c>
      <c r="P92" s="49" t="s">
        <v>38</v>
      </c>
      <c r="Q92" s="49" t="s">
        <v>64</v>
      </c>
      <c r="R92" s="49" t="s">
        <v>41</v>
      </c>
      <c r="S92" s="49" t="s">
        <v>4</v>
      </c>
      <c r="T92" s="51">
        <v>0.79166666666666663</v>
      </c>
      <c r="U92" s="51">
        <v>0.85416666666666663</v>
      </c>
      <c r="V92" s="49" t="s">
        <v>3</v>
      </c>
      <c r="W92" s="49" t="s">
        <v>53</v>
      </c>
      <c r="X92" s="29" t="s">
        <v>3</v>
      </c>
      <c r="Y92" s="49" t="s">
        <v>3</v>
      </c>
      <c r="Z92" s="50">
        <f>tab_herpeto[[#This Row],[Data]]</f>
        <v>45007</v>
      </c>
      <c r="AA92" s="49" t="str">
        <f>tab_herpeto[[#This Row],[Empreendimento]]</f>
        <v>PCH Canoas</v>
      </c>
      <c r="AB92" s="29" t="s">
        <v>175</v>
      </c>
      <c r="AC92" s="29" t="s">
        <v>178</v>
      </c>
      <c r="AD92" s="29" t="s">
        <v>181</v>
      </c>
      <c r="AE92" s="29" t="s">
        <v>3086</v>
      </c>
      <c r="AF92" s="29" t="s">
        <v>184</v>
      </c>
      <c r="AG92" s="29" t="s">
        <v>3130</v>
      </c>
      <c r="AH92" s="29" t="s">
        <v>189</v>
      </c>
      <c r="AI92" s="52" t="str">
        <f>tab_herpeto[[#This Row],[Espécie*]]</f>
        <v>Rhinella icterica</v>
      </c>
      <c r="AJ92" s="53" t="str">
        <f>IFERROR(VLOOKUP(tab_herpeto[[#This Row],[Espécie*2]],'Base de dados'!B:Z,7,),0)</f>
        <v>sapo-cururu</v>
      </c>
      <c r="AK92" s="49" t="str">
        <f>IFERROR(VLOOKUP(tab_herpeto[[#This Row],[Espécie*2]],'Base de dados'!B:Z,13,),0)</f>
        <v>-</v>
      </c>
      <c r="AL92" s="29" t="s">
        <v>192</v>
      </c>
      <c r="AM92" s="49"/>
      <c r="AN92" s="49"/>
      <c r="AO92" s="49" t="str">
        <f>IFERROR(VLOOKUP(tab_herpeto[[#This Row],[Espécie*2]],'Base de dados'!B:Z,22,),0)</f>
        <v>-</v>
      </c>
      <c r="AP92" s="49" t="str">
        <f>IFERROR(VLOOKUP(tab_herpeto[[#This Row],[Espécie*2]],'Base de dados'!B:Z,23,),0)</f>
        <v>-</v>
      </c>
      <c r="AQ92" s="49" t="str">
        <f>IFERROR(VLOOKUP(tab_herpeto[[#This Row],[Espécie*2]],'Base de dados'!B:Z,21,),0)</f>
        <v>LC</v>
      </c>
      <c r="AR92" s="49" t="str">
        <f>tab_herpeto[[#This Row],[Campanha]]</f>
        <v>C01</v>
      </c>
      <c r="AS92" s="49"/>
      <c r="AT92" s="49" t="str">
        <f>tab_herpeto[[#This Row],[Método]]</f>
        <v>Procura livre</v>
      </c>
      <c r="AU92" s="49" t="str">
        <f>tab_herpeto[[#This Row],[ID Marcação*]]</f>
        <v>-</v>
      </c>
      <c r="AV92" s="49" t="str">
        <f>tab_herpeto[[#This Row],[Nº do Tombo]]</f>
        <v>-</v>
      </c>
      <c r="AW92" s="49" t="str">
        <f>IFERROR(VLOOKUP(tab_herpeto[[#This Row],[Espécie*2]],'Base de dados'!B:Z,11,),0)</f>
        <v>E</v>
      </c>
      <c r="AX92" s="49" t="str">
        <f>IFERROR(VLOOKUP(tab_herpeto[[#This Row],[Espécie*2]],'Base de dados'!B:Z,3,),0)</f>
        <v>Anura</v>
      </c>
      <c r="AY92" s="49" t="str">
        <f>IFERROR(VLOOKUP(tab_herpeto[[#This Row],[Espécie*2]],'Base de dados'!B:Z,4,),0)</f>
        <v>Bufonidae</v>
      </c>
      <c r="AZ92" s="49">
        <f>IFERROR(VLOOKUP(tab_herpeto[[#This Row],[Espécie*2]],'Base de dados'!B:Z,5,),0)</f>
        <v>0</v>
      </c>
      <c r="BA92" s="49">
        <f>IFERROR(VLOOKUP(tab_herpeto[[#This Row],[Espécie*2]],'Base de dados'!B:Z,6,),0)</f>
        <v>0</v>
      </c>
      <c r="BB92" s="49" t="str">
        <f>IFERROR(VLOOKUP(tab_herpeto[[#This Row],[Espécie*2]],'Base de dados'!B:Z,8,),0)</f>
        <v>-</v>
      </c>
      <c r="BC92" s="49" t="str">
        <f>IFERROR(VLOOKUP(tab_herpeto[[#This Row],[Espécie*2]],'Base de dados'!B:Z,9,),0)</f>
        <v>Te</v>
      </c>
      <c r="BD92" s="49" t="str">
        <f>IFERROR(VLOOKUP(tab_herpeto[[#This Row],[Espécie*2]],'Base de dados'!B:Z,10,),0)</f>
        <v>AF</v>
      </c>
      <c r="BE92" s="49">
        <f>IFERROR(VLOOKUP(tab_herpeto[[#This Row],[Espécie*2]],'Base de dados'!B:Z,12,),0)</f>
        <v>1</v>
      </c>
      <c r="BF92" s="49" t="str">
        <f>IFERROR(VLOOKUP(tab_herpeto[[#This Row],[Espécie*2]],'Base de dados'!B:Z,14,),0)</f>
        <v>RS, SC, PR, SP, RJ, MG</v>
      </c>
      <c r="BG92" s="49">
        <f>IFERROR(VLOOKUP(tab_herpeto[[#This Row],[Espécie*2]],'Base de dados'!B:Z,15,),0)</f>
        <v>0</v>
      </c>
      <c r="BH92" s="49">
        <f>IFERROR(VLOOKUP(tab_herpeto[[#This Row],[Espécie*2]],'Base de dados'!B:Z,16,),0)</f>
        <v>0</v>
      </c>
      <c r="BI92" s="49">
        <f>IFERROR(VLOOKUP(tab_herpeto[[#This Row],[Espécie*2]],'Base de dados'!B:Z,17,),0)</f>
        <v>0</v>
      </c>
      <c r="BJ92" s="49">
        <f>IFERROR(VLOOKUP(tab_herpeto[[#This Row],[Espécie*2]],'Base de dados'!B:Z,18,),0)</f>
        <v>0</v>
      </c>
      <c r="BK92" s="49" t="str">
        <f>IFERROR(VLOOKUP(tab_herpeto[[#This Row],[Espécie*2]],'Base de dados'!B:Z,19,),0)</f>
        <v>-</v>
      </c>
      <c r="BL92" s="49" t="str">
        <f>IFERROR(VLOOKUP(tab_herpeto[[#This Row],[Espécie*2]],'Base de dados'!B:Z,20,),0)</f>
        <v>-</v>
      </c>
      <c r="BM92" s="49" t="str">
        <f>IFERROR(VLOOKUP(tab_herpeto[[#This Row],[Espécie*2]],'Base de dados'!B:Z,24),0)</f>
        <v>-</v>
      </c>
      <c r="BN92" s="49" t="str">
        <f>IFERROR(VLOOKUP(tab_herpeto[[#This Row],[Espécie*2]],'Base de dados'!B:Z,25,),0)</f>
        <v>-</v>
      </c>
      <c r="BO92" s="49" t="str">
        <f>IFERROR(VLOOKUP(tab_herpeto[[#This Row],[Espécie*2]],'Base de dados'!B:Z,2),0)</f>
        <v>XX</v>
      </c>
      <c r="BP92" s="49">
        <f>IFERROR(VLOOKUP(tab_herpeto[[#This Row],[Espécie*2]],'Base de dados'!B:AA,26),0)</f>
        <v>0</v>
      </c>
    </row>
    <row r="93" spans="2:68" x14ac:dyDescent="0.25">
      <c r="B93" s="29">
        <v>89</v>
      </c>
      <c r="C93" s="33" t="s">
        <v>3071</v>
      </c>
      <c r="D93" s="49" t="s">
        <v>3091</v>
      </c>
      <c r="E93" s="49" t="s">
        <v>84</v>
      </c>
      <c r="F93" s="50">
        <v>45077</v>
      </c>
      <c r="G93" s="49" t="s">
        <v>3074</v>
      </c>
      <c r="H93" s="49" t="s">
        <v>76</v>
      </c>
      <c r="I93" s="49" t="s">
        <v>58</v>
      </c>
      <c r="J93" s="49" t="s">
        <v>3084</v>
      </c>
      <c r="K93" s="53" t="s">
        <v>1357</v>
      </c>
      <c r="L93" s="35" t="str">
        <f>IFERROR(VLOOKUP(tab_herpeto[[#This Row],[Espécie*]],'Base de dados'!B:Z,7,),0)</f>
        <v>rãzinha-do-folhiço</v>
      </c>
      <c r="M93" s="29" t="s">
        <v>3</v>
      </c>
      <c r="N93" s="49" t="s">
        <v>81</v>
      </c>
      <c r="O93" s="49" t="s">
        <v>82</v>
      </c>
      <c r="P93" s="49" t="s">
        <v>236</v>
      </c>
      <c r="Q93" s="49" t="s">
        <v>64</v>
      </c>
      <c r="R93" s="49" t="s">
        <v>3097</v>
      </c>
      <c r="S93" s="49" t="s">
        <v>61</v>
      </c>
      <c r="T93" s="51">
        <v>0.25</v>
      </c>
      <c r="U93" s="51">
        <v>0.41666666666666669</v>
      </c>
      <c r="V93" s="49" t="s">
        <v>3</v>
      </c>
      <c r="W93" s="49" t="s">
        <v>56</v>
      </c>
      <c r="X93" s="29" t="s">
        <v>3</v>
      </c>
      <c r="Y93" s="49" t="s">
        <v>3</v>
      </c>
      <c r="Z93" s="50">
        <f>tab_herpeto[[#This Row],[Data]]</f>
        <v>45077</v>
      </c>
      <c r="AA93" s="49" t="str">
        <f>tab_herpeto[[#This Row],[Empreendimento]]</f>
        <v>PCH Canoas</v>
      </c>
      <c r="AB93" s="49" t="s">
        <v>176</v>
      </c>
      <c r="AC93" s="29" t="s">
        <v>178</v>
      </c>
      <c r="AD93" s="29" t="s">
        <v>181</v>
      </c>
      <c r="AE93" s="29" t="s">
        <v>3086</v>
      </c>
      <c r="AF93" s="29" t="s">
        <v>184</v>
      </c>
      <c r="AG93" s="29" t="s">
        <v>3130</v>
      </c>
      <c r="AH93" s="29" t="s">
        <v>189</v>
      </c>
      <c r="AI93" s="52" t="str">
        <f>tab_herpeto[[#This Row],[Espécie*]]</f>
        <v>Physalaemus lateristriga</v>
      </c>
      <c r="AJ93" s="53" t="str">
        <f>IFERROR(VLOOKUP(tab_herpeto[[#This Row],[Espécie*2]],'Base de dados'!B:Z,7,),0)</f>
        <v>rãzinha-do-folhiço</v>
      </c>
      <c r="AK93" s="49" t="str">
        <f>IFERROR(VLOOKUP(tab_herpeto[[#This Row],[Espécie*2]],'Base de dados'!B:Z,13,),0)</f>
        <v>-</v>
      </c>
      <c r="AL93" s="29" t="s">
        <v>192</v>
      </c>
      <c r="AM93" s="49" t="s">
        <v>3078</v>
      </c>
      <c r="AN93" s="49" t="s">
        <v>3082</v>
      </c>
      <c r="AO93" s="49" t="str">
        <f>IFERROR(VLOOKUP(tab_herpeto[[#This Row],[Espécie*2]],'Base de dados'!B:Z,22,),0)</f>
        <v>-</v>
      </c>
      <c r="AP93" s="49" t="str">
        <f>IFERROR(VLOOKUP(tab_herpeto[[#This Row],[Espécie*2]],'Base de dados'!B:Z,23,),0)</f>
        <v>-</v>
      </c>
      <c r="AQ93" s="49" t="str">
        <f>IFERROR(VLOOKUP(tab_herpeto[[#This Row],[Espécie*2]],'Base de dados'!B:Z,21,),0)</f>
        <v>-</v>
      </c>
      <c r="AR93" s="49" t="str">
        <f>tab_herpeto[[#This Row],[Campanha]]</f>
        <v>C02</v>
      </c>
      <c r="AS93" s="49"/>
      <c r="AT93" s="49" t="str">
        <f>tab_herpeto[[#This Row],[Método]]</f>
        <v>Pitfall</v>
      </c>
      <c r="AU93" s="49" t="str">
        <f>tab_herpeto[[#This Row],[ID Marcação*]]</f>
        <v>-</v>
      </c>
      <c r="AV93" s="49" t="str">
        <f>tab_herpeto[[#This Row],[Nº do Tombo]]</f>
        <v>-</v>
      </c>
      <c r="AW93" s="49" t="str">
        <f>IFERROR(VLOOKUP(tab_herpeto[[#This Row],[Espécie*2]],'Base de dados'!B:Z,11,),0)</f>
        <v>E</v>
      </c>
      <c r="AX93" s="49" t="str">
        <f>IFERROR(VLOOKUP(tab_herpeto[[#This Row],[Espécie*2]],'Base de dados'!B:Z,3,),0)</f>
        <v>Anura</v>
      </c>
      <c r="AY93" s="49" t="str">
        <f>IFERROR(VLOOKUP(tab_herpeto[[#This Row],[Espécie*2]],'Base de dados'!B:Z,4,),0)</f>
        <v>Leptodactylidae</v>
      </c>
      <c r="AZ93" s="49" t="str">
        <f>IFERROR(VLOOKUP(tab_herpeto[[#This Row],[Espécie*2]],'Base de dados'!B:Z,5,),0)</f>
        <v>Leiuperinae</v>
      </c>
      <c r="BA93" s="49">
        <f>IFERROR(VLOOKUP(tab_herpeto[[#This Row],[Espécie*2]],'Base de dados'!B:Z,6,),0)</f>
        <v>0</v>
      </c>
      <c r="BB93" s="49" t="str">
        <f>IFERROR(VLOOKUP(tab_herpeto[[#This Row],[Espécie*2]],'Base de dados'!B:Z,8,),0)</f>
        <v>-</v>
      </c>
      <c r="BC93" s="49" t="str">
        <f>IFERROR(VLOOKUP(tab_herpeto[[#This Row],[Espécie*2]],'Base de dados'!B:Z,9,),0)</f>
        <v>Cr</v>
      </c>
      <c r="BD93" s="49" t="str">
        <f>IFERROR(VLOOKUP(tab_herpeto[[#This Row],[Espécie*2]],'Base de dados'!B:Z,10,),0)</f>
        <v>F</v>
      </c>
      <c r="BE93" s="49">
        <f>IFERROR(VLOOKUP(tab_herpeto[[#This Row],[Espécie*2]],'Base de dados'!B:Z,12,),0)</f>
        <v>1</v>
      </c>
      <c r="BF93" s="49" t="str">
        <f>IFERROR(VLOOKUP(tab_herpeto[[#This Row],[Espécie*2]],'Base de dados'!B:Z,14,),0)</f>
        <v>SC, PR, SP</v>
      </c>
      <c r="BG93" s="49">
        <f>IFERROR(VLOOKUP(tab_herpeto[[#This Row],[Espécie*2]],'Base de dados'!B:Z,15,),0)</f>
        <v>0</v>
      </c>
      <c r="BH93" s="49">
        <f>IFERROR(VLOOKUP(tab_herpeto[[#This Row],[Espécie*2]],'Base de dados'!B:Z,16,),0)</f>
        <v>0</v>
      </c>
      <c r="BI93" s="49">
        <f>IFERROR(VLOOKUP(tab_herpeto[[#This Row],[Espécie*2]],'Base de dados'!B:Z,17,),0)</f>
        <v>0</v>
      </c>
      <c r="BJ93" s="49">
        <f>IFERROR(VLOOKUP(tab_herpeto[[#This Row],[Espécie*2]],'Base de dados'!B:Z,18,),0)</f>
        <v>0</v>
      </c>
      <c r="BK93" s="49" t="str">
        <f>IFERROR(VLOOKUP(tab_herpeto[[#This Row],[Espécie*2]],'Base de dados'!B:Z,19,),0)</f>
        <v>-</v>
      </c>
      <c r="BL93" s="49" t="str">
        <f>IFERROR(VLOOKUP(tab_herpeto[[#This Row],[Espécie*2]],'Base de dados'!B:Z,20,),0)</f>
        <v>-</v>
      </c>
      <c r="BM93" s="49" t="str">
        <f>IFERROR(VLOOKUP(tab_herpeto[[#This Row],[Espécie*2]],'Base de dados'!B:Z,24),0)</f>
        <v>-</v>
      </c>
      <c r="BN93" s="49" t="str">
        <f>IFERROR(VLOOKUP(tab_herpeto[[#This Row],[Espécie*2]],'Base de dados'!B:Z,25,),0)</f>
        <v>-</v>
      </c>
      <c r="BO93" s="49" t="str">
        <f>IFERROR(VLOOKUP(tab_herpeto[[#This Row],[Espécie*2]],'Base de dados'!B:Z,2),0)</f>
        <v>XX</v>
      </c>
      <c r="BP93" s="49">
        <f>IFERROR(VLOOKUP(tab_herpeto[[#This Row],[Espécie*2]],'Base de dados'!B:AA,26),0)</f>
        <v>0</v>
      </c>
    </row>
    <row r="94" spans="2:68" x14ac:dyDescent="0.25">
      <c r="B94" s="29">
        <v>90</v>
      </c>
      <c r="C94" s="33" t="s">
        <v>3071</v>
      </c>
      <c r="D94" s="49" t="s">
        <v>3091</v>
      </c>
      <c r="E94" s="49" t="s">
        <v>84</v>
      </c>
      <c r="F94" s="50">
        <v>45078</v>
      </c>
      <c r="G94" s="49" t="s">
        <v>3072</v>
      </c>
      <c r="H94" s="49" t="s">
        <v>77</v>
      </c>
      <c r="I94" s="49" t="s">
        <v>58</v>
      </c>
      <c r="J94" s="49" t="s">
        <v>3096</v>
      </c>
      <c r="K94" s="53" t="s">
        <v>1723</v>
      </c>
      <c r="L94" s="35" t="str">
        <f>IFERROR(VLOOKUP(tab_herpeto[[#This Row],[Espécie*]],'Base de dados'!B:Z,7,),0)</f>
        <v>rã-touro</v>
      </c>
      <c r="M94" s="29" t="s">
        <v>3</v>
      </c>
      <c r="N94" s="49" t="s">
        <v>82</v>
      </c>
      <c r="O94" s="49" t="s">
        <v>82</v>
      </c>
      <c r="P94" s="49" t="s">
        <v>38</v>
      </c>
      <c r="Q94" s="49" t="s">
        <v>46</v>
      </c>
      <c r="R94" s="49" t="s">
        <v>3098</v>
      </c>
      <c r="S94" s="49" t="s">
        <v>4</v>
      </c>
      <c r="T94" s="51">
        <v>0.75</v>
      </c>
      <c r="U94" s="51">
        <v>0.91666666666666663</v>
      </c>
      <c r="V94" s="49" t="s">
        <v>3</v>
      </c>
      <c r="W94" s="49" t="s">
        <v>52</v>
      </c>
      <c r="X94" s="29" t="s">
        <v>3</v>
      </c>
      <c r="Y94" s="49" t="s">
        <v>3</v>
      </c>
      <c r="Z94" s="50">
        <f>tab_herpeto[[#This Row],[Data]]</f>
        <v>45078</v>
      </c>
      <c r="AA94" s="49" t="str">
        <f>tab_herpeto[[#This Row],[Empreendimento]]</f>
        <v>PCH Canoas</v>
      </c>
      <c r="AB94" s="49" t="s">
        <v>176</v>
      </c>
      <c r="AC94" s="29" t="s">
        <v>178</v>
      </c>
      <c r="AD94" s="29" t="s">
        <v>181</v>
      </c>
      <c r="AE94" s="29" t="s">
        <v>3086</v>
      </c>
      <c r="AF94" s="29" t="s">
        <v>184</v>
      </c>
      <c r="AG94" s="29" t="s">
        <v>3130</v>
      </c>
      <c r="AH94" s="29" t="s">
        <v>189</v>
      </c>
      <c r="AI94" s="52" t="str">
        <f>tab_herpeto[[#This Row],[Espécie*]]</f>
        <v>Aquarana catesbeiana</v>
      </c>
      <c r="AJ94" s="53" t="str">
        <f>IFERROR(VLOOKUP(tab_herpeto[[#This Row],[Espécie*2]],'Base de dados'!B:Z,7,),0)</f>
        <v>rã-touro</v>
      </c>
      <c r="AK94" s="49" t="str">
        <f>IFERROR(VLOOKUP(tab_herpeto[[#This Row],[Espécie*2]],'Base de dados'!B:Z,13,),0)</f>
        <v>-</v>
      </c>
      <c r="AL94" s="29" t="s">
        <v>192</v>
      </c>
      <c r="AM94" s="49" t="s">
        <v>3076</v>
      </c>
      <c r="AN94" s="49" t="s">
        <v>3080</v>
      </c>
      <c r="AO94" s="49" t="str">
        <f>IFERROR(VLOOKUP(tab_herpeto[[#This Row],[Espécie*2]],'Base de dados'!B:Z,22,),0)</f>
        <v>-</v>
      </c>
      <c r="AP94" s="49" t="str">
        <f>IFERROR(VLOOKUP(tab_herpeto[[#This Row],[Espécie*2]],'Base de dados'!B:Z,23,),0)</f>
        <v>-</v>
      </c>
      <c r="AQ94" s="49" t="str">
        <f>IFERROR(VLOOKUP(tab_herpeto[[#This Row],[Espécie*2]],'Base de dados'!B:Z,21,),0)</f>
        <v>-</v>
      </c>
      <c r="AR94" s="49" t="str">
        <f>tab_herpeto[[#This Row],[Campanha]]</f>
        <v>C02</v>
      </c>
      <c r="AS94" s="49"/>
      <c r="AT94" s="49" t="str">
        <f>tab_herpeto[[#This Row],[Método]]</f>
        <v>Procura Livre</v>
      </c>
      <c r="AU94" s="49" t="str">
        <f>tab_herpeto[[#This Row],[ID Marcação*]]</f>
        <v>-</v>
      </c>
      <c r="AV94" s="49" t="str">
        <f>tab_herpeto[[#This Row],[Nº do Tombo]]</f>
        <v>-</v>
      </c>
      <c r="AW94" s="49">
        <f>IFERROR(VLOOKUP(tab_herpeto[[#This Row],[Espécie*2]],'Base de dados'!B:Z,11,),0)</f>
        <v>0</v>
      </c>
      <c r="AX94" s="49" t="str">
        <f>IFERROR(VLOOKUP(tab_herpeto[[#This Row],[Espécie*2]],'Base de dados'!B:Z,3,),0)</f>
        <v>Anura</v>
      </c>
      <c r="AY94" s="49" t="str">
        <f>IFERROR(VLOOKUP(tab_herpeto[[#This Row],[Espécie*2]],'Base de dados'!B:Z,4,),0)</f>
        <v>Ranidae</v>
      </c>
      <c r="AZ94" s="49">
        <f>IFERROR(VLOOKUP(tab_herpeto[[#This Row],[Espécie*2]],'Base de dados'!B:Z,5,),0)</f>
        <v>0</v>
      </c>
      <c r="BA94" s="49">
        <f>IFERROR(VLOOKUP(tab_herpeto[[#This Row],[Espécie*2]],'Base de dados'!B:Z,6,),0)</f>
        <v>0</v>
      </c>
      <c r="BB94" s="49">
        <f>IFERROR(VLOOKUP(tab_herpeto[[#This Row],[Espécie*2]],'Base de dados'!B:Z,8,),0)</f>
        <v>0</v>
      </c>
      <c r="BC94" s="49">
        <f>IFERROR(VLOOKUP(tab_herpeto[[#This Row],[Espécie*2]],'Base de dados'!B:Z,9,),0)</f>
        <v>0</v>
      </c>
      <c r="BD94" s="49">
        <f>IFERROR(VLOOKUP(tab_herpeto[[#This Row],[Espécie*2]],'Base de dados'!B:Z,10,),0)</f>
        <v>0</v>
      </c>
      <c r="BE94" s="49" t="str">
        <f>IFERROR(VLOOKUP(tab_herpeto[[#This Row],[Espécie*2]],'Base de dados'!B:Z,12,),0)</f>
        <v>-</v>
      </c>
      <c r="BF94" s="49">
        <f>IFERROR(VLOOKUP(tab_herpeto[[#This Row],[Espécie*2]],'Base de dados'!B:Z,14,),0)</f>
        <v>0</v>
      </c>
      <c r="BG94" s="49">
        <f>IFERROR(VLOOKUP(tab_herpeto[[#This Row],[Espécie*2]],'Base de dados'!B:Z,15,),0)</f>
        <v>0</v>
      </c>
      <c r="BH94" s="49">
        <f>IFERROR(VLOOKUP(tab_herpeto[[#This Row],[Espécie*2]],'Base de dados'!B:Z,16,),0)</f>
        <v>0</v>
      </c>
      <c r="BI94" s="49">
        <f>IFERROR(VLOOKUP(tab_herpeto[[#This Row],[Espécie*2]],'Base de dados'!B:Z,17,),0)</f>
        <v>0</v>
      </c>
      <c r="BJ94" s="49">
        <f>IFERROR(VLOOKUP(tab_herpeto[[#This Row],[Espécie*2]],'Base de dados'!B:Z,18,),0)</f>
        <v>0</v>
      </c>
      <c r="BK94" s="49">
        <f>IFERROR(VLOOKUP(tab_herpeto[[#This Row],[Espécie*2]],'Base de dados'!B:Z,19,),0)</f>
        <v>0</v>
      </c>
      <c r="BL94" s="49">
        <f>IFERROR(VLOOKUP(tab_herpeto[[#This Row],[Espécie*2]],'Base de dados'!B:Z,20,),0)</f>
        <v>0</v>
      </c>
      <c r="BM94" s="49" t="str">
        <f>IFERROR(VLOOKUP(tab_herpeto[[#This Row],[Espécie*2]],'Base de dados'!B:Z,24),0)</f>
        <v>-</v>
      </c>
      <c r="BN94" s="49">
        <f>IFERROR(VLOOKUP(tab_herpeto[[#This Row],[Espécie*2]],'Base de dados'!B:Z,25,),0)</f>
        <v>0</v>
      </c>
      <c r="BO94" s="49">
        <f>IFERROR(VLOOKUP(tab_herpeto[[#This Row],[Espécie*2]],'Base de dados'!B:Z,2),0)</f>
        <v>40</v>
      </c>
      <c r="BP94" s="49">
        <f>IFERROR(VLOOKUP(tab_herpeto[[#This Row],[Espécie*2]],'Base de dados'!B:AA,26),0)</f>
        <v>0</v>
      </c>
    </row>
    <row r="95" spans="2:68" x14ac:dyDescent="0.25">
      <c r="B95" s="29">
        <v>91</v>
      </c>
      <c r="C95" s="33" t="s">
        <v>3071</v>
      </c>
      <c r="D95" s="49" t="s">
        <v>3091</v>
      </c>
      <c r="E95" s="49" t="s">
        <v>84</v>
      </c>
      <c r="F95" s="50">
        <v>45080</v>
      </c>
      <c r="G95" s="49" t="s">
        <v>3073</v>
      </c>
      <c r="H95" s="49" t="s">
        <v>77</v>
      </c>
      <c r="I95" s="49" t="s">
        <v>58</v>
      </c>
      <c r="J95" s="49" t="s">
        <v>3084</v>
      </c>
      <c r="K95" s="53" t="s">
        <v>1343</v>
      </c>
      <c r="L95" s="35" t="str">
        <f>IFERROR(VLOOKUP(tab_herpeto[[#This Row],[Espécie*]],'Base de dados'!B:Z,7,),0)</f>
        <v>rãzinha-do-folhiço</v>
      </c>
      <c r="M95" s="29" t="s">
        <v>3</v>
      </c>
      <c r="N95" s="49" t="s">
        <v>81</v>
      </c>
      <c r="O95" s="49" t="s">
        <v>82</v>
      </c>
      <c r="P95" s="49" t="s">
        <v>236</v>
      </c>
      <c r="Q95" s="49" t="s">
        <v>50</v>
      </c>
      <c r="R95" s="49" t="s">
        <v>3097</v>
      </c>
      <c r="S95" s="49" t="s">
        <v>61</v>
      </c>
      <c r="T95" s="51">
        <v>0.25</v>
      </c>
      <c r="U95" s="51">
        <v>0.41666666666666669</v>
      </c>
      <c r="V95" s="49" t="s">
        <v>3</v>
      </c>
      <c r="W95" s="49" t="s">
        <v>55</v>
      </c>
      <c r="X95" s="29" t="s">
        <v>3</v>
      </c>
      <c r="Y95" s="49" t="s">
        <v>3</v>
      </c>
      <c r="Z95" s="50">
        <f>tab_herpeto[[#This Row],[Data]]</f>
        <v>45080</v>
      </c>
      <c r="AA95" s="49" t="str">
        <f>tab_herpeto[[#This Row],[Empreendimento]]</f>
        <v>PCH Canoas</v>
      </c>
      <c r="AB95" s="49" t="s">
        <v>176</v>
      </c>
      <c r="AC95" s="29" t="s">
        <v>178</v>
      </c>
      <c r="AD95" s="29" t="s">
        <v>181</v>
      </c>
      <c r="AE95" s="29" t="s">
        <v>3086</v>
      </c>
      <c r="AF95" s="29" t="s">
        <v>184</v>
      </c>
      <c r="AG95" s="29" t="s">
        <v>3130</v>
      </c>
      <c r="AH95" s="29" t="s">
        <v>189</v>
      </c>
      <c r="AI95" s="52" t="str">
        <f>tab_herpeto[[#This Row],[Espécie*]]</f>
        <v>Physalaemus cuvieri</v>
      </c>
      <c r="AJ95" s="53" t="str">
        <f>IFERROR(VLOOKUP(tab_herpeto[[#This Row],[Espécie*2]],'Base de dados'!B:Z,7,),0)</f>
        <v>rãzinha-do-folhiço</v>
      </c>
      <c r="AK95" s="49" t="str">
        <f>IFERROR(VLOOKUP(tab_herpeto[[#This Row],[Espécie*2]],'Base de dados'!B:Z,13,),0)</f>
        <v>-</v>
      </c>
      <c r="AL95" s="29" t="s">
        <v>192</v>
      </c>
      <c r="AM95" s="29" t="s">
        <v>3077</v>
      </c>
      <c r="AN95" s="29" t="s">
        <v>3081</v>
      </c>
      <c r="AO95" s="49" t="str">
        <f>IFERROR(VLOOKUP(tab_herpeto[[#This Row],[Espécie*2]],'Base de dados'!B:Z,22,),0)</f>
        <v>-</v>
      </c>
      <c r="AP95" s="49" t="str">
        <f>IFERROR(VLOOKUP(tab_herpeto[[#This Row],[Espécie*2]],'Base de dados'!B:Z,23,),0)</f>
        <v>-</v>
      </c>
      <c r="AQ95" s="49" t="str">
        <f>IFERROR(VLOOKUP(tab_herpeto[[#This Row],[Espécie*2]],'Base de dados'!B:Z,21,),0)</f>
        <v>LC</v>
      </c>
      <c r="AR95" s="49" t="str">
        <f>tab_herpeto[[#This Row],[Campanha]]</f>
        <v>C02</v>
      </c>
      <c r="AS95" s="49"/>
      <c r="AT95" s="49" t="str">
        <f>tab_herpeto[[#This Row],[Método]]</f>
        <v>Pitfall</v>
      </c>
      <c r="AU95" s="49" t="str">
        <f>tab_herpeto[[#This Row],[ID Marcação*]]</f>
        <v>-</v>
      </c>
      <c r="AV95" s="49" t="str">
        <f>tab_herpeto[[#This Row],[Nº do Tombo]]</f>
        <v>-</v>
      </c>
      <c r="AW95" s="49" t="str">
        <f>IFERROR(VLOOKUP(tab_herpeto[[#This Row],[Espécie*2]],'Base de dados'!B:Z,11,),0)</f>
        <v>R</v>
      </c>
      <c r="AX95" s="49" t="str">
        <f>IFERROR(VLOOKUP(tab_herpeto[[#This Row],[Espécie*2]],'Base de dados'!B:Z,3,),0)</f>
        <v>Anura</v>
      </c>
      <c r="AY95" s="49" t="str">
        <f>IFERROR(VLOOKUP(tab_herpeto[[#This Row],[Espécie*2]],'Base de dados'!B:Z,4,),0)</f>
        <v>Leptodactylidae</v>
      </c>
      <c r="AZ95" s="49" t="str">
        <f>IFERROR(VLOOKUP(tab_herpeto[[#This Row],[Espécie*2]],'Base de dados'!B:Z,5,),0)</f>
        <v>Leiuperinae</v>
      </c>
      <c r="BA95" s="49">
        <f>IFERROR(VLOOKUP(tab_herpeto[[#This Row],[Espécie*2]],'Base de dados'!B:Z,6,),0)</f>
        <v>0</v>
      </c>
      <c r="BB95" s="49" t="str">
        <f>IFERROR(VLOOKUP(tab_herpeto[[#This Row],[Espécie*2]],'Base de dados'!B:Z,8,),0)</f>
        <v>-</v>
      </c>
      <c r="BC95" s="49" t="str">
        <f>IFERROR(VLOOKUP(tab_herpeto[[#This Row],[Espécie*2]],'Base de dados'!B:Z,9,),0)</f>
        <v>Te</v>
      </c>
      <c r="BD95" s="49" t="str">
        <f>IFERROR(VLOOKUP(tab_herpeto[[#This Row],[Espécie*2]],'Base de dados'!B:Z,10,),0)</f>
        <v>A</v>
      </c>
      <c r="BE95" s="49" t="str">
        <f>IFERROR(VLOOKUP(tab_herpeto[[#This Row],[Espécie*2]],'Base de dados'!B:Z,12,),0)</f>
        <v>-</v>
      </c>
      <c r="BF95" s="49" t="str">
        <f>IFERROR(VLOOKUP(tab_herpeto[[#This Row],[Espécie*2]],'Base de dados'!B:Z,14,),0)</f>
        <v>Exceto AC e RR</v>
      </c>
      <c r="BG95" s="49">
        <f>IFERROR(VLOOKUP(tab_herpeto[[#This Row],[Espécie*2]],'Base de dados'!B:Z,15,),0)</f>
        <v>0</v>
      </c>
      <c r="BH95" s="49">
        <f>IFERROR(VLOOKUP(tab_herpeto[[#This Row],[Espécie*2]],'Base de dados'!B:Z,16,),0)</f>
        <v>0</v>
      </c>
      <c r="BI95" s="49">
        <f>IFERROR(VLOOKUP(tab_herpeto[[#This Row],[Espécie*2]],'Base de dados'!B:Z,17,),0)</f>
        <v>0</v>
      </c>
      <c r="BJ95" s="49">
        <f>IFERROR(VLOOKUP(tab_herpeto[[#This Row],[Espécie*2]],'Base de dados'!B:Z,18,),0)</f>
        <v>0</v>
      </c>
      <c r="BK95" s="49" t="str">
        <f>IFERROR(VLOOKUP(tab_herpeto[[#This Row],[Espécie*2]],'Base de dados'!B:Z,19,),0)</f>
        <v>-</v>
      </c>
      <c r="BL95" s="49" t="str">
        <f>IFERROR(VLOOKUP(tab_herpeto[[#This Row],[Espécie*2]],'Base de dados'!B:Z,20,),0)</f>
        <v>-</v>
      </c>
      <c r="BM95" s="49" t="str">
        <f>IFERROR(VLOOKUP(tab_herpeto[[#This Row],[Espécie*2]],'Base de dados'!B:Z,24),0)</f>
        <v>-</v>
      </c>
      <c r="BN95" s="49" t="str">
        <f>IFERROR(VLOOKUP(tab_herpeto[[#This Row],[Espécie*2]],'Base de dados'!B:Z,25,),0)</f>
        <v>-</v>
      </c>
      <c r="BO95" s="49" t="str">
        <f>IFERROR(VLOOKUP(tab_herpeto[[#This Row],[Espécie*2]],'Base de dados'!B:Z,2),0)</f>
        <v>XX</v>
      </c>
      <c r="BP95" s="49">
        <f>IFERROR(VLOOKUP(tab_herpeto[[#This Row],[Espécie*2]],'Base de dados'!B:AA,26),0)</f>
        <v>0</v>
      </c>
    </row>
    <row r="96" spans="2:68" x14ac:dyDescent="0.25">
      <c r="B96" s="29">
        <v>92</v>
      </c>
      <c r="C96" s="33" t="s">
        <v>3071</v>
      </c>
      <c r="D96" s="49" t="s">
        <v>3091</v>
      </c>
      <c r="E96" s="49" t="s">
        <v>84</v>
      </c>
      <c r="F96" s="50">
        <v>45080</v>
      </c>
      <c r="G96" s="49" t="s">
        <v>3074</v>
      </c>
      <c r="H96" s="49" t="s">
        <v>76</v>
      </c>
      <c r="I96" s="49" t="s">
        <v>58</v>
      </c>
      <c r="J96" s="49" t="s">
        <v>3096</v>
      </c>
      <c r="K96" s="53" t="s">
        <v>570</v>
      </c>
      <c r="L96" s="35" t="str">
        <f>IFERROR(VLOOKUP(tab_herpeto[[#This Row],[Espécie*]],'Base de dados'!B:Z,7,),0)</f>
        <v>sapo-cururu</v>
      </c>
      <c r="M96" s="29" t="s">
        <v>3</v>
      </c>
      <c r="N96" s="49" t="s">
        <v>81</v>
      </c>
      <c r="O96" s="49" t="s">
        <v>82</v>
      </c>
      <c r="P96" s="49" t="s">
        <v>38</v>
      </c>
      <c r="Q96" s="49" t="s">
        <v>48</v>
      </c>
      <c r="R96" s="49" t="s">
        <v>41</v>
      </c>
      <c r="S96" s="49" t="s">
        <v>4</v>
      </c>
      <c r="T96" s="51">
        <v>0.75</v>
      </c>
      <c r="U96" s="51">
        <v>0.91666666666666663</v>
      </c>
      <c r="V96" s="49" t="s">
        <v>3</v>
      </c>
      <c r="W96" s="49" t="s">
        <v>52</v>
      </c>
      <c r="X96" s="29" t="s">
        <v>3</v>
      </c>
      <c r="Y96" s="49" t="s">
        <v>3</v>
      </c>
      <c r="Z96" s="50">
        <f>tab_herpeto[[#This Row],[Data]]</f>
        <v>45080</v>
      </c>
      <c r="AA96" s="49" t="str">
        <f>tab_herpeto[[#This Row],[Empreendimento]]</f>
        <v>PCH Canoas</v>
      </c>
      <c r="AB96" s="49" t="s">
        <v>176</v>
      </c>
      <c r="AC96" s="29" t="s">
        <v>178</v>
      </c>
      <c r="AD96" s="29" t="s">
        <v>181</v>
      </c>
      <c r="AE96" s="29" t="s">
        <v>3086</v>
      </c>
      <c r="AF96" s="29" t="s">
        <v>184</v>
      </c>
      <c r="AG96" s="29" t="s">
        <v>3130</v>
      </c>
      <c r="AH96" s="29" t="s">
        <v>189</v>
      </c>
      <c r="AI96" s="52" t="str">
        <f>tab_herpeto[[#This Row],[Espécie*]]</f>
        <v>Rhinella icterica</v>
      </c>
      <c r="AJ96" s="53" t="str">
        <f>IFERROR(VLOOKUP(tab_herpeto[[#This Row],[Espécie*2]],'Base de dados'!B:Z,7,),0)</f>
        <v>sapo-cururu</v>
      </c>
      <c r="AK96" s="49" t="str">
        <f>IFERROR(VLOOKUP(tab_herpeto[[#This Row],[Espécie*2]],'Base de dados'!B:Z,13,),0)</f>
        <v>-</v>
      </c>
      <c r="AL96" s="29" t="s">
        <v>192</v>
      </c>
      <c r="AM96" s="49" t="s">
        <v>3078</v>
      </c>
      <c r="AN96" s="49" t="s">
        <v>3082</v>
      </c>
      <c r="AO96" s="49" t="str">
        <f>IFERROR(VLOOKUP(tab_herpeto[[#This Row],[Espécie*2]],'Base de dados'!B:Z,22,),0)</f>
        <v>-</v>
      </c>
      <c r="AP96" s="49" t="str">
        <f>IFERROR(VLOOKUP(tab_herpeto[[#This Row],[Espécie*2]],'Base de dados'!B:Z,23,),0)</f>
        <v>-</v>
      </c>
      <c r="AQ96" s="49" t="str">
        <f>IFERROR(VLOOKUP(tab_herpeto[[#This Row],[Espécie*2]],'Base de dados'!B:Z,21,),0)</f>
        <v>LC</v>
      </c>
      <c r="AR96" s="49" t="str">
        <f>tab_herpeto[[#This Row],[Campanha]]</f>
        <v>C02</v>
      </c>
      <c r="AS96" s="49"/>
      <c r="AT96" s="49" t="str">
        <f>tab_herpeto[[#This Row],[Método]]</f>
        <v>Procura Livre</v>
      </c>
      <c r="AU96" s="49" t="str">
        <f>tab_herpeto[[#This Row],[ID Marcação*]]</f>
        <v>-</v>
      </c>
      <c r="AV96" s="49" t="str">
        <f>tab_herpeto[[#This Row],[Nº do Tombo]]</f>
        <v>-</v>
      </c>
      <c r="AW96" s="49" t="str">
        <f>IFERROR(VLOOKUP(tab_herpeto[[#This Row],[Espécie*2]],'Base de dados'!B:Z,11,),0)</f>
        <v>E</v>
      </c>
      <c r="AX96" s="49" t="str">
        <f>IFERROR(VLOOKUP(tab_herpeto[[#This Row],[Espécie*2]],'Base de dados'!B:Z,3,),0)</f>
        <v>Anura</v>
      </c>
      <c r="AY96" s="49" t="str">
        <f>IFERROR(VLOOKUP(tab_herpeto[[#This Row],[Espécie*2]],'Base de dados'!B:Z,4,),0)</f>
        <v>Bufonidae</v>
      </c>
      <c r="AZ96" s="49">
        <f>IFERROR(VLOOKUP(tab_herpeto[[#This Row],[Espécie*2]],'Base de dados'!B:Z,5,),0)</f>
        <v>0</v>
      </c>
      <c r="BA96" s="49">
        <f>IFERROR(VLOOKUP(tab_herpeto[[#This Row],[Espécie*2]],'Base de dados'!B:Z,6,),0)</f>
        <v>0</v>
      </c>
      <c r="BB96" s="49" t="str">
        <f>IFERROR(VLOOKUP(tab_herpeto[[#This Row],[Espécie*2]],'Base de dados'!B:Z,8,),0)</f>
        <v>-</v>
      </c>
      <c r="BC96" s="49" t="str">
        <f>IFERROR(VLOOKUP(tab_herpeto[[#This Row],[Espécie*2]],'Base de dados'!B:Z,9,),0)</f>
        <v>Te</v>
      </c>
      <c r="BD96" s="49" t="str">
        <f>IFERROR(VLOOKUP(tab_herpeto[[#This Row],[Espécie*2]],'Base de dados'!B:Z,10,),0)</f>
        <v>AF</v>
      </c>
      <c r="BE96" s="49">
        <f>IFERROR(VLOOKUP(tab_herpeto[[#This Row],[Espécie*2]],'Base de dados'!B:Z,12,),0)</f>
        <v>1</v>
      </c>
      <c r="BF96" s="49" t="str">
        <f>IFERROR(VLOOKUP(tab_herpeto[[#This Row],[Espécie*2]],'Base de dados'!B:Z,14,),0)</f>
        <v>RS, SC, PR, SP, RJ, MG</v>
      </c>
      <c r="BG96" s="49">
        <f>IFERROR(VLOOKUP(tab_herpeto[[#This Row],[Espécie*2]],'Base de dados'!B:Z,15,),0)</f>
        <v>0</v>
      </c>
      <c r="BH96" s="49">
        <f>IFERROR(VLOOKUP(tab_herpeto[[#This Row],[Espécie*2]],'Base de dados'!B:Z,16,),0)</f>
        <v>0</v>
      </c>
      <c r="BI96" s="49">
        <f>IFERROR(VLOOKUP(tab_herpeto[[#This Row],[Espécie*2]],'Base de dados'!B:Z,17,),0)</f>
        <v>0</v>
      </c>
      <c r="BJ96" s="49">
        <f>IFERROR(VLOOKUP(tab_herpeto[[#This Row],[Espécie*2]],'Base de dados'!B:Z,18,),0)</f>
        <v>0</v>
      </c>
      <c r="BK96" s="49" t="str">
        <f>IFERROR(VLOOKUP(tab_herpeto[[#This Row],[Espécie*2]],'Base de dados'!B:Z,19,),0)</f>
        <v>-</v>
      </c>
      <c r="BL96" s="49" t="str">
        <f>IFERROR(VLOOKUP(tab_herpeto[[#This Row],[Espécie*2]],'Base de dados'!B:Z,20,),0)</f>
        <v>-</v>
      </c>
      <c r="BM96" s="49" t="str">
        <f>IFERROR(VLOOKUP(tab_herpeto[[#This Row],[Espécie*2]],'Base de dados'!B:Z,24),0)</f>
        <v>-</v>
      </c>
      <c r="BN96" s="49" t="str">
        <f>IFERROR(VLOOKUP(tab_herpeto[[#This Row],[Espécie*2]],'Base de dados'!B:Z,25,),0)</f>
        <v>-</v>
      </c>
      <c r="BO96" s="49" t="str">
        <f>IFERROR(VLOOKUP(tab_herpeto[[#This Row],[Espécie*2]],'Base de dados'!B:Z,2),0)</f>
        <v>XX</v>
      </c>
      <c r="BP96" s="49">
        <f>IFERROR(VLOOKUP(tab_herpeto[[#This Row],[Espécie*2]],'Base de dados'!B:AA,26),0)</f>
        <v>0</v>
      </c>
    </row>
    <row r="97" spans="2:68" x14ac:dyDescent="0.25">
      <c r="B97" s="29">
        <v>93</v>
      </c>
      <c r="C97" s="33" t="s">
        <v>3071</v>
      </c>
      <c r="D97" s="49" t="s">
        <v>3092</v>
      </c>
      <c r="E97" s="49" t="s">
        <v>85</v>
      </c>
      <c r="F97" s="50">
        <v>45143</v>
      </c>
      <c r="G97" s="49" t="s">
        <v>3072</v>
      </c>
      <c r="H97" s="49" t="s">
        <v>77</v>
      </c>
      <c r="I97" s="49" t="s">
        <v>59</v>
      </c>
      <c r="J97" s="49" t="s">
        <v>3096</v>
      </c>
      <c r="K97" s="53" t="s">
        <v>1350</v>
      </c>
      <c r="L97" s="35" t="str">
        <f>IFERROR(VLOOKUP(tab_herpeto[[#This Row],[Espécie*]],'Base de dados'!B:Z,7,),0)</f>
        <v>rã-chorona</v>
      </c>
      <c r="M97" s="29" t="s">
        <v>3</v>
      </c>
      <c r="N97" s="49" t="s">
        <v>82</v>
      </c>
      <c r="O97" s="49" t="s">
        <v>82</v>
      </c>
      <c r="P97" s="49" t="s">
        <v>39</v>
      </c>
      <c r="Q97" s="49" t="s">
        <v>69</v>
      </c>
      <c r="R97" s="49" t="s">
        <v>3099</v>
      </c>
      <c r="S97" s="49" t="s">
        <v>61</v>
      </c>
      <c r="T97" s="51" t="s">
        <v>3</v>
      </c>
      <c r="U97" s="51" t="s">
        <v>3</v>
      </c>
      <c r="V97" s="49"/>
      <c r="W97" s="49" t="s">
        <v>55</v>
      </c>
      <c r="X97" s="29" t="s">
        <v>3</v>
      </c>
      <c r="Y97" s="49" t="s">
        <v>3</v>
      </c>
      <c r="Z97" s="50">
        <f>tab_herpeto[[#This Row],[Data]]</f>
        <v>45143</v>
      </c>
      <c r="AA97" s="49" t="str">
        <f>tab_herpeto[[#This Row],[Empreendimento]]</f>
        <v>PCH Canoas</v>
      </c>
      <c r="AB97" s="49" t="s">
        <v>176</v>
      </c>
      <c r="AC97" s="29" t="s">
        <v>178</v>
      </c>
      <c r="AD97" s="29" t="s">
        <v>181</v>
      </c>
      <c r="AE97" s="29" t="s">
        <v>3086</v>
      </c>
      <c r="AF97" s="29" t="s">
        <v>184</v>
      </c>
      <c r="AG97" s="29" t="s">
        <v>3130</v>
      </c>
      <c r="AH97" s="29" t="s">
        <v>189</v>
      </c>
      <c r="AI97" s="52" t="str">
        <f>tab_herpeto[[#This Row],[Espécie*]]</f>
        <v>Physalaemus gracilis</v>
      </c>
      <c r="AJ97" s="53" t="str">
        <f>IFERROR(VLOOKUP(tab_herpeto[[#This Row],[Espécie*2]],'Base de dados'!B:Z,7,),0)</f>
        <v>rã-chorona</v>
      </c>
      <c r="AK97" s="49" t="str">
        <f>IFERROR(VLOOKUP(tab_herpeto[[#This Row],[Espécie*2]],'Base de dados'!B:Z,13,),0)</f>
        <v>-</v>
      </c>
      <c r="AL97" s="29" t="s">
        <v>192</v>
      </c>
      <c r="AM97" s="49" t="s">
        <v>3076</v>
      </c>
      <c r="AN97" s="49" t="s">
        <v>3080</v>
      </c>
      <c r="AO97" s="49" t="str">
        <f>IFERROR(VLOOKUP(tab_herpeto[[#This Row],[Espécie*2]],'Base de dados'!B:Z,22,),0)</f>
        <v>-</v>
      </c>
      <c r="AP97" s="49" t="str">
        <f>IFERROR(VLOOKUP(tab_herpeto[[#This Row],[Espécie*2]],'Base de dados'!B:Z,23,),0)</f>
        <v>-</v>
      </c>
      <c r="AQ97" s="49" t="str">
        <f>IFERROR(VLOOKUP(tab_herpeto[[#This Row],[Espécie*2]],'Base de dados'!B:Z,21,),0)</f>
        <v>LC</v>
      </c>
      <c r="AR97" s="49" t="str">
        <f>tab_herpeto[[#This Row],[Campanha]]</f>
        <v>C03</v>
      </c>
      <c r="AS97" s="49"/>
      <c r="AT97" s="49" t="str">
        <f>tab_herpeto[[#This Row],[Método]]</f>
        <v>Procura Livre</v>
      </c>
      <c r="AU97" s="49" t="str">
        <f>tab_herpeto[[#This Row],[ID Marcação*]]</f>
        <v>-</v>
      </c>
      <c r="AV97" s="49" t="str">
        <f>tab_herpeto[[#This Row],[Nº do Tombo]]</f>
        <v>-</v>
      </c>
      <c r="AW97" s="49" t="str">
        <f>IFERROR(VLOOKUP(tab_herpeto[[#This Row],[Espécie*2]],'Base de dados'!B:Z,11,),0)</f>
        <v>R</v>
      </c>
      <c r="AX97" s="49" t="str">
        <f>IFERROR(VLOOKUP(tab_herpeto[[#This Row],[Espécie*2]],'Base de dados'!B:Z,3,),0)</f>
        <v>Anura</v>
      </c>
      <c r="AY97" s="49" t="str">
        <f>IFERROR(VLOOKUP(tab_herpeto[[#This Row],[Espécie*2]],'Base de dados'!B:Z,4,),0)</f>
        <v>Leptodactylidae</v>
      </c>
      <c r="AZ97" s="49" t="str">
        <f>IFERROR(VLOOKUP(tab_herpeto[[#This Row],[Espécie*2]],'Base de dados'!B:Z,5,),0)</f>
        <v>Leiuperinae</v>
      </c>
      <c r="BA97" s="49">
        <f>IFERROR(VLOOKUP(tab_herpeto[[#This Row],[Espécie*2]],'Base de dados'!B:Z,6,),0)</f>
        <v>0</v>
      </c>
      <c r="BB97" s="49" t="str">
        <f>IFERROR(VLOOKUP(tab_herpeto[[#This Row],[Espécie*2]],'Base de dados'!B:Z,8,),0)</f>
        <v>-</v>
      </c>
      <c r="BC97" s="49" t="str">
        <f>IFERROR(VLOOKUP(tab_herpeto[[#This Row],[Espécie*2]],'Base de dados'!B:Z,9,),0)</f>
        <v>-</v>
      </c>
      <c r="BD97" s="49" t="str">
        <f>IFERROR(VLOOKUP(tab_herpeto[[#This Row],[Espécie*2]],'Base de dados'!B:Z,10,),0)</f>
        <v>-</v>
      </c>
      <c r="BE97" s="49" t="str">
        <f>IFERROR(VLOOKUP(tab_herpeto[[#This Row],[Espécie*2]],'Base de dados'!B:Z,12,),0)</f>
        <v>-</v>
      </c>
      <c r="BF97" s="49" t="str">
        <f>IFERROR(VLOOKUP(tab_herpeto[[#This Row],[Espécie*2]],'Base de dados'!B:Z,14,),0)</f>
        <v>-</v>
      </c>
      <c r="BG97" s="49">
        <f>IFERROR(VLOOKUP(tab_herpeto[[#This Row],[Espécie*2]],'Base de dados'!B:Z,15,),0)</f>
        <v>0</v>
      </c>
      <c r="BH97" s="49">
        <f>IFERROR(VLOOKUP(tab_herpeto[[#This Row],[Espécie*2]],'Base de dados'!B:Z,16,),0)</f>
        <v>0</v>
      </c>
      <c r="BI97" s="49">
        <f>IFERROR(VLOOKUP(tab_herpeto[[#This Row],[Espécie*2]],'Base de dados'!B:Z,17,),0)</f>
        <v>0</v>
      </c>
      <c r="BJ97" s="49">
        <f>IFERROR(VLOOKUP(tab_herpeto[[#This Row],[Espécie*2]],'Base de dados'!B:Z,18,),0)</f>
        <v>0</v>
      </c>
      <c r="BK97" s="49" t="str">
        <f>IFERROR(VLOOKUP(tab_herpeto[[#This Row],[Espécie*2]],'Base de dados'!B:Z,19,),0)</f>
        <v>-</v>
      </c>
      <c r="BL97" s="49" t="str">
        <f>IFERROR(VLOOKUP(tab_herpeto[[#This Row],[Espécie*2]],'Base de dados'!B:Z,20,),0)</f>
        <v>-</v>
      </c>
      <c r="BM97" s="49" t="str">
        <f>IFERROR(VLOOKUP(tab_herpeto[[#This Row],[Espécie*2]],'Base de dados'!B:Z,24),0)</f>
        <v>-</v>
      </c>
      <c r="BN97" s="49" t="str">
        <f>IFERROR(VLOOKUP(tab_herpeto[[#This Row],[Espécie*2]],'Base de dados'!B:Z,25,),0)</f>
        <v>-</v>
      </c>
      <c r="BO97" s="49" t="str">
        <f>IFERROR(VLOOKUP(tab_herpeto[[#This Row],[Espécie*2]],'Base de dados'!B:Z,2),0)</f>
        <v>XX</v>
      </c>
      <c r="BP97" s="49">
        <f>IFERROR(VLOOKUP(tab_herpeto[[#This Row],[Espécie*2]],'Base de dados'!B:AA,26),0)</f>
        <v>0</v>
      </c>
    </row>
    <row r="98" spans="2:68" x14ac:dyDescent="0.25">
      <c r="B98" s="29">
        <v>94</v>
      </c>
      <c r="C98" s="33" t="s">
        <v>3071</v>
      </c>
      <c r="D98" s="49" t="s">
        <v>3092</v>
      </c>
      <c r="E98" s="49" t="s">
        <v>85</v>
      </c>
      <c r="F98" s="50">
        <v>45143</v>
      </c>
      <c r="G98" s="49" t="s">
        <v>3072</v>
      </c>
      <c r="H98" s="49" t="s">
        <v>77</v>
      </c>
      <c r="I98" s="49" t="s">
        <v>59</v>
      </c>
      <c r="J98" s="49" t="s">
        <v>3096</v>
      </c>
      <c r="K98" s="53" t="s">
        <v>1350</v>
      </c>
      <c r="L98" s="35" t="str">
        <f>IFERROR(VLOOKUP(tab_herpeto[[#This Row],[Espécie*]],'Base de dados'!B:Z,7,),0)</f>
        <v>rã-chorona</v>
      </c>
      <c r="M98" s="29" t="s">
        <v>3</v>
      </c>
      <c r="N98" s="49" t="s">
        <v>82</v>
      </c>
      <c r="O98" s="49" t="s">
        <v>82</v>
      </c>
      <c r="P98" s="49" t="s">
        <v>39</v>
      </c>
      <c r="Q98" s="49" t="s">
        <v>69</v>
      </c>
      <c r="R98" s="49" t="s">
        <v>3099</v>
      </c>
      <c r="S98" s="49" t="s">
        <v>61</v>
      </c>
      <c r="T98" s="51" t="s">
        <v>3</v>
      </c>
      <c r="U98" s="51" t="s">
        <v>3</v>
      </c>
      <c r="V98" s="49"/>
      <c r="W98" s="49" t="s">
        <v>55</v>
      </c>
      <c r="X98" s="29" t="s">
        <v>3</v>
      </c>
      <c r="Y98" s="49" t="s">
        <v>3</v>
      </c>
      <c r="Z98" s="50">
        <f>tab_herpeto[[#This Row],[Data]]</f>
        <v>45143</v>
      </c>
      <c r="AA98" s="49" t="str">
        <f>tab_herpeto[[#This Row],[Empreendimento]]</f>
        <v>PCH Canoas</v>
      </c>
      <c r="AB98" s="49" t="s">
        <v>176</v>
      </c>
      <c r="AC98" s="29" t="s">
        <v>178</v>
      </c>
      <c r="AD98" s="29" t="s">
        <v>181</v>
      </c>
      <c r="AE98" s="29" t="s">
        <v>3086</v>
      </c>
      <c r="AF98" s="29" t="s">
        <v>184</v>
      </c>
      <c r="AG98" s="29" t="s">
        <v>3130</v>
      </c>
      <c r="AH98" s="29" t="s">
        <v>189</v>
      </c>
      <c r="AI98" s="52" t="str">
        <f>tab_herpeto[[#This Row],[Espécie*]]</f>
        <v>Physalaemus gracilis</v>
      </c>
      <c r="AJ98" s="53" t="str">
        <f>IFERROR(VLOOKUP(tab_herpeto[[#This Row],[Espécie*2]],'Base de dados'!B:Z,7,),0)</f>
        <v>rã-chorona</v>
      </c>
      <c r="AK98" s="49" t="str">
        <f>IFERROR(VLOOKUP(tab_herpeto[[#This Row],[Espécie*2]],'Base de dados'!B:Z,13,),0)</f>
        <v>-</v>
      </c>
      <c r="AL98" s="29" t="s">
        <v>192</v>
      </c>
      <c r="AM98" s="49" t="s">
        <v>3076</v>
      </c>
      <c r="AN98" s="49" t="s">
        <v>3080</v>
      </c>
      <c r="AO98" s="49" t="str">
        <f>IFERROR(VLOOKUP(tab_herpeto[[#This Row],[Espécie*2]],'Base de dados'!B:Z,22,),0)</f>
        <v>-</v>
      </c>
      <c r="AP98" s="49" t="str">
        <f>IFERROR(VLOOKUP(tab_herpeto[[#This Row],[Espécie*2]],'Base de dados'!B:Z,23,),0)</f>
        <v>-</v>
      </c>
      <c r="AQ98" s="49" t="str">
        <f>IFERROR(VLOOKUP(tab_herpeto[[#This Row],[Espécie*2]],'Base de dados'!B:Z,21,),0)</f>
        <v>LC</v>
      </c>
      <c r="AR98" s="49" t="str">
        <f>tab_herpeto[[#This Row],[Campanha]]</f>
        <v>C03</v>
      </c>
      <c r="AS98" s="49"/>
      <c r="AT98" s="49" t="str">
        <f>tab_herpeto[[#This Row],[Método]]</f>
        <v>Procura Livre</v>
      </c>
      <c r="AU98" s="49" t="str">
        <f>tab_herpeto[[#This Row],[ID Marcação*]]</f>
        <v>-</v>
      </c>
      <c r="AV98" s="49" t="str">
        <f>tab_herpeto[[#This Row],[Nº do Tombo]]</f>
        <v>-</v>
      </c>
      <c r="AW98" s="49" t="str">
        <f>IFERROR(VLOOKUP(tab_herpeto[[#This Row],[Espécie*2]],'Base de dados'!B:Z,11,),0)</f>
        <v>R</v>
      </c>
      <c r="AX98" s="49" t="str">
        <f>IFERROR(VLOOKUP(tab_herpeto[[#This Row],[Espécie*2]],'Base de dados'!B:Z,3,),0)</f>
        <v>Anura</v>
      </c>
      <c r="AY98" s="49" t="str">
        <f>IFERROR(VLOOKUP(tab_herpeto[[#This Row],[Espécie*2]],'Base de dados'!B:Z,4,),0)</f>
        <v>Leptodactylidae</v>
      </c>
      <c r="AZ98" s="49" t="str">
        <f>IFERROR(VLOOKUP(tab_herpeto[[#This Row],[Espécie*2]],'Base de dados'!B:Z,5,),0)</f>
        <v>Leiuperinae</v>
      </c>
      <c r="BA98" s="49">
        <f>IFERROR(VLOOKUP(tab_herpeto[[#This Row],[Espécie*2]],'Base de dados'!B:Z,6,),0)</f>
        <v>0</v>
      </c>
      <c r="BB98" s="49" t="str">
        <f>IFERROR(VLOOKUP(tab_herpeto[[#This Row],[Espécie*2]],'Base de dados'!B:Z,8,),0)</f>
        <v>-</v>
      </c>
      <c r="BC98" s="49" t="str">
        <f>IFERROR(VLOOKUP(tab_herpeto[[#This Row],[Espécie*2]],'Base de dados'!B:Z,9,),0)</f>
        <v>-</v>
      </c>
      <c r="BD98" s="49" t="str">
        <f>IFERROR(VLOOKUP(tab_herpeto[[#This Row],[Espécie*2]],'Base de dados'!B:Z,10,),0)</f>
        <v>-</v>
      </c>
      <c r="BE98" s="49" t="str">
        <f>IFERROR(VLOOKUP(tab_herpeto[[#This Row],[Espécie*2]],'Base de dados'!B:Z,12,),0)</f>
        <v>-</v>
      </c>
      <c r="BF98" s="49" t="str">
        <f>IFERROR(VLOOKUP(tab_herpeto[[#This Row],[Espécie*2]],'Base de dados'!B:Z,14,),0)</f>
        <v>-</v>
      </c>
      <c r="BG98" s="49">
        <f>IFERROR(VLOOKUP(tab_herpeto[[#This Row],[Espécie*2]],'Base de dados'!B:Z,15,),0)</f>
        <v>0</v>
      </c>
      <c r="BH98" s="49">
        <f>IFERROR(VLOOKUP(tab_herpeto[[#This Row],[Espécie*2]],'Base de dados'!B:Z,16,),0)</f>
        <v>0</v>
      </c>
      <c r="BI98" s="49">
        <f>IFERROR(VLOOKUP(tab_herpeto[[#This Row],[Espécie*2]],'Base de dados'!B:Z,17,),0)</f>
        <v>0</v>
      </c>
      <c r="BJ98" s="49">
        <f>IFERROR(VLOOKUP(tab_herpeto[[#This Row],[Espécie*2]],'Base de dados'!B:Z,18,),0)</f>
        <v>0</v>
      </c>
      <c r="BK98" s="49" t="str">
        <f>IFERROR(VLOOKUP(tab_herpeto[[#This Row],[Espécie*2]],'Base de dados'!B:Z,19,),0)</f>
        <v>-</v>
      </c>
      <c r="BL98" s="49" t="str">
        <f>IFERROR(VLOOKUP(tab_herpeto[[#This Row],[Espécie*2]],'Base de dados'!B:Z,20,),0)</f>
        <v>-</v>
      </c>
      <c r="BM98" s="49" t="str">
        <f>IFERROR(VLOOKUP(tab_herpeto[[#This Row],[Espécie*2]],'Base de dados'!B:Z,24),0)</f>
        <v>-</v>
      </c>
      <c r="BN98" s="49" t="str">
        <f>IFERROR(VLOOKUP(tab_herpeto[[#This Row],[Espécie*2]],'Base de dados'!B:Z,25,),0)</f>
        <v>-</v>
      </c>
      <c r="BO98" s="49" t="str">
        <f>IFERROR(VLOOKUP(tab_herpeto[[#This Row],[Espécie*2]],'Base de dados'!B:Z,2),0)</f>
        <v>XX</v>
      </c>
      <c r="BP98" s="49">
        <f>IFERROR(VLOOKUP(tab_herpeto[[#This Row],[Espécie*2]],'Base de dados'!B:AA,26),0)</f>
        <v>0</v>
      </c>
    </row>
    <row r="99" spans="2:68" x14ac:dyDescent="0.25">
      <c r="B99" s="29">
        <v>95</v>
      </c>
      <c r="C99" s="33" t="s">
        <v>3071</v>
      </c>
      <c r="D99" s="49" t="s">
        <v>3092</v>
      </c>
      <c r="E99" s="49" t="s">
        <v>85</v>
      </c>
      <c r="F99" s="50">
        <v>45143</v>
      </c>
      <c r="G99" s="49" t="s">
        <v>3072</v>
      </c>
      <c r="H99" s="49" t="s">
        <v>77</v>
      </c>
      <c r="I99" s="49" t="s">
        <v>59</v>
      </c>
      <c r="J99" s="49" t="s">
        <v>3096</v>
      </c>
      <c r="K99" s="53" t="s">
        <v>1350</v>
      </c>
      <c r="L99" s="35" t="str">
        <f>IFERROR(VLOOKUP(tab_herpeto[[#This Row],[Espécie*]],'Base de dados'!B:Z,7,),0)</f>
        <v>rã-chorona</v>
      </c>
      <c r="M99" s="29" t="s">
        <v>3</v>
      </c>
      <c r="N99" s="49" t="s">
        <v>82</v>
      </c>
      <c r="O99" s="49" t="s">
        <v>82</v>
      </c>
      <c r="P99" s="49" t="s">
        <v>39</v>
      </c>
      <c r="Q99" s="49" t="s">
        <v>69</v>
      </c>
      <c r="R99" s="49" t="s">
        <v>3099</v>
      </c>
      <c r="S99" s="49" t="s">
        <v>61</v>
      </c>
      <c r="T99" s="51" t="s">
        <v>3</v>
      </c>
      <c r="U99" s="51" t="s">
        <v>3</v>
      </c>
      <c r="V99" s="49"/>
      <c r="W99" s="49" t="s">
        <v>55</v>
      </c>
      <c r="X99" s="29" t="s">
        <v>3</v>
      </c>
      <c r="Y99" s="49" t="s">
        <v>3</v>
      </c>
      <c r="Z99" s="50">
        <f>tab_herpeto[[#This Row],[Data]]</f>
        <v>45143</v>
      </c>
      <c r="AA99" s="49" t="str">
        <f>tab_herpeto[[#This Row],[Empreendimento]]</f>
        <v>PCH Canoas</v>
      </c>
      <c r="AB99" s="49" t="s">
        <v>176</v>
      </c>
      <c r="AC99" s="29" t="s">
        <v>178</v>
      </c>
      <c r="AD99" s="29" t="s">
        <v>181</v>
      </c>
      <c r="AE99" s="29" t="s">
        <v>3086</v>
      </c>
      <c r="AF99" s="29" t="s">
        <v>184</v>
      </c>
      <c r="AG99" s="29" t="s">
        <v>3130</v>
      </c>
      <c r="AH99" s="29" t="s">
        <v>189</v>
      </c>
      <c r="AI99" s="52" t="str">
        <f>tab_herpeto[[#This Row],[Espécie*]]</f>
        <v>Physalaemus gracilis</v>
      </c>
      <c r="AJ99" s="53" t="str">
        <f>IFERROR(VLOOKUP(tab_herpeto[[#This Row],[Espécie*2]],'Base de dados'!B:Z,7,),0)</f>
        <v>rã-chorona</v>
      </c>
      <c r="AK99" s="49" t="str">
        <f>IFERROR(VLOOKUP(tab_herpeto[[#This Row],[Espécie*2]],'Base de dados'!B:Z,13,),0)</f>
        <v>-</v>
      </c>
      <c r="AL99" s="29" t="s">
        <v>192</v>
      </c>
      <c r="AM99" s="49" t="s">
        <v>3076</v>
      </c>
      <c r="AN99" s="49" t="s">
        <v>3080</v>
      </c>
      <c r="AO99" s="49" t="str">
        <f>IFERROR(VLOOKUP(tab_herpeto[[#This Row],[Espécie*2]],'Base de dados'!B:Z,22,),0)</f>
        <v>-</v>
      </c>
      <c r="AP99" s="49" t="str">
        <f>IFERROR(VLOOKUP(tab_herpeto[[#This Row],[Espécie*2]],'Base de dados'!B:Z,23,),0)</f>
        <v>-</v>
      </c>
      <c r="AQ99" s="49" t="str">
        <f>IFERROR(VLOOKUP(tab_herpeto[[#This Row],[Espécie*2]],'Base de dados'!B:Z,21,),0)</f>
        <v>LC</v>
      </c>
      <c r="AR99" s="49" t="str">
        <f>tab_herpeto[[#This Row],[Campanha]]</f>
        <v>C03</v>
      </c>
      <c r="AS99" s="49"/>
      <c r="AT99" s="49" t="str">
        <f>tab_herpeto[[#This Row],[Método]]</f>
        <v>Procura Livre</v>
      </c>
      <c r="AU99" s="49" t="str">
        <f>tab_herpeto[[#This Row],[ID Marcação*]]</f>
        <v>-</v>
      </c>
      <c r="AV99" s="49" t="str">
        <f>tab_herpeto[[#This Row],[Nº do Tombo]]</f>
        <v>-</v>
      </c>
      <c r="AW99" s="49" t="str">
        <f>IFERROR(VLOOKUP(tab_herpeto[[#This Row],[Espécie*2]],'Base de dados'!B:Z,11,),0)</f>
        <v>R</v>
      </c>
      <c r="AX99" s="49" t="str">
        <f>IFERROR(VLOOKUP(tab_herpeto[[#This Row],[Espécie*2]],'Base de dados'!B:Z,3,),0)</f>
        <v>Anura</v>
      </c>
      <c r="AY99" s="49" t="str">
        <f>IFERROR(VLOOKUP(tab_herpeto[[#This Row],[Espécie*2]],'Base de dados'!B:Z,4,),0)</f>
        <v>Leptodactylidae</v>
      </c>
      <c r="AZ99" s="49" t="str">
        <f>IFERROR(VLOOKUP(tab_herpeto[[#This Row],[Espécie*2]],'Base de dados'!B:Z,5,),0)</f>
        <v>Leiuperinae</v>
      </c>
      <c r="BA99" s="49">
        <f>IFERROR(VLOOKUP(tab_herpeto[[#This Row],[Espécie*2]],'Base de dados'!B:Z,6,),0)</f>
        <v>0</v>
      </c>
      <c r="BB99" s="49" t="str">
        <f>IFERROR(VLOOKUP(tab_herpeto[[#This Row],[Espécie*2]],'Base de dados'!B:Z,8,),0)</f>
        <v>-</v>
      </c>
      <c r="BC99" s="49" t="str">
        <f>IFERROR(VLOOKUP(tab_herpeto[[#This Row],[Espécie*2]],'Base de dados'!B:Z,9,),0)</f>
        <v>-</v>
      </c>
      <c r="BD99" s="49" t="str">
        <f>IFERROR(VLOOKUP(tab_herpeto[[#This Row],[Espécie*2]],'Base de dados'!B:Z,10,),0)</f>
        <v>-</v>
      </c>
      <c r="BE99" s="49" t="str">
        <f>IFERROR(VLOOKUP(tab_herpeto[[#This Row],[Espécie*2]],'Base de dados'!B:Z,12,),0)</f>
        <v>-</v>
      </c>
      <c r="BF99" s="49" t="str">
        <f>IFERROR(VLOOKUP(tab_herpeto[[#This Row],[Espécie*2]],'Base de dados'!B:Z,14,),0)</f>
        <v>-</v>
      </c>
      <c r="BG99" s="49">
        <f>IFERROR(VLOOKUP(tab_herpeto[[#This Row],[Espécie*2]],'Base de dados'!B:Z,15,),0)</f>
        <v>0</v>
      </c>
      <c r="BH99" s="49">
        <f>IFERROR(VLOOKUP(tab_herpeto[[#This Row],[Espécie*2]],'Base de dados'!B:Z,16,),0)</f>
        <v>0</v>
      </c>
      <c r="BI99" s="49">
        <f>IFERROR(VLOOKUP(tab_herpeto[[#This Row],[Espécie*2]],'Base de dados'!B:Z,17,),0)</f>
        <v>0</v>
      </c>
      <c r="BJ99" s="49">
        <f>IFERROR(VLOOKUP(tab_herpeto[[#This Row],[Espécie*2]],'Base de dados'!B:Z,18,),0)</f>
        <v>0</v>
      </c>
      <c r="BK99" s="49" t="str">
        <f>IFERROR(VLOOKUP(tab_herpeto[[#This Row],[Espécie*2]],'Base de dados'!B:Z,19,),0)</f>
        <v>-</v>
      </c>
      <c r="BL99" s="49" t="str">
        <f>IFERROR(VLOOKUP(tab_herpeto[[#This Row],[Espécie*2]],'Base de dados'!B:Z,20,),0)</f>
        <v>-</v>
      </c>
      <c r="BM99" s="49" t="str">
        <f>IFERROR(VLOOKUP(tab_herpeto[[#This Row],[Espécie*2]],'Base de dados'!B:Z,24),0)</f>
        <v>-</v>
      </c>
      <c r="BN99" s="49" t="str">
        <f>IFERROR(VLOOKUP(tab_herpeto[[#This Row],[Espécie*2]],'Base de dados'!B:Z,25,),0)</f>
        <v>-</v>
      </c>
      <c r="BO99" s="49" t="str">
        <f>IFERROR(VLOOKUP(tab_herpeto[[#This Row],[Espécie*2]],'Base de dados'!B:Z,2),0)</f>
        <v>XX</v>
      </c>
      <c r="BP99" s="49">
        <f>IFERROR(VLOOKUP(tab_herpeto[[#This Row],[Espécie*2]],'Base de dados'!B:AA,26),0)</f>
        <v>0</v>
      </c>
    </row>
    <row r="100" spans="2:68" x14ac:dyDescent="0.25">
      <c r="B100" s="29">
        <v>96</v>
      </c>
      <c r="C100" s="33" t="s">
        <v>3071</v>
      </c>
      <c r="D100" s="49" t="s">
        <v>3092</v>
      </c>
      <c r="E100" s="49" t="s">
        <v>85</v>
      </c>
      <c r="F100" s="50">
        <v>45143</v>
      </c>
      <c r="G100" s="49" t="s">
        <v>3074</v>
      </c>
      <c r="H100" s="49" t="s">
        <v>76</v>
      </c>
      <c r="I100" s="49" t="s">
        <v>59</v>
      </c>
      <c r="J100" s="49" t="s">
        <v>3064</v>
      </c>
      <c r="K100" s="53" t="s">
        <v>1003</v>
      </c>
      <c r="L100" s="35" t="str">
        <f>IFERROR(VLOOKUP(tab_herpeto[[#This Row],[Espécie*]],'Base de dados'!B:Z,7,),0)</f>
        <v>pererequinha-do-brejo</v>
      </c>
      <c r="M100" s="29" t="s">
        <v>3</v>
      </c>
      <c r="N100" s="49" t="s">
        <v>81</v>
      </c>
      <c r="O100" s="49" t="s">
        <v>82</v>
      </c>
      <c r="P100" s="49" t="s">
        <v>40</v>
      </c>
      <c r="Q100" s="49" t="s">
        <v>80</v>
      </c>
      <c r="R100" s="49" t="s">
        <v>42</v>
      </c>
      <c r="S100" s="49" t="s">
        <v>4</v>
      </c>
      <c r="T100" s="51" t="s">
        <v>3101</v>
      </c>
      <c r="U100" s="51" t="s">
        <v>3102</v>
      </c>
      <c r="V100" s="49" t="s">
        <v>3107</v>
      </c>
      <c r="W100" s="49" t="s">
        <v>52</v>
      </c>
      <c r="X100" s="29" t="s">
        <v>3</v>
      </c>
      <c r="Y100" s="49" t="s">
        <v>3</v>
      </c>
      <c r="Z100" s="50">
        <f>tab_herpeto[[#This Row],[Data]]</f>
        <v>45143</v>
      </c>
      <c r="AA100" s="49" t="str">
        <f>tab_herpeto[[#This Row],[Empreendimento]]</f>
        <v>PCH Canoas</v>
      </c>
      <c r="AB100" s="49" t="s">
        <v>176</v>
      </c>
      <c r="AC100" s="29" t="s">
        <v>178</v>
      </c>
      <c r="AD100" s="29" t="s">
        <v>181</v>
      </c>
      <c r="AE100" s="29" t="s">
        <v>3086</v>
      </c>
      <c r="AF100" s="29" t="s">
        <v>184</v>
      </c>
      <c r="AG100" s="29" t="s">
        <v>3130</v>
      </c>
      <c r="AH100" s="29" t="s">
        <v>189</v>
      </c>
      <c r="AI100" s="52" t="str">
        <f>tab_herpeto[[#This Row],[Espécie*]]</f>
        <v>Dendropsophus minutus</v>
      </c>
      <c r="AJ100" s="53" t="str">
        <f>IFERROR(VLOOKUP(tab_herpeto[[#This Row],[Espécie*2]],'Base de dados'!B:Z,7,),0)</f>
        <v>pererequinha-do-brejo</v>
      </c>
      <c r="AK100" s="49" t="str">
        <f>IFERROR(VLOOKUP(tab_herpeto[[#This Row],[Espécie*2]],'Base de dados'!B:Z,13,),0)</f>
        <v>-</v>
      </c>
      <c r="AL100" s="29" t="s">
        <v>192</v>
      </c>
      <c r="AM100" s="49" t="s">
        <v>3078</v>
      </c>
      <c r="AN100" s="49" t="s">
        <v>3082</v>
      </c>
      <c r="AO100" s="49" t="str">
        <f>IFERROR(VLOOKUP(tab_herpeto[[#This Row],[Espécie*2]],'Base de dados'!B:Z,22,),0)</f>
        <v>-</v>
      </c>
      <c r="AP100" s="49" t="str">
        <f>IFERROR(VLOOKUP(tab_herpeto[[#This Row],[Espécie*2]],'Base de dados'!B:Z,23,),0)</f>
        <v>-</v>
      </c>
      <c r="AQ100" s="49" t="str">
        <f>IFERROR(VLOOKUP(tab_herpeto[[#This Row],[Espécie*2]],'Base de dados'!B:Z,21,),0)</f>
        <v>LC</v>
      </c>
      <c r="AR100" s="49" t="str">
        <f>tab_herpeto[[#This Row],[Campanha]]</f>
        <v>C03</v>
      </c>
      <c r="AS100" s="49"/>
      <c r="AT100" s="49" t="str">
        <f>tab_herpeto[[#This Row],[Método]]</f>
        <v>Censo auditivo</v>
      </c>
      <c r="AU100" s="49" t="str">
        <f>tab_herpeto[[#This Row],[ID Marcação*]]</f>
        <v>-</v>
      </c>
      <c r="AV100" s="49" t="str">
        <f>tab_herpeto[[#This Row],[Nº do Tombo]]</f>
        <v>-</v>
      </c>
      <c r="AW100" s="49" t="str">
        <f>IFERROR(VLOOKUP(tab_herpeto[[#This Row],[Espécie*2]],'Base de dados'!B:Z,11,),0)</f>
        <v>R</v>
      </c>
      <c r="AX100" s="49" t="str">
        <f>IFERROR(VLOOKUP(tab_herpeto[[#This Row],[Espécie*2]],'Base de dados'!B:Z,3,),0)</f>
        <v>Anura</v>
      </c>
      <c r="AY100" s="49" t="str">
        <f>IFERROR(VLOOKUP(tab_herpeto[[#This Row],[Espécie*2]],'Base de dados'!B:Z,4,),0)</f>
        <v>Hylidae</v>
      </c>
      <c r="AZ100" s="49" t="str">
        <f>IFERROR(VLOOKUP(tab_herpeto[[#This Row],[Espécie*2]],'Base de dados'!B:Z,5,),0)</f>
        <v>Dendropsophinae</v>
      </c>
      <c r="BA100" s="49">
        <f>IFERROR(VLOOKUP(tab_herpeto[[#This Row],[Espécie*2]],'Base de dados'!B:Z,6,),0)</f>
        <v>0</v>
      </c>
      <c r="BB100" s="49" t="str">
        <f>IFERROR(VLOOKUP(tab_herpeto[[#This Row],[Espécie*2]],'Base de dados'!B:Z,8,),0)</f>
        <v>-</v>
      </c>
      <c r="BC100" s="49" t="str">
        <f>IFERROR(VLOOKUP(tab_herpeto[[#This Row],[Espécie*2]],'Base de dados'!B:Z,9,),0)</f>
        <v>Ar</v>
      </c>
      <c r="BD100" s="49" t="str">
        <f>IFERROR(VLOOKUP(tab_herpeto[[#This Row],[Espécie*2]],'Base de dados'!B:Z,10,),0)</f>
        <v>A</v>
      </c>
      <c r="BE100" s="49" t="str">
        <f>IFERROR(VLOOKUP(tab_herpeto[[#This Row],[Espécie*2]],'Base de dados'!B:Z,12,),0)</f>
        <v>-</v>
      </c>
      <c r="BF100" s="49" t="str">
        <f>IFERROR(VLOOKUP(tab_herpeto[[#This Row],[Espécie*2]],'Base de dados'!B:Z,14,),0)</f>
        <v>RS, SC, PR, SP, RJ, ES, MG, BA, SE, AL, PE, PB, RN, CE, PI, MA, MS, MT, GO, DF, TO, PA, AM, AP, RO, RR, AC</v>
      </c>
      <c r="BG100" s="49">
        <f>IFERROR(VLOOKUP(tab_herpeto[[#This Row],[Espécie*2]],'Base de dados'!B:Z,15,),0)</f>
        <v>0</v>
      </c>
      <c r="BH100" s="49">
        <f>IFERROR(VLOOKUP(tab_herpeto[[#This Row],[Espécie*2]],'Base de dados'!B:Z,16,),0)</f>
        <v>0</v>
      </c>
      <c r="BI100" s="49">
        <f>IFERROR(VLOOKUP(tab_herpeto[[#This Row],[Espécie*2]],'Base de dados'!B:Z,17,),0)</f>
        <v>0</v>
      </c>
      <c r="BJ100" s="49">
        <f>IFERROR(VLOOKUP(tab_herpeto[[#This Row],[Espécie*2]],'Base de dados'!B:Z,18,),0)</f>
        <v>0</v>
      </c>
      <c r="BK100" s="49" t="str">
        <f>IFERROR(VLOOKUP(tab_herpeto[[#This Row],[Espécie*2]],'Base de dados'!B:Z,19,),0)</f>
        <v>-</v>
      </c>
      <c r="BL100" s="49" t="str">
        <f>IFERROR(VLOOKUP(tab_herpeto[[#This Row],[Espécie*2]],'Base de dados'!B:Z,20,),0)</f>
        <v>-</v>
      </c>
      <c r="BM100" s="49" t="str">
        <f>IFERROR(VLOOKUP(tab_herpeto[[#This Row],[Espécie*2]],'Base de dados'!B:Z,24),0)</f>
        <v>-</v>
      </c>
      <c r="BN100" s="49" t="str">
        <f>IFERROR(VLOOKUP(tab_herpeto[[#This Row],[Espécie*2]],'Base de dados'!B:Z,25,),0)</f>
        <v>-</v>
      </c>
      <c r="BO100" s="49">
        <f>IFERROR(VLOOKUP(tab_herpeto[[#This Row],[Espécie*2]],'Base de dados'!B:Z,2),0)</f>
        <v>898</v>
      </c>
      <c r="BP100" s="49">
        <f>IFERROR(VLOOKUP(tab_herpeto[[#This Row],[Espécie*2]],'Base de dados'!B:AA,26),0)</f>
        <v>0</v>
      </c>
    </row>
    <row r="101" spans="2:68" x14ac:dyDescent="0.25">
      <c r="B101" s="29">
        <v>97</v>
      </c>
      <c r="C101" s="33" t="s">
        <v>3071</v>
      </c>
      <c r="D101" s="49" t="s">
        <v>3092</v>
      </c>
      <c r="E101" s="49" t="s">
        <v>85</v>
      </c>
      <c r="F101" s="50">
        <v>45143</v>
      </c>
      <c r="G101" s="49" t="s">
        <v>3074</v>
      </c>
      <c r="H101" s="49" t="s">
        <v>76</v>
      </c>
      <c r="I101" s="49" t="s">
        <v>59</v>
      </c>
      <c r="J101" s="49" t="s">
        <v>3064</v>
      </c>
      <c r="K101" s="53" t="s">
        <v>1003</v>
      </c>
      <c r="L101" s="35" t="str">
        <f>IFERROR(VLOOKUP(tab_herpeto[[#This Row],[Espécie*]],'Base de dados'!B:Z,7,),0)</f>
        <v>pererequinha-do-brejo</v>
      </c>
      <c r="M101" s="29" t="s">
        <v>3</v>
      </c>
      <c r="N101" s="49" t="s">
        <v>81</v>
      </c>
      <c r="O101" s="49" t="s">
        <v>82</v>
      </c>
      <c r="P101" s="49" t="s">
        <v>40</v>
      </c>
      <c r="Q101" s="49" t="s">
        <v>80</v>
      </c>
      <c r="R101" s="49" t="s">
        <v>42</v>
      </c>
      <c r="S101" s="49" t="s">
        <v>4</v>
      </c>
      <c r="T101" s="51" t="s">
        <v>3101</v>
      </c>
      <c r="U101" s="51" t="s">
        <v>3102</v>
      </c>
      <c r="V101" s="49" t="s">
        <v>3108</v>
      </c>
      <c r="W101" s="49" t="s">
        <v>52</v>
      </c>
      <c r="X101" s="29" t="s">
        <v>3</v>
      </c>
      <c r="Y101" s="49" t="s">
        <v>3</v>
      </c>
      <c r="Z101" s="50">
        <f>tab_herpeto[[#This Row],[Data]]</f>
        <v>45143</v>
      </c>
      <c r="AA101" s="49" t="str">
        <f>tab_herpeto[[#This Row],[Empreendimento]]</f>
        <v>PCH Canoas</v>
      </c>
      <c r="AB101" s="49" t="s">
        <v>176</v>
      </c>
      <c r="AC101" s="29" t="s">
        <v>178</v>
      </c>
      <c r="AD101" s="29" t="s">
        <v>181</v>
      </c>
      <c r="AE101" s="29" t="s">
        <v>3086</v>
      </c>
      <c r="AF101" s="29" t="s">
        <v>184</v>
      </c>
      <c r="AG101" s="29" t="s">
        <v>3130</v>
      </c>
      <c r="AH101" s="29" t="s">
        <v>189</v>
      </c>
      <c r="AI101" s="52" t="str">
        <f>tab_herpeto[[#This Row],[Espécie*]]</f>
        <v>Dendropsophus minutus</v>
      </c>
      <c r="AJ101" s="53" t="str">
        <f>IFERROR(VLOOKUP(tab_herpeto[[#This Row],[Espécie*2]],'Base de dados'!B:Z,7,),0)</f>
        <v>pererequinha-do-brejo</v>
      </c>
      <c r="AK101" s="49" t="str">
        <f>IFERROR(VLOOKUP(tab_herpeto[[#This Row],[Espécie*2]],'Base de dados'!B:Z,13,),0)</f>
        <v>-</v>
      </c>
      <c r="AL101" s="29" t="s">
        <v>192</v>
      </c>
      <c r="AM101" s="49" t="s">
        <v>3078</v>
      </c>
      <c r="AN101" s="49" t="s">
        <v>3082</v>
      </c>
      <c r="AO101" s="49" t="str">
        <f>IFERROR(VLOOKUP(tab_herpeto[[#This Row],[Espécie*2]],'Base de dados'!B:Z,22,),0)</f>
        <v>-</v>
      </c>
      <c r="AP101" s="49" t="str">
        <f>IFERROR(VLOOKUP(tab_herpeto[[#This Row],[Espécie*2]],'Base de dados'!B:Z,23,),0)</f>
        <v>-</v>
      </c>
      <c r="AQ101" s="49" t="str">
        <f>IFERROR(VLOOKUP(tab_herpeto[[#This Row],[Espécie*2]],'Base de dados'!B:Z,21,),0)</f>
        <v>LC</v>
      </c>
      <c r="AR101" s="49" t="str">
        <f>tab_herpeto[[#This Row],[Campanha]]</f>
        <v>C03</v>
      </c>
      <c r="AS101" s="49"/>
      <c r="AT101" s="49" t="str">
        <f>tab_herpeto[[#This Row],[Método]]</f>
        <v>Censo auditivo</v>
      </c>
      <c r="AU101" s="49" t="str">
        <f>tab_herpeto[[#This Row],[ID Marcação*]]</f>
        <v>-</v>
      </c>
      <c r="AV101" s="49" t="str">
        <f>tab_herpeto[[#This Row],[Nº do Tombo]]</f>
        <v>-</v>
      </c>
      <c r="AW101" s="49" t="str">
        <f>IFERROR(VLOOKUP(tab_herpeto[[#This Row],[Espécie*2]],'Base de dados'!B:Z,11,),0)</f>
        <v>R</v>
      </c>
      <c r="AX101" s="49" t="str">
        <f>IFERROR(VLOOKUP(tab_herpeto[[#This Row],[Espécie*2]],'Base de dados'!B:Z,3,),0)</f>
        <v>Anura</v>
      </c>
      <c r="AY101" s="49" t="str">
        <f>IFERROR(VLOOKUP(tab_herpeto[[#This Row],[Espécie*2]],'Base de dados'!B:Z,4,),0)</f>
        <v>Hylidae</v>
      </c>
      <c r="AZ101" s="49" t="str">
        <f>IFERROR(VLOOKUP(tab_herpeto[[#This Row],[Espécie*2]],'Base de dados'!B:Z,5,),0)</f>
        <v>Dendropsophinae</v>
      </c>
      <c r="BA101" s="49">
        <f>IFERROR(VLOOKUP(tab_herpeto[[#This Row],[Espécie*2]],'Base de dados'!B:Z,6,),0)</f>
        <v>0</v>
      </c>
      <c r="BB101" s="49" t="str">
        <f>IFERROR(VLOOKUP(tab_herpeto[[#This Row],[Espécie*2]],'Base de dados'!B:Z,8,),0)</f>
        <v>-</v>
      </c>
      <c r="BC101" s="49" t="str">
        <f>IFERROR(VLOOKUP(tab_herpeto[[#This Row],[Espécie*2]],'Base de dados'!B:Z,9,),0)</f>
        <v>Ar</v>
      </c>
      <c r="BD101" s="49" t="str">
        <f>IFERROR(VLOOKUP(tab_herpeto[[#This Row],[Espécie*2]],'Base de dados'!B:Z,10,),0)</f>
        <v>A</v>
      </c>
      <c r="BE101" s="49" t="str">
        <f>IFERROR(VLOOKUP(tab_herpeto[[#This Row],[Espécie*2]],'Base de dados'!B:Z,12,),0)</f>
        <v>-</v>
      </c>
      <c r="BF101" s="49" t="str">
        <f>IFERROR(VLOOKUP(tab_herpeto[[#This Row],[Espécie*2]],'Base de dados'!B:Z,14,),0)</f>
        <v>RS, SC, PR, SP, RJ, ES, MG, BA, SE, AL, PE, PB, RN, CE, PI, MA, MS, MT, GO, DF, TO, PA, AM, AP, RO, RR, AC</v>
      </c>
      <c r="BG101" s="49">
        <f>IFERROR(VLOOKUP(tab_herpeto[[#This Row],[Espécie*2]],'Base de dados'!B:Z,15,),0)</f>
        <v>0</v>
      </c>
      <c r="BH101" s="49">
        <f>IFERROR(VLOOKUP(tab_herpeto[[#This Row],[Espécie*2]],'Base de dados'!B:Z,16,),0)</f>
        <v>0</v>
      </c>
      <c r="BI101" s="49">
        <f>IFERROR(VLOOKUP(tab_herpeto[[#This Row],[Espécie*2]],'Base de dados'!B:Z,17,),0)</f>
        <v>0</v>
      </c>
      <c r="BJ101" s="49">
        <f>IFERROR(VLOOKUP(tab_herpeto[[#This Row],[Espécie*2]],'Base de dados'!B:Z,18,),0)</f>
        <v>0</v>
      </c>
      <c r="BK101" s="49" t="str">
        <f>IFERROR(VLOOKUP(tab_herpeto[[#This Row],[Espécie*2]],'Base de dados'!B:Z,19,),0)</f>
        <v>-</v>
      </c>
      <c r="BL101" s="49" t="str">
        <f>IFERROR(VLOOKUP(tab_herpeto[[#This Row],[Espécie*2]],'Base de dados'!B:Z,20,),0)</f>
        <v>-</v>
      </c>
      <c r="BM101" s="49" t="str">
        <f>IFERROR(VLOOKUP(tab_herpeto[[#This Row],[Espécie*2]],'Base de dados'!B:Z,24),0)</f>
        <v>-</v>
      </c>
      <c r="BN101" s="49" t="str">
        <f>IFERROR(VLOOKUP(tab_herpeto[[#This Row],[Espécie*2]],'Base de dados'!B:Z,25,),0)</f>
        <v>-</v>
      </c>
      <c r="BO101" s="49">
        <f>IFERROR(VLOOKUP(tab_herpeto[[#This Row],[Espécie*2]],'Base de dados'!B:Z,2),0)</f>
        <v>898</v>
      </c>
      <c r="BP101" s="49">
        <f>IFERROR(VLOOKUP(tab_herpeto[[#This Row],[Espécie*2]],'Base de dados'!B:AA,26),0)</f>
        <v>0</v>
      </c>
    </row>
    <row r="102" spans="2:68" x14ac:dyDescent="0.25">
      <c r="B102" s="29">
        <v>98</v>
      </c>
      <c r="C102" s="33" t="s">
        <v>3071</v>
      </c>
      <c r="D102" s="49" t="s">
        <v>3092</v>
      </c>
      <c r="E102" s="49" t="s">
        <v>85</v>
      </c>
      <c r="F102" s="50">
        <v>45143</v>
      </c>
      <c r="G102" s="49" t="s">
        <v>3074</v>
      </c>
      <c r="H102" s="49" t="s">
        <v>76</v>
      </c>
      <c r="I102" s="49" t="s">
        <v>59</v>
      </c>
      <c r="J102" s="49" t="s">
        <v>3064</v>
      </c>
      <c r="K102" s="53" t="s">
        <v>1003</v>
      </c>
      <c r="L102" s="35" t="str">
        <f>IFERROR(VLOOKUP(tab_herpeto[[#This Row],[Espécie*]],'Base de dados'!B:Z,7,),0)</f>
        <v>pererequinha-do-brejo</v>
      </c>
      <c r="M102" s="29" t="s">
        <v>3</v>
      </c>
      <c r="N102" s="49" t="s">
        <v>82</v>
      </c>
      <c r="O102" s="49" t="s">
        <v>82</v>
      </c>
      <c r="P102" s="49" t="s">
        <v>40</v>
      </c>
      <c r="Q102" s="49" t="s">
        <v>80</v>
      </c>
      <c r="R102" s="49" t="s">
        <v>3100</v>
      </c>
      <c r="S102" s="49" t="s">
        <v>4</v>
      </c>
      <c r="T102" s="51" t="s">
        <v>3101</v>
      </c>
      <c r="U102" s="51" t="s">
        <v>3102</v>
      </c>
      <c r="V102" s="49"/>
      <c r="W102" s="49" t="s">
        <v>52</v>
      </c>
      <c r="X102" s="29" t="s">
        <v>3</v>
      </c>
      <c r="Y102" s="49" t="s">
        <v>3</v>
      </c>
      <c r="Z102" s="50">
        <f>tab_herpeto[[#This Row],[Data]]</f>
        <v>45143</v>
      </c>
      <c r="AA102" s="49" t="str">
        <f>tab_herpeto[[#This Row],[Empreendimento]]</f>
        <v>PCH Canoas</v>
      </c>
      <c r="AB102" s="49" t="s">
        <v>176</v>
      </c>
      <c r="AC102" s="29" t="s">
        <v>178</v>
      </c>
      <c r="AD102" s="29" t="s">
        <v>181</v>
      </c>
      <c r="AE102" s="29" t="s">
        <v>3086</v>
      </c>
      <c r="AF102" s="29" t="s">
        <v>184</v>
      </c>
      <c r="AG102" s="29" t="s">
        <v>3130</v>
      </c>
      <c r="AH102" s="29" t="s">
        <v>189</v>
      </c>
      <c r="AI102" s="52" t="str">
        <f>tab_herpeto[[#This Row],[Espécie*]]</f>
        <v>Dendropsophus minutus</v>
      </c>
      <c r="AJ102" s="53" t="str">
        <f>IFERROR(VLOOKUP(tab_herpeto[[#This Row],[Espécie*2]],'Base de dados'!B:Z,7,),0)</f>
        <v>pererequinha-do-brejo</v>
      </c>
      <c r="AK102" s="49" t="str">
        <f>IFERROR(VLOOKUP(tab_herpeto[[#This Row],[Espécie*2]],'Base de dados'!B:Z,13,),0)</f>
        <v>-</v>
      </c>
      <c r="AL102" s="29" t="s">
        <v>192</v>
      </c>
      <c r="AM102" s="49" t="s">
        <v>3078</v>
      </c>
      <c r="AN102" s="49" t="s">
        <v>3082</v>
      </c>
      <c r="AO102" s="49" t="str">
        <f>IFERROR(VLOOKUP(tab_herpeto[[#This Row],[Espécie*2]],'Base de dados'!B:Z,22,),0)</f>
        <v>-</v>
      </c>
      <c r="AP102" s="49" t="str">
        <f>IFERROR(VLOOKUP(tab_herpeto[[#This Row],[Espécie*2]],'Base de dados'!B:Z,23,),0)</f>
        <v>-</v>
      </c>
      <c r="AQ102" s="49" t="str">
        <f>IFERROR(VLOOKUP(tab_herpeto[[#This Row],[Espécie*2]],'Base de dados'!B:Z,21,),0)</f>
        <v>LC</v>
      </c>
      <c r="AR102" s="49" t="str">
        <f>tab_herpeto[[#This Row],[Campanha]]</f>
        <v>C03</v>
      </c>
      <c r="AS102" s="49"/>
      <c r="AT102" s="49" t="str">
        <f>tab_herpeto[[#This Row],[Método]]</f>
        <v>Censo auditivo</v>
      </c>
      <c r="AU102" s="49" t="str">
        <f>tab_herpeto[[#This Row],[ID Marcação*]]</f>
        <v>-</v>
      </c>
      <c r="AV102" s="49" t="str">
        <f>tab_herpeto[[#This Row],[Nº do Tombo]]</f>
        <v>-</v>
      </c>
      <c r="AW102" s="49" t="str">
        <f>IFERROR(VLOOKUP(tab_herpeto[[#This Row],[Espécie*2]],'Base de dados'!B:Z,11,),0)</f>
        <v>R</v>
      </c>
      <c r="AX102" s="49" t="str">
        <f>IFERROR(VLOOKUP(tab_herpeto[[#This Row],[Espécie*2]],'Base de dados'!B:Z,3,),0)</f>
        <v>Anura</v>
      </c>
      <c r="AY102" s="49" t="str">
        <f>IFERROR(VLOOKUP(tab_herpeto[[#This Row],[Espécie*2]],'Base de dados'!B:Z,4,),0)</f>
        <v>Hylidae</v>
      </c>
      <c r="AZ102" s="49" t="str">
        <f>IFERROR(VLOOKUP(tab_herpeto[[#This Row],[Espécie*2]],'Base de dados'!B:Z,5,),0)</f>
        <v>Dendropsophinae</v>
      </c>
      <c r="BA102" s="49">
        <f>IFERROR(VLOOKUP(tab_herpeto[[#This Row],[Espécie*2]],'Base de dados'!B:Z,6,),0)</f>
        <v>0</v>
      </c>
      <c r="BB102" s="49" t="str">
        <f>IFERROR(VLOOKUP(tab_herpeto[[#This Row],[Espécie*2]],'Base de dados'!B:Z,8,),0)</f>
        <v>-</v>
      </c>
      <c r="BC102" s="49" t="str">
        <f>IFERROR(VLOOKUP(tab_herpeto[[#This Row],[Espécie*2]],'Base de dados'!B:Z,9,),0)</f>
        <v>Ar</v>
      </c>
      <c r="BD102" s="49" t="str">
        <f>IFERROR(VLOOKUP(tab_herpeto[[#This Row],[Espécie*2]],'Base de dados'!B:Z,10,),0)</f>
        <v>A</v>
      </c>
      <c r="BE102" s="49" t="str">
        <f>IFERROR(VLOOKUP(tab_herpeto[[#This Row],[Espécie*2]],'Base de dados'!B:Z,12,),0)</f>
        <v>-</v>
      </c>
      <c r="BF102" s="49" t="str">
        <f>IFERROR(VLOOKUP(tab_herpeto[[#This Row],[Espécie*2]],'Base de dados'!B:Z,14,),0)</f>
        <v>RS, SC, PR, SP, RJ, ES, MG, BA, SE, AL, PE, PB, RN, CE, PI, MA, MS, MT, GO, DF, TO, PA, AM, AP, RO, RR, AC</v>
      </c>
      <c r="BG102" s="49">
        <f>IFERROR(VLOOKUP(tab_herpeto[[#This Row],[Espécie*2]],'Base de dados'!B:Z,15,),0)</f>
        <v>0</v>
      </c>
      <c r="BH102" s="49">
        <f>IFERROR(VLOOKUP(tab_herpeto[[#This Row],[Espécie*2]],'Base de dados'!B:Z,16,),0)</f>
        <v>0</v>
      </c>
      <c r="BI102" s="49">
        <f>IFERROR(VLOOKUP(tab_herpeto[[#This Row],[Espécie*2]],'Base de dados'!B:Z,17,),0)</f>
        <v>0</v>
      </c>
      <c r="BJ102" s="49">
        <f>IFERROR(VLOOKUP(tab_herpeto[[#This Row],[Espécie*2]],'Base de dados'!B:Z,18,),0)</f>
        <v>0</v>
      </c>
      <c r="BK102" s="49" t="str">
        <f>IFERROR(VLOOKUP(tab_herpeto[[#This Row],[Espécie*2]],'Base de dados'!B:Z,19,),0)</f>
        <v>-</v>
      </c>
      <c r="BL102" s="49" t="str">
        <f>IFERROR(VLOOKUP(tab_herpeto[[#This Row],[Espécie*2]],'Base de dados'!B:Z,20,),0)</f>
        <v>-</v>
      </c>
      <c r="BM102" s="49" t="str">
        <f>IFERROR(VLOOKUP(tab_herpeto[[#This Row],[Espécie*2]],'Base de dados'!B:Z,24),0)</f>
        <v>-</v>
      </c>
      <c r="BN102" s="49" t="str">
        <f>IFERROR(VLOOKUP(tab_herpeto[[#This Row],[Espécie*2]],'Base de dados'!B:Z,25,),0)</f>
        <v>-</v>
      </c>
      <c r="BO102" s="49">
        <f>IFERROR(VLOOKUP(tab_herpeto[[#This Row],[Espécie*2]],'Base de dados'!B:Z,2),0)</f>
        <v>898</v>
      </c>
      <c r="BP102" s="49">
        <f>IFERROR(VLOOKUP(tab_herpeto[[#This Row],[Espécie*2]],'Base de dados'!B:AA,26),0)</f>
        <v>0</v>
      </c>
    </row>
    <row r="103" spans="2:68" x14ac:dyDescent="0.25">
      <c r="B103" s="29">
        <v>99</v>
      </c>
      <c r="C103" s="33" t="s">
        <v>3071</v>
      </c>
      <c r="D103" s="49" t="s">
        <v>3092</v>
      </c>
      <c r="E103" s="49" t="s">
        <v>85</v>
      </c>
      <c r="F103" s="50">
        <v>45143</v>
      </c>
      <c r="G103" s="49" t="s">
        <v>3074</v>
      </c>
      <c r="H103" s="49" t="s">
        <v>76</v>
      </c>
      <c r="I103" s="49" t="s">
        <v>59</v>
      </c>
      <c r="J103" s="49" t="s">
        <v>3064</v>
      </c>
      <c r="K103" s="53" t="s">
        <v>1003</v>
      </c>
      <c r="L103" s="35" t="str">
        <f>IFERROR(VLOOKUP(tab_herpeto[[#This Row],[Espécie*]],'Base de dados'!B:Z,7,),0)</f>
        <v>pererequinha-do-brejo</v>
      </c>
      <c r="M103" s="29" t="s">
        <v>3</v>
      </c>
      <c r="N103" s="49" t="s">
        <v>82</v>
      </c>
      <c r="O103" s="49" t="s">
        <v>82</v>
      </c>
      <c r="P103" s="49" t="s">
        <v>40</v>
      </c>
      <c r="Q103" s="49" t="s">
        <v>80</v>
      </c>
      <c r="R103" s="49" t="s">
        <v>3100</v>
      </c>
      <c r="S103" s="49" t="s">
        <v>4</v>
      </c>
      <c r="T103" s="51" t="s">
        <v>3101</v>
      </c>
      <c r="U103" s="51" t="s">
        <v>3102</v>
      </c>
      <c r="V103" s="49"/>
      <c r="W103" s="49" t="s">
        <v>52</v>
      </c>
      <c r="X103" s="29" t="s">
        <v>3</v>
      </c>
      <c r="Y103" s="49" t="s">
        <v>3</v>
      </c>
      <c r="Z103" s="50">
        <f>tab_herpeto[[#This Row],[Data]]</f>
        <v>45143</v>
      </c>
      <c r="AA103" s="49" t="str">
        <f>tab_herpeto[[#This Row],[Empreendimento]]</f>
        <v>PCH Canoas</v>
      </c>
      <c r="AB103" s="49" t="s">
        <v>176</v>
      </c>
      <c r="AC103" s="29" t="s">
        <v>178</v>
      </c>
      <c r="AD103" s="29" t="s">
        <v>181</v>
      </c>
      <c r="AE103" s="29" t="s">
        <v>3086</v>
      </c>
      <c r="AF103" s="29" t="s">
        <v>184</v>
      </c>
      <c r="AG103" s="29" t="s">
        <v>3130</v>
      </c>
      <c r="AH103" s="29" t="s">
        <v>189</v>
      </c>
      <c r="AI103" s="52" t="str">
        <f>tab_herpeto[[#This Row],[Espécie*]]</f>
        <v>Dendropsophus minutus</v>
      </c>
      <c r="AJ103" s="53" t="str">
        <f>IFERROR(VLOOKUP(tab_herpeto[[#This Row],[Espécie*2]],'Base de dados'!B:Z,7,),0)</f>
        <v>pererequinha-do-brejo</v>
      </c>
      <c r="AK103" s="49" t="str">
        <f>IFERROR(VLOOKUP(tab_herpeto[[#This Row],[Espécie*2]],'Base de dados'!B:Z,13,),0)</f>
        <v>-</v>
      </c>
      <c r="AL103" s="29" t="s">
        <v>192</v>
      </c>
      <c r="AM103" s="49" t="s">
        <v>3078</v>
      </c>
      <c r="AN103" s="49" t="s">
        <v>3082</v>
      </c>
      <c r="AO103" s="49" t="str">
        <f>IFERROR(VLOOKUP(tab_herpeto[[#This Row],[Espécie*2]],'Base de dados'!B:Z,22,),0)</f>
        <v>-</v>
      </c>
      <c r="AP103" s="49" t="str">
        <f>IFERROR(VLOOKUP(tab_herpeto[[#This Row],[Espécie*2]],'Base de dados'!B:Z,23,),0)</f>
        <v>-</v>
      </c>
      <c r="AQ103" s="49" t="str">
        <f>IFERROR(VLOOKUP(tab_herpeto[[#This Row],[Espécie*2]],'Base de dados'!B:Z,21,),0)</f>
        <v>LC</v>
      </c>
      <c r="AR103" s="49" t="str">
        <f>tab_herpeto[[#This Row],[Campanha]]</f>
        <v>C03</v>
      </c>
      <c r="AS103" s="49"/>
      <c r="AT103" s="49" t="str">
        <f>tab_herpeto[[#This Row],[Método]]</f>
        <v>Censo auditivo</v>
      </c>
      <c r="AU103" s="49" t="str">
        <f>tab_herpeto[[#This Row],[ID Marcação*]]</f>
        <v>-</v>
      </c>
      <c r="AV103" s="49" t="str">
        <f>tab_herpeto[[#This Row],[Nº do Tombo]]</f>
        <v>-</v>
      </c>
      <c r="AW103" s="49" t="str">
        <f>IFERROR(VLOOKUP(tab_herpeto[[#This Row],[Espécie*2]],'Base de dados'!B:Z,11,),0)</f>
        <v>R</v>
      </c>
      <c r="AX103" s="49" t="str">
        <f>IFERROR(VLOOKUP(tab_herpeto[[#This Row],[Espécie*2]],'Base de dados'!B:Z,3,),0)</f>
        <v>Anura</v>
      </c>
      <c r="AY103" s="49" t="str">
        <f>IFERROR(VLOOKUP(tab_herpeto[[#This Row],[Espécie*2]],'Base de dados'!B:Z,4,),0)</f>
        <v>Hylidae</v>
      </c>
      <c r="AZ103" s="49" t="str">
        <f>IFERROR(VLOOKUP(tab_herpeto[[#This Row],[Espécie*2]],'Base de dados'!B:Z,5,),0)</f>
        <v>Dendropsophinae</v>
      </c>
      <c r="BA103" s="49">
        <f>IFERROR(VLOOKUP(tab_herpeto[[#This Row],[Espécie*2]],'Base de dados'!B:Z,6,),0)</f>
        <v>0</v>
      </c>
      <c r="BB103" s="49" t="str">
        <f>IFERROR(VLOOKUP(tab_herpeto[[#This Row],[Espécie*2]],'Base de dados'!B:Z,8,),0)</f>
        <v>-</v>
      </c>
      <c r="BC103" s="49" t="str">
        <f>IFERROR(VLOOKUP(tab_herpeto[[#This Row],[Espécie*2]],'Base de dados'!B:Z,9,),0)</f>
        <v>Ar</v>
      </c>
      <c r="BD103" s="49" t="str">
        <f>IFERROR(VLOOKUP(tab_herpeto[[#This Row],[Espécie*2]],'Base de dados'!B:Z,10,),0)</f>
        <v>A</v>
      </c>
      <c r="BE103" s="49" t="str">
        <f>IFERROR(VLOOKUP(tab_herpeto[[#This Row],[Espécie*2]],'Base de dados'!B:Z,12,),0)</f>
        <v>-</v>
      </c>
      <c r="BF103" s="49" t="str">
        <f>IFERROR(VLOOKUP(tab_herpeto[[#This Row],[Espécie*2]],'Base de dados'!B:Z,14,),0)</f>
        <v>RS, SC, PR, SP, RJ, ES, MG, BA, SE, AL, PE, PB, RN, CE, PI, MA, MS, MT, GO, DF, TO, PA, AM, AP, RO, RR, AC</v>
      </c>
      <c r="BG103" s="49">
        <f>IFERROR(VLOOKUP(tab_herpeto[[#This Row],[Espécie*2]],'Base de dados'!B:Z,15,),0)</f>
        <v>0</v>
      </c>
      <c r="BH103" s="49">
        <f>IFERROR(VLOOKUP(tab_herpeto[[#This Row],[Espécie*2]],'Base de dados'!B:Z,16,),0)</f>
        <v>0</v>
      </c>
      <c r="BI103" s="49">
        <f>IFERROR(VLOOKUP(tab_herpeto[[#This Row],[Espécie*2]],'Base de dados'!B:Z,17,),0)</f>
        <v>0</v>
      </c>
      <c r="BJ103" s="49">
        <f>IFERROR(VLOOKUP(tab_herpeto[[#This Row],[Espécie*2]],'Base de dados'!B:Z,18,),0)</f>
        <v>0</v>
      </c>
      <c r="BK103" s="49" t="str">
        <f>IFERROR(VLOOKUP(tab_herpeto[[#This Row],[Espécie*2]],'Base de dados'!B:Z,19,),0)</f>
        <v>-</v>
      </c>
      <c r="BL103" s="49" t="str">
        <f>IFERROR(VLOOKUP(tab_herpeto[[#This Row],[Espécie*2]],'Base de dados'!B:Z,20,),0)</f>
        <v>-</v>
      </c>
      <c r="BM103" s="49" t="str">
        <f>IFERROR(VLOOKUP(tab_herpeto[[#This Row],[Espécie*2]],'Base de dados'!B:Z,24),0)</f>
        <v>-</v>
      </c>
      <c r="BN103" s="49" t="str">
        <f>IFERROR(VLOOKUP(tab_herpeto[[#This Row],[Espécie*2]],'Base de dados'!B:Z,25,),0)</f>
        <v>-</v>
      </c>
      <c r="BO103" s="49">
        <f>IFERROR(VLOOKUP(tab_herpeto[[#This Row],[Espécie*2]],'Base de dados'!B:Z,2),0)</f>
        <v>898</v>
      </c>
      <c r="BP103" s="49">
        <f>IFERROR(VLOOKUP(tab_herpeto[[#This Row],[Espécie*2]],'Base de dados'!B:AA,26),0)</f>
        <v>0</v>
      </c>
    </row>
    <row r="104" spans="2:68" x14ac:dyDescent="0.25">
      <c r="B104" s="29">
        <v>100</v>
      </c>
      <c r="C104" s="33" t="s">
        <v>3071</v>
      </c>
      <c r="D104" s="49" t="s">
        <v>3092</v>
      </c>
      <c r="E104" s="49" t="s">
        <v>85</v>
      </c>
      <c r="F104" s="50">
        <v>45143</v>
      </c>
      <c r="G104" s="49" t="s">
        <v>3074</v>
      </c>
      <c r="H104" s="49" t="s">
        <v>76</v>
      </c>
      <c r="I104" s="49" t="s">
        <v>59</v>
      </c>
      <c r="J104" s="49" t="s">
        <v>3064</v>
      </c>
      <c r="K104" s="53" t="s">
        <v>1003</v>
      </c>
      <c r="L104" s="35" t="str">
        <f>IFERROR(VLOOKUP(tab_herpeto[[#This Row],[Espécie*]],'Base de dados'!B:Z,7,),0)</f>
        <v>pererequinha-do-brejo</v>
      </c>
      <c r="M104" s="29" t="s">
        <v>3</v>
      </c>
      <c r="N104" s="49" t="s">
        <v>82</v>
      </c>
      <c r="O104" s="49" t="s">
        <v>82</v>
      </c>
      <c r="P104" s="49" t="s">
        <v>39</v>
      </c>
      <c r="Q104" s="49" t="s">
        <v>80</v>
      </c>
      <c r="R104" s="49" t="s">
        <v>42</v>
      </c>
      <c r="S104" s="49" t="s">
        <v>4</v>
      </c>
      <c r="T104" s="51" t="s">
        <v>3101</v>
      </c>
      <c r="U104" s="51" t="s">
        <v>3102</v>
      </c>
      <c r="V104" s="49"/>
      <c r="W104" s="49" t="s">
        <v>52</v>
      </c>
      <c r="X104" s="29" t="s">
        <v>3</v>
      </c>
      <c r="Y104" s="49" t="s">
        <v>3</v>
      </c>
      <c r="Z104" s="50">
        <f>tab_herpeto[[#This Row],[Data]]</f>
        <v>45143</v>
      </c>
      <c r="AA104" s="49" t="str">
        <f>tab_herpeto[[#This Row],[Empreendimento]]</f>
        <v>PCH Canoas</v>
      </c>
      <c r="AB104" s="49" t="s">
        <v>176</v>
      </c>
      <c r="AC104" s="29" t="s">
        <v>178</v>
      </c>
      <c r="AD104" s="29" t="s">
        <v>181</v>
      </c>
      <c r="AE104" s="29" t="s">
        <v>3086</v>
      </c>
      <c r="AF104" s="29" t="s">
        <v>184</v>
      </c>
      <c r="AG104" s="29" t="s">
        <v>3130</v>
      </c>
      <c r="AH104" s="29" t="s">
        <v>189</v>
      </c>
      <c r="AI104" s="52" t="str">
        <f>tab_herpeto[[#This Row],[Espécie*]]</f>
        <v>Dendropsophus minutus</v>
      </c>
      <c r="AJ104" s="53" t="str">
        <f>IFERROR(VLOOKUP(tab_herpeto[[#This Row],[Espécie*2]],'Base de dados'!B:Z,7,),0)</f>
        <v>pererequinha-do-brejo</v>
      </c>
      <c r="AK104" s="49" t="str">
        <f>IFERROR(VLOOKUP(tab_herpeto[[#This Row],[Espécie*2]],'Base de dados'!B:Z,13,),0)</f>
        <v>-</v>
      </c>
      <c r="AL104" s="29" t="s">
        <v>192</v>
      </c>
      <c r="AM104" s="49" t="s">
        <v>3078</v>
      </c>
      <c r="AN104" s="49" t="s">
        <v>3082</v>
      </c>
      <c r="AO104" s="49" t="str">
        <f>IFERROR(VLOOKUP(tab_herpeto[[#This Row],[Espécie*2]],'Base de dados'!B:Z,22,),0)</f>
        <v>-</v>
      </c>
      <c r="AP104" s="49" t="str">
        <f>IFERROR(VLOOKUP(tab_herpeto[[#This Row],[Espécie*2]],'Base de dados'!B:Z,23,),0)</f>
        <v>-</v>
      </c>
      <c r="AQ104" s="49" t="str">
        <f>IFERROR(VLOOKUP(tab_herpeto[[#This Row],[Espécie*2]],'Base de dados'!B:Z,21,),0)</f>
        <v>LC</v>
      </c>
      <c r="AR104" s="49" t="str">
        <f>tab_herpeto[[#This Row],[Campanha]]</f>
        <v>C03</v>
      </c>
      <c r="AS104" s="49"/>
      <c r="AT104" s="49" t="str">
        <f>tab_herpeto[[#This Row],[Método]]</f>
        <v>Censo auditivo</v>
      </c>
      <c r="AU104" s="49" t="str">
        <f>tab_herpeto[[#This Row],[ID Marcação*]]</f>
        <v>-</v>
      </c>
      <c r="AV104" s="49" t="str">
        <f>tab_herpeto[[#This Row],[Nº do Tombo]]</f>
        <v>-</v>
      </c>
      <c r="AW104" s="49" t="str">
        <f>IFERROR(VLOOKUP(tab_herpeto[[#This Row],[Espécie*2]],'Base de dados'!B:Z,11,),0)</f>
        <v>R</v>
      </c>
      <c r="AX104" s="49" t="str">
        <f>IFERROR(VLOOKUP(tab_herpeto[[#This Row],[Espécie*2]],'Base de dados'!B:Z,3,),0)</f>
        <v>Anura</v>
      </c>
      <c r="AY104" s="49" t="str">
        <f>IFERROR(VLOOKUP(tab_herpeto[[#This Row],[Espécie*2]],'Base de dados'!B:Z,4,),0)</f>
        <v>Hylidae</v>
      </c>
      <c r="AZ104" s="49" t="str">
        <f>IFERROR(VLOOKUP(tab_herpeto[[#This Row],[Espécie*2]],'Base de dados'!B:Z,5,),0)</f>
        <v>Dendropsophinae</v>
      </c>
      <c r="BA104" s="49">
        <f>IFERROR(VLOOKUP(tab_herpeto[[#This Row],[Espécie*2]],'Base de dados'!B:Z,6,),0)</f>
        <v>0</v>
      </c>
      <c r="BB104" s="49" t="str">
        <f>IFERROR(VLOOKUP(tab_herpeto[[#This Row],[Espécie*2]],'Base de dados'!B:Z,8,),0)</f>
        <v>-</v>
      </c>
      <c r="BC104" s="49" t="str">
        <f>IFERROR(VLOOKUP(tab_herpeto[[#This Row],[Espécie*2]],'Base de dados'!B:Z,9,),0)</f>
        <v>Ar</v>
      </c>
      <c r="BD104" s="49" t="str">
        <f>IFERROR(VLOOKUP(tab_herpeto[[#This Row],[Espécie*2]],'Base de dados'!B:Z,10,),0)</f>
        <v>A</v>
      </c>
      <c r="BE104" s="49" t="str">
        <f>IFERROR(VLOOKUP(tab_herpeto[[#This Row],[Espécie*2]],'Base de dados'!B:Z,12,),0)</f>
        <v>-</v>
      </c>
      <c r="BF104" s="49" t="str">
        <f>IFERROR(VLOOKUP(tab_herpeto[[#This Row],[Espécie*2]],'Base de dados'!B:Z,14,),0)</f>
        <v>RS, SC, PR, SP, RJ, ES, MG, BA, SE, AL, PE, PB, RN, CE, PI, MA, MS, MT, GO, DF, TO, PA, AM, AP, RO, RR, AC</v>
      </c>
      <c r="BG104" s="49">
        <f>IFERROR(VLOOKUP(tab_herpeto[[#This Row],[Espécie*2]],'Base de dados'!B:Z,15,),0)</f>
        <v>0</v>
      </c>
      <c r="BH104" s="49">
        <f>IFERROR(VLOOKUP(tab_herpeto[[#This Row],[Espécie*2]],'Base de dados'!B:Z,16,),0)</f>
        <v>0</v>
      </c>
      <c r="BI104" s="49">
        <f>IFERROR(VLOOKUP(tab_herpeto[[#This Row],[Espécie*2]],'Base de dados'!B:Z,17,),0)</f>
        <v>0</v>
      </c>
      <c r="BJ104" s="49">
        <f>IFERROR(VLOOKUP(tab_herpeto[[#This Row],[Espécie*2]],'Base de dados'!B:Z,18,),0)</f>
        <v>0</v>
      </c>
      <c r="BK104" s="49" t="str">
        <f>IFERROR(VLOOKUP(tab_herpeto[[#This Row],[Espécie*2]],'Base de dados'!B:Z,19,),0)</f>
        <v>-</v>
      </c>
      <c r="BL104" s="49" t="str">
        <f>IFERROR(VLOOKUP(tab_herpeto[[#This Row],[Espécie*2]],'Base de dados'!B:Z,20,),0)</f>
        <v>-</v>
      </c>
      <c r="BM104" s="49" t="str">
        <f>IFERROR(VLOOKUP(tab_herpeto[[#This Row],[Espécie*2]],'Base de dados'!B:Z,24),0)</f>
        <v>-</v>
      </c>
      <c r="BN104" s="49" t="str">
        <f>IFERROR(VLOOKUP(tab_herpeto[[#This Row],[Espécie*2]],'Base de dados'!B:Z,25,),0)</f>
        <v>-</v>
      </c>
      <c r="BO104" s="49">
        <f>IFERROR(VLOOKUP(tab_herpeto[[#This Row],[Espécie*2]],'Base de dados'!B:Z,2),0)</f>
        <v>898</v>
      </c>
      <c r="BP104" s="49">
        <f>IFERROR(VLOOKUP(tab_herpeto[[#This Row],[Espécie*2]],'Base de dados'!B:AA,26),0)</f>
        <v>0</v>
      </c>
    </row>
    <row r="105" spans="2:68" x14ac:dyDescent="0.25">
      <c r="B105" s="29">
        <v>101</v>
      </c>
      <c r="C105" s="33" t="s">
        <v>3071</v>
      </c>
      <c r="D105" s="49" t="s">
        <v>3092</v>
      </c>
      <c r="E105" s="49" t="s">
        <v>85</v>
      </c>
      <c r="F105" s="50">
        <v>45143</v>
      </c>
      <c r="G105" s="49" t="s">
        <v>3074</v>
      </c>
      <c r="H105" s="49" t="s">
        <v>76</v>
      </c>
      <c r="I105" s="49" t="s">
        <v>59</v>
      </c>
      <c r="J105" s="49" t="s">
        <v>3064</v>
      </c>
      <c r="K105" s="53" t="s">
        <v>1003</v>
      </c>
      <c r="L105" s="35" t="str">
        <f>IFERROR(VLOOKUP(tab_herpeto[[#This Row],[Espécie*]],'Base de dados'!B:Z,7,),0)</f>
        <v>pererequinha-do-brejo</v>
      </c>
      <c r="M105" s="29" t="s">
        <v>3</v>
      </c>
      <c r="N105" s="49" t="s">
        <v>82</v>
      </c>
      <c r="O105" s="49" t="s">
        <v>82</v>
      </c>
      <c r="P105" s="49" t="s">
        <v>39</v>
      </c>
      <c r="Q105" s="49" t="s">
        <v>80</v>
      </c>
      <c r="R105" s="49" t="s">
        <v>42</v>
      </c>
      <c r="S105" s="49" t="s">
        <v>4</v>
      </c>
      <c r="T105" s="51" t="s">
        <v>3101</v>
      </c>
      <c r="U105" s="51" t="s">
        <v>3102</v>
      </c>
      <c r="V105" s="49"/>
      <c r="W105" s="49" t="s">
        <v>52</v>
      </c>
      <c r="X105" s="29" t="s">
        <v>3</v>
      </c>
      <c r="Y105" s="49" t="s">
        <v>3</v>
      </c>
      <c r="Z105" s="50">
        <f>tab_herpeto[[#This Row],[Data]]</f>
        <v>45143</v>
      </c>
      <c r="AA105" s="49" t="str">
        <f>tab_herpeto[[#This Row],[Empreendimento]]</f>
        <v>PCH Canoas</v>
      </c>
      <c r="AB105" s="49" t="s">
        <v>176</v>
      </c>
      <c r="AC105" s="29" t="s">
        <v>178</v>
      </c>
      <c r="AD105" s="29" t="s">
        <v>181</v>
      </c>
      <c r="AE105" s="29" t="s">
        <v>3086</v>
      </c>
      <c r="AF105" s="29" t="s">
        <v>184</v>
      </c>
      <c r="AG105" s="29" t="s">
        <v>3130</v>
      </c>
      <c r="AH105" s="29" t="s">
        <v>189</v>
      </c>
      <c r="AI105" s="52" t="str">
        <f>tab_herpeto[[#This Row],[Espécie*]]</f>
        <v>Dendropsophus minutus</v>
      </c>
      <c r="AJ105" s="53" t="str">
        <f>IFERROR(VLOOKUP(tab_herpeto[[#This Row],[Espécie*2]],'Base de dados'!B:Z,7,),0)</f>
        <v>pererequinha-do-brejo</v>
      </c>
      <c r="AK105" s="49" t="str">
        <f>IFERROR(VLOOKUP(tab_herpeto[[#This Row],[Espécie*2]],'Base de dados'!B:Z,13,),0)</f>
        <v>-</v>
      </c>
      <c r="AL105" s="29" t="s">
        <v>192</v>
      </c>
      <c r="AM105" s="49" t="s">
        <v>3078</v>
      </c>
      <c r="AN105" s="49" t="s">
        <v>3082</v>
      </c>
      <c r="AO105" s="49" t="str">
        <f>IFERROR(VLOOKUP(tab_herpeto[[#This Row],[Espécie*2]],'Base de dados'!B:Z,22,),0)</f>
        <v>-</v>
      </c>
      <c r="AP105" s="49" t="str">
        <f>IFERROR(VLOOKUP(tab_herpeto[[#This Row],[Espécie*2]],'Base de dados'!B:Z,23,),0)</f>
        <v>-</v>
      </c>
      <c r="AQ105" s="49" t="str">
        <f>IFERROR(VLOOKUP(tab_herpeto[[#This Row],[Espécie*2]],'Base de dados'!B:Z,21,),0)</f>
        <v>LC</v>
      </c>
      <c r="AR105" s="49" t="str">
        <f>tab_herpeto[[#This Row],[Campanha]]</f>
        <v>C03</v>
      </c>
      <c r="AS105" s="49"/>
      <c r="AT105" s="49" t="str">
        <f>tab_herpeto[[#This Row],[Método]]</f>
        <v>Censo auditivo</v>
      </c>
      <c r="AU105" s="49" t="str">
        <f>tab_herpeto[[#This Row],[ID Marcação*]]</f>
        <v>-</v>
      </c>
      <c r="AV105" s="49" t="str">
        <f>tab_herpeto[[#This Row],[Nº do Tombo]]</f>
        <v>-</v>
      </c>
      <c r="AW105" s="49" t="str">
        <f>IFERROR(VLOOKUP(tab_herpeto[[#This Row],[Espécie*2]],'Base de dados'!B:Z,11,),0)</f>
        <v>R</v>
      </c>
      <c r="AX105" s="49" t="str">
        <f>IFERROR(VLOOKUP(tab_herpeto[[#This Row],[Espécie*2]],'Base de dados'!B:Z,3,),0)</f>
        <v>Anura</v>
      </c>
      <c r="AY105" s="49" t="str">
        <f>IFERROR(VLOOKUP(tab_herpeto[[#This Row],[Espécie*2]],'Base de dados'!B:Z,4,),0)</f>
        <v>Hylidae</v>
      </c>
      <c r="AZ105" s="49" t="str">
        <f>IFERROR(VLOOKUP(tab_herpeto[[#This Row],[Espécie*2]],'Base de dados'!B:Z,5,),0)</f>
        <v>Dendropsophinae</v>
      </c>
      <c r="BA105" s="49">
        <f>IFERROR(VLOOKUP(tab_herpeto[[#This Row],[Espécie*2]],'Base de dados'!B:Z,6,),0)</f>
        <v>0</v>
      </c>
      <c r="BB105" s="49" t="str">
        <f>IFERROR(VLOOKUP(tab_herpeto[[#This Row],[Espécie*2]],'Base de dados'!B:Z,8,),0)</f>
        <v>-</v>
      </c>
      <c r="BC105" s="49" t="str">
        <f>IFERROR(VLOOKUP(tab_herpeto[[#This Row],[Espécie*2]],'Base de dados'!B:Z,9,),0)</f>
        <v>Ar</v>
      </c>
      <c r="BD105" s="49" t="str">
        <f>IFERROR(VLOOKUP(tab_herpeto[[#This Row],[Espécie*2]],'Base de dados'!B:Z,10,),0)</f>
        <v>A</v>
      </c>
      <c r="BE105" s="49" t="str">
        <f>IFERROR(VLOOKUP(tab_herpeto[[#This Row],[Espécie*2]],'Base de dados'!B:Z,12,),0)</f>
        <v>-</v>
      </c>
      <c r="BF105" s="49" t="str">
        <f>IFERROR(VLOOKUP(tab_herpeto[[#This Row],[Espécie*2]],'Base de dados'!B:Z,14,),0)</f>
        <v>RS, SC, PR, SP, RJ, ES, MG, BA, SE, AL, PE, PB, RN, CE, PI, MA, MS, MT, GO, DF, TO, PA, AM, AP, RO, RR, AC</v>
      </c>
      <c r="BG105" s="49">
        <f>IFERROR(VLOOKUP(tab_herpeto[[#This Row],[Espécie*2]],'Base de dados'!B:Z,15,),0)</f>
        <v>0</v>
      </c>
      <c r="BH105" s="49">
        <f>IFERROR(VLOOKUP(tab_herpeto[[#This Row],[Espécie*2]],'Base de dados'!B:Z,16,),0)</f>
        <v>0</v>
      </c>
      <c r="BI105" s="49">
        <f>IFERROR(VLOOKUP(tab_herpeto[[#This Row],[Espécie*2]],'Base de dados'!B:Z,17,),0)</f>
        <v>0</v>
      </c>
      <c r="BJ105" s="49">
        <f>IFERROR(VLOOKUP(tab_herpeto[[#This Row],[Espécie*2]],'Base de dados'!B:Z,18,),0)</f>
        <v>0</v>
      </c>
      <c r="BK105" s="49" t="str">
        <f>IFERROR(VLOOKUP(tab_herpeto[[#This Row],[Espécie*2]],'Base de dados'!B:Z,19,),0)</f>
        <v>-</v>
      </c>
      <c r="BL105" s="49" t="str">
        <f>IFERROR(VLOOKUP(tab_herpeto[[#This Row],[Espécie*2]],'Base de dados'!B:Z,20,),0)</f>
        <v>-</v>
      </c>
      <c r="BM105" s="49" t="str">
        <f>IFERROR(VLOOKUP(tab_herpeto[[#This Row],[Espécie*2]],'Base de dados'!B:Z,24),0)</f>
        <v>-</v>
      </c>
      <c r="BN105" s="49" t="str">
        <f>IFERROR(VLOOKUP(tab_herpeto[[#This Row],[Espécie*2]],'Base de dados'!B:Z,25,),0)</f>
        <v>-</v>
      </c>
      <c r="BO105" s="49">
        <f>IFERROR(VLOOKUP(tab_herpeto[[#This Row],[Espécie*2]],'Base de dados'!B:Z,2),0)</f>
        <v>898</v>
      </c>
      <c r="BP105" s="49">
        <f>IFERROR(VLOOKUP(tab_herpeto[[#This Row],[Espécie*2]],'Base de dados'!B:AA,26),0)</f>
        <v>0</v>
      </c>
    </row>
    <row r="106" spans="2:68" x14ac:dyDescent="0.25">
      <c r="B106" s="29">
        <v>102</v>
      </c>
      <c r="C106" s="33" t="s">
        <v>3071</v>
      </c>
      <c r="D106" s="49" t="s">
        <v>3092</v>
      </c>
      <c r="E106" s="49" t="s">
        <v>85</v>
      </c>
      <c r="F106" s="50">
        <v>45143</v>
      </c>
      <c r="G106" s="49" t="s">
        <v>3074</v>
      </c>
      <c r="H106" s="49" t="s">
        <v>76</v>
      </c>
      <c r="I106" s="49" t="s">
        <v>59</v>
      </c>
      <c r="J106" s="49" t="s">
        <v>3064</v>
      </c>
      <c r="K106" s="53" t="s">
        <v>1003</v>
      </c>
      <c r="L106" s="35" t="str">
        <f>IFERROR(VLOOKUP(tab_herpeto[[#This Row],[Espécie*]],'Base de dados'!B:Z,7,),0)</f>
        <v>pererequinha-do-brejo</v>
      </c>
      <c r="M106" s="29" t="s">
        <v>3</v>
      </c>
      <c r="N106" s="49" t="s">
        <v>82</v>
      </c>
      <c r="O106" s="49" t="s">
        <v>82</v>
      </c>
      <c r="P106" s="49" t="s">
        <v>39</v>
      </c>
      <c r="Q106" s="49" t="s">
        <v>80</v>
      </c>
      <c r="R106" s="49" t="s">
        <v>42</v>
      </c>
      <c r="S106" s="49" t="s">
        <v>4</v>
      </c>
      <c r="T106" s="51" t="s">
        <v>3101</v>
      </c>
      <c r="U106" s="51" t="s">
        <v>3102</v>
      </c>
      <c r="V106" s="49"/>
      <c r="W106" s="49" t="s">
        <v>52</v>
      </c>
      <c r="X106" s="29" t="s">
        <v>3</v>
      </c>
      <c r="Y106" s="49" t="s">
        <v>3</v>
      </c>
      <c r="Z106" s="50">
        <f>tab_herpeto[[#This Row],[Data]]</f>
        <v>45143</v>
      </c>
      <c r="AA106" s="49" t="str">
        <f>tab_herpeto[[#This Row],[Empreendimento]]</f>
        <v>PCH Canoas</v>
      </c>
      <c r="AB106" s="49" t="s">
        <v>176</v>
      </c>
      <c r="AC106" s="29" t="s">
        <v>178</v>
      </c>
      <c r="AD106" s="29" t="s">
        <v>181</v>
      </c>
      <c r="AE106" s="29" t="s">
        <v>3086</v>
      </c>
      <c r="AF106" s="29" t="s">
        <v>184</v>
      </c>
      <c r="AG106" s="29" t="s">
        <v>3130</v>
      </c>
      <c r="AH106" s="29" t="s">
        <v>189</v>
      </c>
      <c r="AI106" s="52" t="str">
        <f>tab_herpeto[[#This Row],[Espécie*]]</f>
        <v>Dendropsophus minutus</v>
      </c>
      <c r="AJ106" s="53" t="str">
        <f>IFERROR(VLOOKUP(tab_herpeto[[#This Row],[Espécie*2]],'Base de dados'!B:Z,7,),0)</f>
        <v>pererequinha-do-brejo</v>
      </c>
      <c r="AK106" s="49" t="str">
        <f>IFERROR(VLOOKUP(tab_herpeto[[#This Row],[Espécie*2]],'Base de dados'!B:Z,13,),0)</f>
        <v>-</v>
      </c>
      <c r="AL106" s="29" t="s">
        <v>192</v>
      </c>
      <c r="AM106" s="49" t="s">
        <v>3078</v>
      </c>
      <c r="AN106" s="49" t="s">
        <v>3082</v>
      </c>
      <c r="AO106" s="49" t="str">
        <f>IFERROR(VLOOKUP(tab_herpeto[[#This Row],[Espécie*2]],'Base de dados'!B:Z,22,),0)</f>
        <v>-</v>
      </c>
      <c r="AP106" s="49" t="str">
        <f>IFERROR(VLOOKUP(tab_herpeto[[#This Row],[Espécie*2]],'Base de dados'!B:Z,23,),0)</f>
        <v>-</v>
      </c>
      <c r="AQ106" s="49" t="str">
        <f>IFERROR(VLOOKUP(tab_herpeto[[#This Row],[Espécie*2]],'Base de dados'!B:Z,21,),0)</f>
        <v>LC</v>
      </c>
      <c r="AR106" s="49" t="str">
        <f>tab_herpeto[[#This Row],[Campanha]]</f>
        <v>C03</v>
      </c>
      <c r="AS106" s="49"/>
      <c r="AT106" s="49" t="str">
        <f>tab_herpeto[[#This Row],[Método]]</f>
        <v>Censo auditivo</v>
      </c>
      <c r="AU106" s="49" t="str">
        <f>tab_herpeto[[#This Row],[ID Marcação*]]</f>
        <v>-</v>
      </c>
      <c r="AV106" s="49" t="str">
        <f>tab_herpeto[[#This Row],[Nº do Tombo]]</f>
        <v>-</v>
      </c>
      <c r="AW106" s="49" t="str">
        <f>IFERROR(VLOOKUP(tab_herpeto[[#This Row],[Espécie*2]],'Base de dados'!B:Z,11,),0)</f>
        <v>R</v>
      </c>
      <c r="AX106" s="49" t="str">
        <f>IFERROR(VLOOKUP(tab_herpeto[[#This Row],[Espécie*2]],'Base de dados'!B:Z,3,),0)</f>
        <v>Anura</v>
      </c>
      <c r="AY106" s="49" t="str">
        <f>IFERROR(VLOOKUP(tab_herpeto[[#This Row],[Espécie*2]],'Base de dados'!B:Z,4,),0)</f>
        <v>Hylidae</v>
      </c>
      <c r="AZ106" s="49" t="str">
        <f>IFERROR(VLOOKUP(tab_herpeto[[#This Row],[Espécie*2]],'Base de dados'!B:Z,5,),0)</f>
        <v>Dendropsophinae</v>
      </c>
      <c r="BA106" s="49">
        <f>IFERROR(VLOOKUP(tab_herpeto[[#This Row],[Espécie*2]],'Base de dados'!B:Z,6,),0)</f>
        <v>0</v>
      </c>
      <c r="BB106" s="49" t="str">
        <f>IFERROR(VLOOKUP(tab_herpeto[[#This Row],[Espécie*2]],'Base de dados'!B:Z,8,),0)</f>
        <v>-</v>
      </c>
      <c r="BC106" s="49" t="str">
        <f>IFERROR(VLOOKUP(tab_herpeto[[#This Row],[Espécie*2]],'Base de dados'!B:Z,9,),0)</f>
        <v>Ar</v>
      </c>
      <c r="BD106" s="49" t="str">
        <f>IFERROR(VLOOKUP(tab_herpeto[[#This Row],[Espécie*2]],'Base de dados'!B:Z,10,),0)</f>
        <v>A</v>
      </c>
      <c r="BE106" s="49" t="str">
        <f>IFERROR(VLOOKUP(tab_herpeto[[#This Row],[Espécie*2]],'Base de dados'!B:Z,12,),0)</f>
        <v>-</v>
      </c>
      <c r="BF106" s="49" t="str">
        <f>IFERROR(VLOOKUP(tab_herpeto[[#This Row],[Espécie*2]],'Base de dados'!B:Z,14,),0)</f>
        <v>RS, SC, PR, SP, RJ, ES, MG, BA, SE, AL, PE, PB, RN, CE, PI, MA, MS, MT, GO, DF, TO, PA, AM, AP, RO, RR, AC</v>
      </c>
      <c r="BG106" s="49">
        <f>IFERROR(VLOOKUP(tab_herpeto[[#This Row],[Espécie*2]],'Base de dados'!B:Z,15,),0)</f>
        <v>0</v>
      </c>
      <c r="BH106" s="49">
        <f>IFERROR(VLOOKUP(tab_herpeto[[#This Row],[Espécie*2]],'Base de dados'!B:Z,16,),0)</f>
        <v>0</v>
      </c>
      <c r="BI106" s="49">
        <f>IFERROR(VLOOKUP(tab_herpeto[[#This Row],[Espécie*2]],'Base de dados'!B:Z,17,),0)</f>
        <v>0</v>
      </c>
      <c r="BJ106" s="49">
        <f>IFERROR(VLOOKUP(tab_herpeto[[#This Row],[Espécie*2]],'Base de dados'!B:Z,18,),0)</f>
        <v>0</v>
      </c>
      <c r="BK106" s="49" t="str">
        <f>IFERROR(VLOOKUP(tab_herpeto[[#This Row],[Espécie*2]],'Base de dados'!B:Z,19,),0)</f>
        <v>-</v>
      </c>
      <c r="BL106" s="49" t="str">
        <f>IFERROR(VLOOKUP(tab_herpeto[[#This Row],[Espécie*2]],'Base de dados'!B:Z,20,),0)</f>
        <v>-</v>
      </c>
      <c r="BM106" s="49" t="str">
        <f>IFERROR(VLOOKUP(tab_herpeto[[#This Row],[Espécie*2]],'Base de dados'!B:Z,24),0)</f>
        <v>-</v>
      </c>
      <c r="BN106" s="49" t="str">
        <f>IFERROR(VLOOKUP(tab_herpeto[[#This Row],[Espécie*2]],'Base de dados'!B:Z,25,),0)</f>
        <v>-</v>
      </c>
      <c r="BO106" s="49">
        <f>IFERROR(VLOOKUP(tab_herpeto[[#This Row],[Espécie*2]],'Base de dados'!B:Z,2),0)</f>
        <v>898</v>
      </c>
      <c r="BP106" s="49">
        <f>IFERROR(VLOOKUP(tab_herpeto[[#This Row],[Espécie*2]],'Base de dados'!B:AA,26),0)</f>
        <v>0</v>
      </c>
    </row>
    <row r="107" spans="2:68" x14ac:dyDescent="0.25">
      <c r="B107" s="29">
        <v>103</v>
      </c>
      <c r="C107" s="33" t="s">
        <v>3071</v>
      </c>
      <c r="D107" s="49" t="s">
        <v>3092</v>
      </c>
      <c r="E107" s="49" t="s">
        <v>85</v>
      </c>
      <c r="F107" s="50">
        <v>45143</v>
      </c>
      <c r="G107" s="49" t="s">
        <v>3074</v>
      </c>
      <c r="H107" s="49" t="s">
        <v>76</v>
      </c>
      <c r="I107" s="49" t="s">
        <v>59</v>
      </c>
      <c r="J107" s="49" t="s">
        <v>3064</v>
      </c>
      <c r="K107" s="53" t="s">
        <v>1003</v>
      </c>
      <c r="L107" s="35" t="str">
        <f>IFERROR(VLOOKUP(tab_herpeto[[#This Row],[Espécie*]],'Base de dados'!B:Z,7,),0)</f>
        <v>pererequinha-do-brejo</v>
      </c>
      <c r="M107" s="29" t="s">
        <v>3</v>
      </c>
      <c r="N107" s="49" t="s">
        <v>82</v>
      </c>
      <c r="O107" s="49" t="s">
        <v>82</v>
      </c>
      <c r="P107" s="49" t="s">
        <v>39</v>
      </c>
      <c r="Q107" s="49" t="s">
        <v>80</v>
      </c>
      <c r="R107" s="49" t="s">
        <v>42</v>
      </c>
      <c r="S107" s="49" t="s">
        <v>4</v>
      </c>
      <c r="T107" s="51" t="s">
        <v>3101</v>
      </c>
      <c r="U107" s="51" t="s">
        <v>3102</v>
      </c>
      <c r="V107" s="49"/>
      <c r="W107" s="49" t="s">
        <v>52</v>
      </c>
      <c r="X107" s="29" t="s">
        <v>3</v>
      </c>
      <c r="Y107" s="49" t="s">
        <v>3</v>
      </c>
      <c r="Z107" s="50">
        <f>tab_herpeto[[#This Row],[Data]]</f>
        <v>45143</v>
      </c>
      <c r="AA107" s="49" t="str">
        <f>tab_herpeto[[#This Row],[Empreendimento]]</f>
        <v>PCH Canoas</v>
      </c>
      <c r="AB107" s="49" t="s">
        <v>176</v>
      </c>
      <c r="AC107" s="29" t="s">
        <v>178</v>
      </c>
      <c r="AD107" s="29" t="s">
        <v>181</v>
      </c>
      <c r="AE107" s="29" t="s">
        <v>3086</v>
      </c>
      <c r="AF107" s="29" t="s">
        <v>184</v>
      </c>
      <c r="AG107" s="29" t="s">
        <v>3130</v>
      </c>
      <c r="AH107" s="29" t="s">
        <v>189</v>
      </c>
      <c r="AI107" s="52" t="str">
        <f>tab_herpeto[[#This Row],[Espécie*]]</f>
        <v>Dendropsophus minutus</v>
      </c>
      <c r="AJ107" s="53" t="str">
        <f>IFERROR(VLOOKUP(tab_herpeto[[#This Row],[Espécie*2]],'Base de dados'!B:Z,7,),0)</f>
        <v>pererequinha-do-brejo</v>
      </c>
      <c r="AK107" s="49" t="str">
        <f>IFERROR(VLOOKUP(tab_herpeto[[#This Row],[Espécie*2]],'Base de dados'!B:Z,13,),0)</f>
        <v>-</v>
      </c>
      <c r="AL107" s="29" t="s">
        <v>192</v>
      </c>
      <c r="AM107" s="49" t="s">
        <v>3078</v>
      </c>
      <c r="AN107" s="49" t="s">
        <v>3082</v>
      </c>
      <c r="AO107" s="49" t="str">
        <f>IFERROR(VLOOKUP(tab_herpeto[[#This Row],[Espécie*2]],'Base de dados'!B:Z,22,),0)</f>
        <v>-</v>
      </c>
      <c r="AP107" s="49" t="str">
        <f>IFERROR(VLOOKUP(tab_herpeto[[#This Row],[Espécie*2]],'Base de dados'!B:Z,23,),0)</f>
        <v>-</v>
      </c>
      <c r="AQ107" s="49" t="str">
        <f>IFERROR(VLOOKUP(tab_herpeto[[#This Row],[Espécie*2]],'Base de dados'!B:Z,21,),0)</f>
        <v>LC</v>
      </c>
      <c r="AR107" s="49" t="str">
        <f>tab_herpeto[[#This Row],[Campanha]]</f>
        <v>C03</v>
      </c>
      <c r="AS107" s="49"/>
      <c r="AT107" s="49" t="str">
        <f>tab_herpeto[[#This Row],[Método]]</f>
        <v>Censo auditivo</v>
      </c>
      <c r="AU107" s="49" t="str">
        <f>tab_herpeto[[#This Row],[ID Marcação*]]</f>
        <v>-</v>
      </c>
      <c r="AV107" s="49" t="str">
        <f>tab_herpeto[[#This Row],[Nº do Tombo]]</f>
        <v>-</v>
      </c>
      <c r="AW107" s="49" t="str">
        <f>IFERROR(VLOOKUP(tab_herpeto[[#This Row],[Espécie*2]],'Base de dados'!B:Z,11,),0)</f>
        <v>R</v>
      </c>
      <c r="AX107" s="49" t="str">
        <f>IFERROR(VLOOKUP(tab_herpeto[[#This Row],[Espécie*2]],'Base de dados'!B:Z,3,),0)</f>
        <v>Anura</v>
      </c>
      <c r="AY107" s="49" t="str">
        <f>IFERROR(VLOOKUP(tab_herpeto[[#This Row],[Espécie*2]],'Base de dados'!B:Z,4,),0)</f>
        <v>Hylidae</v>
      </c>
      <c r="AZ107" s="49" t="str">
        <f>IFERROR(VLOOKUP(tab_herpeto[[#This Row],[Espécie*2]],'Base de dados'!B:Z,5,),0)</f>
        <v>Dendropsophinae</v>
      </c>
      <c r="BA107" s="49">
        <f>IFERROR(VLOOKUP(tab_herpeto[[#This Row],[Espécie*2]],'Base de dados'!B:Z,6,),0)</f>
        <v>0</v>
      </c>
      <c r="BB107" s="49" t="str">
        <f>IFERROR(VLOOKUP(tab_herpeto[[#This Row],[Espécie*2]],'Base de dados'!B:Z,8,),0)</f>
        <v>-</v>
      </c>
      <c r="BC107" s="49" t="str">
        <f>IFERROR(VLOOKUP(tab_herpeto[[#This Row],[Espécie*2]],'Base de dados'!B:Z,9,),0)</f>
        <v>Ar</v>
      </c>
      <c r="BD107" s="49" t="str">
        <f>IFERROR(VLOOKUP(tab_herpeto[[#This Row],[Espécie*2]],'Base de dados'!B:Z,10,),0)</f>
        <v>A</v>
      </c>
      <c r="BE107" s="49" t="str">
        <f>IFERROR(VLOOKUP(tab_herpeto[[#This Row],[Espécie*2]],'Base de dados'!B:Z,12,),0)</f>
        <v>-</v>
      </c>
      <c r="BF107" s="49" t="str">
        <f>IFERROR(VLOOKUP(tab_herpeto[[#This Row],[Espécie*2]],'Base de dados'!B:Z,14,),0)</f>
        <v>RS, SC, PR, SP, RJ, ES, MG, BA, SE, AL, PE, PB, RN, CE, PI, MA, MS, MT, GO, DF, TO, PA, AM, AP, RO, RR, AC</v>
      </c>
      <c r="BG107" s="49">
        <f>IFERROR(VLOOKUP(tab_herpeto[[#This Row],[Espécie*2]],'Base de dados'!B:Z,15,),0)</f>
        <v>0</v>
      </c>
      <c r="BH107" s="49">
        <f>IFERROR(VLOOKUP(tab_herpeto[[#This Row],[Espécie*2]],'Base de dados'!B:Z,16,),0)</f>
        <v>0</v>
      </c>
      <c r="BI107" s="49">
        <f>IFERROR(VLOOKUP(tab_herpeto[[#This Row],[Espécie*2]],'Base de dados'!B:Z,17,),0)</f>
        <v>0</v>
      </c>
      <c r="BJ107" s="49">
        <f>IFERROR(VLOOKUP(tab_herpeto[[#This Row],[Espécie*2]],'Base de dados'!B:Z,18,),0)</f>
        <v>0</v>
      </c>
      <c r="BK107" s="49" t="str">
        <f>IFERROR(VLOOKUP(tab_herpeto[[#This Row],[Espécie*2]],'Base de dados'!B:Z,19,),0)</f>
        <v>-</v>
      </c>
      <c r="BL107" s="49" t="str">
        <f>IFERROR(VLOOKUP(tab_herpeto[[#This Row],[Espécie*2]],'Base de dados'!B:Z,20,),0)</f>
        <v>-</v>
      </c>
      <c r="BM107" s="49" t="str">
        <f>IFERROR(VLOOKUP(tab_herpeto[[#This Row],[Espécie*2]],'Base de dados'!B:Z,24),0)</f>
        <v>-</v>
      </c>
      <c r="BN107" s="49" t="str">
        <f>IFERROR(VLOOKUP(tab_herpeto[[#This Row],[Espécie*2]],'Base de dados'!B:Z,25,),0)</f>
        <v>-</v>
      </c>
      <c r="BO107" s="49">
        <f>IFERROR(VLOOKUP(tab_herpeto[[#This Row],[Espécie*2]],'Base de dados'!B:Z,2),0)</f>
        <v>898</v>
      </c>
      <c r="BP107" s="49">
        <f>IFERROR(VLOOKUP(tab_herpeto[[#This Row],[Espécie*2]],'Base de dados'!B:AA,26),0)</f>
        <v>0</v>
      </c>
    </row>
    <row r="108" spans="2:68" x14ac:dyDescent="0.25">
      <c r="B108" s="29">
        <v>104</v>
      </c>
      <c r="C108" s="33" t="s">
        <v>3071</v>
      </c>
      <c r="D108" s="49" t="s">
        <v>3092</v>
      </c>
      <c r="E108" s="49" t="s">
        <v>85</v>
      </c>
      <c r="F108" s="50">
        <v>45143</v>
      </c>
      <c r="G108" s="49" t="s">
        <v>3074</v>
      </c>
      <c r="H108" s="49" t="s">
        <v>76</v>
      </c>
      <c r="I108" s="49" t="s">
        <v>59</v>
      </c>
      <c r="J108" s="49" t="s">
        <v>3064</v>
      </c>
      <c r="K108" s="53" t="s">
        <v>1003</v>
      </c>
      <c r="L108" s="35" t="str">
        <f>IFERROR(VLOOKUP(tab_herpeto[[#This Row],[Espécie*]],'Base de dados'!B:Z,7,),0)</f>
        <v>pererequinha-do-brejo</v>
      </c>
      <c r="M108" s="29" t="s">
        <v>3</v>
      </c>
      <c r="N108" s="49" t="s">
        <v>82</v>
      </c>
      <c r="O108" s="49" t="s">
        <v>82</v>
      </c>
      <c r="P108" s="49" t="s">
        <v>39</v>
      </c>
      <c r="Q108" s="49" t="s">
        <v>80</v>
      </c>
      <c r="R108" s="49" t="s">
        <v>42</v>
      </c>
      <c r="S108" s="49" t="s">
        <v>4</v>
      </c>
      <c r="T108" s="51" t="s">
        <v>3101</v>
      </c>
      <c r="U108" s="51" t="s">
        <v>3102</v>
      </c>
      <c r="V108" s="49"/>
      <c r="W108" s="49" t="s">
        <v>52</v>
      </c>
      <c r="X108" s="29" t="s">
        <v>3</v>
      </c>
      <c r="Y108" s="49" t="s">
        <v>3</v>
      </c>
      <c r="Z108" s="50">
        <f>tab_herpeto[[#This Row],[Data]]</f>
        <v>45143</v>
      </c>
      <c r="AA108" s="49" t="str">
        <f>tab_herpeto[[#This Row],[Empreendimento]]</f>
        <v>PCH Canoas</v>
      </c>
      <c r="AB108" s="49" t="s">
        <v>176</v>
      </c>
      <c r="AC108" s="29" t="s">
        <v>178</v>
      </c>
      <c r="AD108" s="29" t="s">
        <v>181</v>
      </c>
      <c r="AE108" s="29" t="s">
        <v>3086</v>
      </c>
      <c r="AF108" s="29" t="s">
        <v>184</v>
      </c>
      <c r="AG108" s="29" t="s">
        <v>3130</v>
      </c>
      <c r="AH108" s="29" t="s">
        <v>189</v>
      </c>
      <c r="AI108" s="52" t="str">
        <f>tab_herpeto[[#This Row],[Espécie*]]</f>
        <v>Dendropsophus minutus</v>
      </c>
      <c r="AJ108" s="53" t="str">
        <f>IFERROR(VLOOKUP(tab_herpeto[[#This Row],[Espécie*2]],'Base de dados'!B:Z,7,),0)</f>
        <v>pererequinha-do-brejo</v>
      </c>
      <c r="AK108" s="49" t="str">
        <f>IFERROR(VLOOKUP(tab_herpeto[[#This Row],[Espécie*2]],'Base de dados'!B:Z,13,),0)</f>
        <v>-</v>
      </c>
      <c r="AL108" s="29" t="s">
        <v>192</v>
      </c>
      <c r="AM108" s="49" t="s">
        <v>3078</v>
      </c>
      <c r="AN108" s="49" t="s">
        <v>3082</v>
      </c>
      <c r="AO108" s="49" t="str">
        <f>IFERROR(VLOOKUP(tab_herpeto[[#This Row],[Espécie*2]],'Base de dados'!B:Z,22,),0)</f>
        <v>-</v>
      </c>
      <c r="AP108" s="49" t="str">
        <f>IFERROR(VLOOKUP(tab_herpeto[[#This Row],[Espécie*2]],'Base de dados'!B:Z,23,),0)</f>
        <v>-</v>
      </c>
      <c r="AQ108" s="49" t="str">
        <f>IFERROR(VLOOKUP(tab_herpeto[[#This Row],[Espécie*2]],'Base de dados'!B:Z,21,),0)</f>
        <v>LC</v>
      </c>
      <c r="AR108" s="49" t="str">
        <f>tab_herpeto[[#This Row],[Campanha]]</f>
        <v>C03</v>
      </c>
      <c r="AS108" s="49"/>
      <c r="AT108" s="49" t="str">
        <f>tab_herpeto[[#This Row],[Método]]</f>
        <v>Censo auditivo</v>
      </c>
      <c r="AU108" s="49" t="str">
        <f>tab_herpeto[[#This Row],[ID Marcação*]]</f>
        <v>-</v>
      </c>
      <c r="AV108" s="49" t="str">
        <f>tab_herpeto[[#This Row],[Nº do Tombo]]</f>
        <v>-</v>
      </c>
      <c r="AW108" s="49" t="str">
        <f>IFERROR(VLOOKUP(tab_herpeto[[#This Row],[Espécie*2]],'Base de dados'!B:Z,11,),0)</f>
        <v>R</v>
      </c>
      <c r="AX108" s="49" t="str">
        <f>IFERROR(VLOOKUP(tab_herpeto[[#This Row],[Espécie*2]],'Base de dados'!B:Z,3,),0)</f>
        <v>Anura</v>
      </c>
      <c r="AY108" s="49" t="str">
        <f>IFERROR(VLOOKUP(tab_herpeto[[#This Row],[Espécie*2]],'Base de dados'!B:Z,4,),0)</f>
        <v>Hylidae</v>
      </c>
      <c r="AZ108" s="49" t="str">
        <f>IFERROR(VLOOKUP(tab_herpeto[[#This Row],[Espécie*2]],'Base de dados'!B:Z,5,),0)</f>
        <v>Dendropsophinae</v>
      </c>
      <c r="BA108" s="49">
        <f>IFERROR(VLOOKUP(tab_herpeto[[#This Row],[Espécie*2]],'Base de dados'!B:Z,6,),0)</f>
        <v>0</v>
      </c>
      <c r="BB108" s="49" t="str">
        <f>IFERROR(VLOOKUP(tab_herpeto[[#This Row],[Espécie*2]],'Base de dados'!B:Z,8,),0)</f>
        <v>-</v>
      </c>
      <c r="BC108" s="49" t="str">
        <f>IFERROR(VLOOKUP(tab_herpeto[[#This Row],[Espécie*2]],'Base de dados'!B:Z,9,),0)</f>
        <v>Ar</v>
      </c>
      <c r="BD108" s="49" t="str">
        <f>IFERROR(VLOOKUP(tab_herpeto[[#This Row],[Espécie*2]],'Base de dados'!B:Z,10,),0)</f>
        <v>A</v>
      </c>
      <c r="BE108" s="49" t="str">
        <f>IFERROR(VLOOKUP(tab_herpeto[[#This Row],[Espécie*2]],'Base de dados'!B:Z,12,),0)</f>
        <v>-</v>
      </c>
      <c r="BF108" s="49" t="str">
        <f>IFERROR(VLOOKUP(tab_herpeto[[#This Row],[Espécie*2]],'Base de dados'!B:Z,14,),0)</f>
        <v>RS, SC, PR, SP, RJ, ES, MG, BA, SE, AL, PE, PB, RN, CE, PI, MA, MS, MT, GO, DF, TO, PA, AM, AP, RO, RR, AC</v>
      </c>
      <c r="BG108" s="49">
        <f>IFERROR(VLOOKUP(tab_herpeto[[#This Row],[Espécie*2]],'Base de dados'!B:Z,15,),0)</f>
        <v>0</v>
      </c>
      <c r="BH108" s="49">
        <f>IFERROR(VLOOKUP(tab_herpeto[[#This Row],[Espécie*2]],'Base de dados'!B:Z,16,),0)</f>
        <v>0</v>
      </c>
      <c r="BI108" s="49">
        <f>IFERROR(VLOOKUP(tab_herpeto[[#This Row],[Espécie*2]],'Base de dados'!B:Z,17,),0)</f>
        <v>0</v>
      </c>
      <c r="BJ108" s="49">
        <f>IFERROR(VLOOKUP(tab_herpeto[[#This Row],[Espécie*2]],'Base de dados'!B:Z,18,),0)</f>
        <v>0</v>
      </c>
      <c r="BK108" s="49" t="str">
        <f>IFERROR(VLOOKUP(tab_herpeto[[#This Row],[Espécie*2]],'Base de dados'!B:Z,19,),0)</f>
        <v>-</v>
      </c>
      <c r="BL108" s="49" t="str">
        <f>IFERROR(VLOOKUP(tab_herpeto[[#This Row],[Espécie*2]],'Base de dados'!B:Z,20,),0)</f>
        <v>-</v>
      </c>
      <c r="BM108" s="49" t="str">
        <f>IFERROR(VLOOKUP(tab_herpeto[[#This Row],[Espécie*2]],'Base de dados'!B:Z,24),0)</f>
        <v>-</v>
      </c>
      <c r="BN108" s="49" t="str">
        <f>IFERROR(VLOOKUP(tab_herpeto[[#This Row],[Espécie*2]],'Base de dados'!B:Z,25,),0)</f>
        <v>-</v>
      </c>
      <c r="BO108" s="49">
        <f>IFERROR(VLOOKUP(tab_herpeto[[#This Row],[Espécie*2]],'Base de dados'!B:Z,2),0)</f>
        <v>898</v>
      </c>
      <c r="BP108" s="49">
        <f>IFERROR(VLOOKUP(tab_herpeto[[#This Row],[Espécie*2]],'Base de dados'!B:AA,26),0)</f>
        <v>0</v>
      </c>
    </row>
    <row r="109" spans="2:68" x14ac:dyDescent="0.25">
      <c r="B109" s="29">
        <v>105</v>
      </c>
      <c r="C109" s="33" t="s">
        <v>3071</v>
      </c>
      <c r="D109" s="49" t="s">
        <v>3092</v>
      </c>
      <c r="E109" s="49" t="s">
        <v>85</v>
      </c>
      <c r="F109" s="50">
        <v>45143</v>
      </c>
      <c r="G109" s="49" t="s">
        <v>3074</v>
      </c>
      <c r="H109" s="49" t="s">
        <v>76</v>
      </c>
      <c r="I109" s="49" t="s">
        <v>59</v>
      </c>
      <c r="J109" s="49" t="s">
        <v>3064</v>
      </c>
      <c r="K109" s="53" t="s">
        <v>1003</v>
      </c>
      <c r="L109" s="35" t="str">
        <f>IFERROR(VLOOKUP(tab_herpeto[[#This Row],[Espécie*]],'Base de dados'!B:Z,7,),0)</f>
        <v>pererequinha-do-brejo</v>
      </c>
      <c r="M109" s="29" t="s">
        <v>3</v>
      </c>
      <c r="N109" s="49" t="s">
        <v>82</v>
      </c>
      <c r="O109" s="49" t="s">
        <v>82</v>
      </c>
      <c r="P109" s="49" t="s">
        <v>39</v>
      </c>
      <c r="Q109" s="49" t="s">
        <v>80</v>
      </c>
      <c r="R109" s="49" t="s">
        <v>42</v>
      </c>
      <c r="S109" s="49" t="s">
        <v>4</v>
      </c>
      <c r="T109" s="51" t="s">
        <v>3101</v>
      </c>
      <c r="U109" s="51" t="s">
        <v>3102</v>
      </c>
      <c r="V109" s="49"/>
      <c r="W109" s="49" t="s">
        <v>52</v>
      </c>
      <c r="X109" s="29" t="s">
        <v>3</v>
      </c>
      <c r="Y109" s="49" t="s">
        <v>3</v>
      </c>
      <c r="Z109" s="50">
        <f>tab_herpeto[[#This Row],[Data]]</f>
        <v>45143</v>
      </c>
      <c r="AA109" s="49" t="str">
        <f>tab_herpeto[[#This Row],[Empreendimento]]</f>
        <v>PCH Canoas</v>
      </c>
      <c r="AB109" s="49" t="s">
        <v>176</v>
      </c>
      <c r="AC109" s="29" t="s">
        <v>178</v>
      </c>
      <c r="AD109" s="29" t="s">
        <v>181</v>
      </c>
      <c r="AE109" s="29" t="s">
        <v>3086</v>
      </c>
      <c r="AF109" s="29" t="s">
        <v>184</v>
      </c>
      <c r="AG109" s="29" t="s">
        <v>3130</v>
      </c>
      <c r="AH109" s="29" t="s">
        <v>189</v>
      </c>
      <c r="AI109" s="52" t="str">
        <f>tab_herpeto[[#This Row],[Espécie*]]</f>
        <v>Dendropsophus minutus</v>
      </c>
      <c r="AJ109" s="53" t="str">
        <f>IFERROR(VLOOKUP(tab_herpeto[[#This Row],[Espécie*2]],'Base de dados'!B:Z,7,),0)</f>
        <v>pererequinha-do-brejo</v>
      </c>
      <c r="AK109" s="49" t="str">
        <f>IFERROR(VLOOKUP(tab_herpeto[[#This Row],[Espécie*2]],'Base de dados'!B:Z,13,),0)</f>
        <v>-</v>
      </c>
      <c r="AL109" s="29" t="s">
        <v>192</v>
      </c>
      <c r="AM109" s="49" t="s">
        <v>3078</v>
      </c>
      <c r="AN109" s="49" t="s">
        <v>3082</v>
      </c>
      <c r="AO109" s="49" t="str">
        <f>IFERROR(VLOOKUP(tab_herpeto[[#This Row],[Espécie*2]],'Base de dados'!B:Z,22,),0)</f>
        <v>-</v>
      </c>
      <c r="AP109" s="49" t="str">
        <f>IFERROR(VLOOKUP(tab_herpeto[[#This Row],[Espécie*2]],'Base de dados'!B:Z,23,),0)</f>
        <v>-</v>
      </c>
      <c r="AQ109" s="49" t="str">
        <f>IFERROR(VLOOKUP(tab_herpeto[[#This Row],[Espécie*2]],'Base de dados'!B:Z,21,),0)</f>
        <v>LC</v>
      </c>
      <c r="AR109" s="49" t="str">
        <f>tab_herpeto[[#This Row],[Campanha]]</f>
        <v>C03</v>
      </c>
      <c r="AS109" s="49"/>
      <c r="AT109" s="49" t="str">
        <f>tab_herpeto[[#This Row],[Método]]</f>
        <v>Censo auditivo</v>
      </c>
      <c r="AU109" s="49" t="str">
        <f>tab_herpeto[[#This Row],[ID Marcação*]]</f>
        <v>-</v>
      </c>
      <c r="AV109" s="49" t="str">
        <f>tab_herpeto[[#This Row],[Nº do Tombo]]</f>
        <v>-</v>
      </c>
      <c r="AW109" s="49" t="str">
        <f>IFERROR(VLOOKUP(tab_herpeto[[#This Row],[Espécie*2]],'Base de dados'!B:Z,11,),0)</f>
        <v>R</v>
      </c>
      <c r="AX109" s="49" t="str">
        <f>IFERROR(VLOOKUP(tab_herpeto[[#This Row],[Espécie*2]],'Base de dados'!B:Z,3,),0)</f>
        <v>Anura</v>
      </c>
      <c r="AY109" s="49" t="str">
        <f>IFERROR(VLOOKUP(tab_herpeto[[#This Row],[Espécie*2]],'Base de dados'!B:Z,4,),0)</f>
        <v>Hylidae</v>
      </c>
      <c r="AZ109" s="49" t="str">
        <f>IFERROR(VLOOKUP(tab_herpeto[[#This Row],[Espécie*2]],'Base de dados'!B:Z,5,),0)</f>
        <v>Dendropsophinae</v>
      </c>
      <c r="BA109" s="49">
        <f>IFERROR(VLOOKUP(tab_herpeto[[#This Row],[Espécie*2]],'Base de dados'!B:Z,6,),0)</f>
        <v>0</v>
      </c>
      <c r="BB109" s="49" t="str">
        <f>IFERROR(VLOOKUP(tab_herpeto[[#This Row],[Espécie*2]],'Base de dados'!B:Z,8,),0)</f>
        <v>-</v>
      </c>
      <c r="BC109" s="49" t="str">
        <f>IFERROR(VLOOKUP(tab_herpeto[[#This Row],[Espécie*2]],'Base de dados'!B:Z,9,),0)</f>
        <v>Ar</v>
      </c>
      <c r="BD109" s="49" t="str">
        <f>IFERROR(VLOOKUP(tab_herpeto[[#This Row],[Espécie*2]],'Base de dados'!B:Z,10,),0)</f>
        <v>A</v>
      </c>
      <c r="BE109" s="49" t="str">
        <f>IFERROR(VLOOKUP(tab_herpeto[[#This Row],[Espécie*2]],'Base de dados'!B:Z,12,),0)</f>
        <v>-</v>
      </c>
      <c r="BF109" s="49" t="str">
        <f>IFERROR(VLOOKUP(tab_herpeto[[#This Row],[Espécie*2]],'Base de dados'!B:Z,14,),0)</f>
        <v>RS, SC, PR, SP, RJ, ES, MG, BA, SE, AL, PE, PB, RN, CE, PI, MA, MS, MT, GO, DF, TO, PA, AM, AP, RO, RR, AC</v>
      </c>
      <c r="BG109" s="49">
        <f>IFERROR(VLOOKUP(tab_herpeto[[#This Row],[Espécie*2]],'Base de dados'!B:Z,15,),0)</f>
        <v>0</v>
      </c>
      <c r="BH109" s="49">
        <f>IFERROR(VLOOKUP(tab_herpeto[[#This Row],[Espécie*2]],'Base de dados'!B:Z,16,),0)</f>
        <v>0</v>
      </c>
      <c r="BI109" s="49">
        <f>IFERROR(VLOOKUP(tab_herpeto[[#This Row],[Espécie*2]],'Base de dados'!B:Z,17,),0)</f>
        <v>0</v>
      </c>
      <c r="BJ109" s="49">
        <f>IFERROR(VLOOKUP(tab_herpeto[[#This Row],[Espécie*2]],'Base de dados'!B:Z,18,),0)</f>
        <v>0</v>
      </c>
      <c r="BK109" s="49" t="str">
        <f>IFERROR(VLOOKUP(tab_herpeto[[#This Row],[Espécie*2]],'Base de dados'!B:Z,19,),0)</f>
        <v>-</v>
      </c>
      <c r="BL109" s="49" t="str">
        <f>IFERROR(VLOOKUP(tab_herpeto[[#This Row],[Espécie*2]],'Base de dados'!B:Z,20,),0)</f>
        <v>-</v>
      </c>
      <c r="BM109" s="49" t="str">
        <f>IFERROR(VLOOKUP(tab_herpeto[[#This Row],[Espécie*2]],'Base de dados'!B:Z,24),0)</f>
        <v>-</v>
      </c>
      <c r="BN109" s="49" t="str">
        <f>IFERROR(VLOOKUP(tab_herpeto[[#This Row],[Espécie*2]],'Base de dados'!B:Z,25,),0)</f>
        <v>-</v>
      </c>
      <c r="BO109" s="49">
        <f>IFERROR(VLOOKUP(tab_herpeto[[#This Row],[Espécie*2]],'Base de dados'!B:Z,2),0)</f>
        <v>898</v>
      </c>
      <c r="BP109" s="49">
        <f>IFERROR(VLOOKUP(tab_herpeto[[#This Row],[Espécie*2]],'Base de dados'!B:AA,26),0)</f>
        <v>0</v>
      </c>
    </row>
    <row r="110" spans="2:68" x14ac:dyDescent="0.25">
      <c r="B110" s="29">
        <v>106</v>
      </c>
      <c r="C110" s="33" t="s">
        <v>3071</v>
      </c>
      <c r="D110" s="49" t="s">
        <v>3092</v>
      </c>
      <c r="E110" s="49" t="s">
        <v>85</v>
      </c>
      <c r="F110" s="50">
        <v>45143</v>
      </c>
      <c r="G110" s="49" t="s">
        <v>3074</v>
      </c>
      <c r="H110" s="49" t="s">
        <v>76</v>
      </c>
      <c r="I110" s="49" t="s">
        <v>59</v>
      </c>
      <c r="J110" s="49" t="s">
        <v>3064</v>
      </c>
      <c r="K110" s="53" t="s">
        <v>1003</v>
      </c>
      <c r="L110" s="35" t="str">
        <f>IFERROR(VLOOKUP(tab_herpeto[[#This Row],[Espécie*]],'Base de dados'!B:Z,7,),0)</f>
        <v>pererequinha-do-brejo</v>
      </c>
      <c r="M110" s="29" t="s">
        <v>3</v>
      </c>
      <c r="N110" s="49" t="s">
        <v>82</v>
      </c>
      <c r="O110" s="49" t="s">
        <v>82</v>
      </c>
      <c r="P110" s="49" t="s">
        <v>39</v>
      </c>
      <c r="Q110" s="49" t="s">
        <v>80</v>
      </c>
      <c r="R110" s="49" t="s">
        <v>42</v>
      </c>
      <c r="S110" s="49" t="s">
        <v>4</v>
      </c>
      <c r="T110" s="51" t="s">
        <v>3101</v>
      </c>
      <c r="U110" s="51" t="s">
        <v>3102</v>
      </c>
      <c r="V110" s="49"/>
      <c r="W110" s="49" t="s">
        <v>52</v>
      </c>
      <c r="X110" s="29" t="s">
        <v>3</v>
      </c>
      <c r="Y110" s="49" t="s">
        <v>3</v>
      </c>
      <c r="Z110" s="50">
        <f>tab_herpeto[[#This Row],[Data]]</f>
        <v>45143</v>
      </c>
      <c r="AA110" s="49" t="str">
        <f>tab_herpeto[[#This Row],[Empreendimento]]</f>
        <v>PCH Canoas</v>
      </c>
      <c r="AB110" s="49" t="s">
        <v>176</v>
      </c>
      <c r="AC110" s="29" t="s">
        <v>178</v>
      </c>
      <c r="AD110" s="29" t="s">
        <v>181</v>
      </c>
      <c r="AE110" s="29" t="s">
        <v>3086</v>
      </c>
      <c r="AF110" s="29" t="s">
        <v>184</v>
      </c>
      <c r="AG110" s="29" t="s">
        <v>3130</v>
      </c>
      <c r="AH110" s="29" t="s">
        <v>189</v>
      </c>
      <c r="AI110" s="52" t="str">
        <f>tab_herpeto[[#This Row],[Espécie*]]</f>
        <v>Dendropsophus minutus</v>
      </c>
      <c r="AJ110" s="53" t="str">
        <f>IFERROR(VLOOKUP(tab_herpeto[[#This Row],[Espécie*2]],'Base de dados'!B:Z,7,),0)</f>
        <v>pererequinha-do-brejo</v>
      </c>
      <c r="AK110" s="49" t="str">
        <f>IFERROR(VLOOKUP(tab_herpeto[[#This Row],[Espécie*2]],'Base de dados'!B:Z,13,),0)</f>
        <v>-</v>
      </c>
      <c r="AL110" s="29" t="s">
        <v>192</v>
      </c>
      <c r="AM110" s="49" t="s">
        <v>3078</v>
      </c>
      <c r="AN110" s="49" t="s">
        <v>3082</v>
      </c>
      <c r="AO110" s="49" t="str">
        <f>IFERROR(VLOOKUP(tab_herpeto[[#This Row],[Espécie*2]],'Base de dados'!B:Z,22,),0)</f>
        <v>-</v>
      </c>
      <c r="AP110" s="49" t="str">
        <f>IFERROR(VLOOKUP(tab_herpeto[[#This Row],[Espécie*2]],'Base de dados'!B:Z,23,),0)</f>
        <v>-</v>
      </c>
      <c r="AQ110" s="49" t="str">
        <f>IFERROR(VLOOKUP(tab_herpeto[[#This Row],[Espécie*2]],'Base de dados'!B:Z,21,),0)</f>
        <v>LC</v>
      </c>
      <c r="AR110" s="49" t="str">
        <f>tab_herpeto[[#This Row],[Campanha]]</f>
        <v>C03</v>
      </c>
      <c r="AS110" s="49"/>
      <c r="AT110" s="49" t="str">
        <f>tab_herpeto[[#This Row],[Método]]</f>
        <v>Censo auditivo</v>
      </c>
      <c r="AU110" s="49" t="str">
        <f>tab_herpeto[[#This Row],[ID Marcação*]]</f>
        <v>-</v>
      </c>
      <c r="AV110" s="49" t="str">
        <f>tab_herpeto[[#This Row],[Nº do Tombo]]</f>
        <v>-</v>
      </c>
      <c r="AW110" s="49" t="str">
        <f>IFERROR(VLOOKUP(tab_herpeto[[#This Row],[Espécie*2]],'Base de dados'!B:Z,11,),0)</f>
        <v>R</v>
      </c>
      <c r="AX110" s="49" t="str">
        <f>IFERROR(VLOOKUP(tab_herpeto[[#This Row],[Espécie*2]],'Base de dados'!B:Z,3,),0)</f>
        <v>Anura</v>
      </c>
      <c r="AY110" s="49" t="str">
        <f>IFERROR(VLOOKUP(tab_herpeto[[#This Row],[Espécie*2]],'Base de dados'!B:Z,4,),0)</f>
        <v>Hylidae</v>
      </c>
      <c r="AZ110" s="49" t="str">
        <f>IFERROR(VLOOKUP(tab_herpeto[[#This Row],[Espécie*2]],'Base de dados'!B:Z,5,),0)</f>
        <v>Dendropsophinae</v>
      </c>
      <c r="BA110" s="49">
        <f>IFERROR(VLOOKUP(tab_herpeto[[#This Row],[Espécie*2]],'Base de dados'!B:Z,6,),0)</f>
        <v>0</v>
      </c>
      <c r="BB110" s="49" t="str">
        <f>IFERROR(VLOOKUP(tab_herpeto[[#This Row],[Espécie*2]],'Base de dados'!B:Z,8,),0)</f>
        <v>-</v>
      </c>
      <c r="BC110" s="49" t="str">
        <f>IFERROR(VLOOKUP(tab_herpeto[[#This Row],[Espécie*2]],'Base de dados'!B:Z,9,),0)</f>
        <v>Ar</v>
      </c>
      <c r="BD110" s="49" t="str">
        <f>IFERROR(VLOOKUP(tab_herpeto[[#This Row],[Espécie*2]],'Base de dados'!B:Z,10,),0)</f>
        <v>A</v>
      </c>
      <c r="BE110" s="49" t="str">
        <f>IFERROR(VLOOKUP(tab_herpeto[[#This Row],[Espécie*2]],'Base de dados'!B:Z,12,),0)</f>
        <v>-</v>
      </c>
      <c r="BF110" s="49" t="str">
        <f>IFERROR(VLOOKUP(tab_herpeto[[#This Row],[Espécie*2]],'Base de dados'!B:Z,14,),0)</f>
        <v>RS, SC, PR, SP, RJ, ES, MG, BA, SE, AL, PE, PB, RN, CE, PI, MA, MS, MT, GO, DF, TO, PA, AM, AP, RO, RR, AC</v>
      </c>
      <c r="BG110" s="49">
        <f>IFERROR(VLOOKUP(tab_herpeto[[#This Row],[Espécie*2]],'Base de dados'!B:Z,15,),0)</f>
        <v>0</v>
      </c>
      <c r="BH110" s="49">
        <f>IFERROR(VLOOKUP(tab_herpeto[[#This Row],[Espécie*2]],'Base de dados'!B:Z,16,),0)</f>
        <v>0</v>
      </c>
      <c r="BI110" s="49">
        <f>IFERROR(VLOOKUP(tab_herpeto[[#This Row],[Espécie*2]],'Base de dados'!B:Z,17,),0)</f>
        <v>0</v>
      </c>
      <c r="BJ110" s="49">
        <f>IFERROR(VLOOKUP(tab_herpeto[[#This Row],[Espécie*2]],'Base de dados'!B:Z,18,),0)</f>
        <v>0</v>
      </c>
      <c r="BK110" s="49" t="str">
        <f>IFERROR(VLOOKUP(tab_herpeto[[#This Row],[Espécie*2]],'Base de dados'!B:Z,19,),0)</f>
        <v>-</v>
      </c>
      <c r="BL110" s="49" t="str">
        <f>IFERROR(VLOOKUP(tab_herpeto[[#This Row],[Espécie*2]],'Base de dados'!B:Z,20,),0)</f>
        <v>-</v>
      </c>
      <c r="BM110" s="49" t="str">
        <f>IFERROR(VLOOKUP(tab_herpeto[[#This Row],[Espécie*2]],'Base de dados'!B:Z,24),0)</f>
        <v>-</v>
      </c>
      <c r="BN110" s="49" t="str">
        <f>IFERROR(VLOOKUP(tab_herpeto[[#This Row],[Espécie*2]],'Base de dados'!B:Z,25,),0)</f>
        <v>-</v>
      </c>
      <c r="BO110" s="49">
        <f>IFERROR(VLOOKUP(tab_herpeto[[#This Row],[Espécie*2]],'Base de dados'!B:Z,2),0)</f>
        <v>898</v>
      </c>
      <c r="BP110" s="49">
        <f>IFERROR(VLOOKUP(tab_herpeto[[#This Row],[Espécie*2]],'Base de dados'!B:AA,26),0)</f>
        <v>0</v>
      </c>
    </row>
    <row r="111" spans="2:68" x14ac:dyDescent="0.25">
      <c r="B111" s="29">
        <v>107</v>
      </c>
      <c r="C111" s="33" t="s">
        <v>3071</v>
      </c>
      <c r="D111" s="49" t="s">
        <v>3092</v>
      </c>
      <c r="E111" s="49" t="s">
        <v>85</v>
      </c>
      <c r="F111" s="50">
        <v>45143</v>
      </c>
      <c r="G111" s="49" t="s">
        <v>3074</v>
      </c>
      <c r="H111" s="49" t="s">
        <v>76</v>
      </c>
      <c r="I111" s="49" t="s">
        <v>59</v>
      </c>
      <c r="J111" s="49" t="s">
        <v>3064</v>
      </c>
      <c r="K111" s="53" t="s">
        <v>1003</v>
      </c>
      <c r="L111" s="35" t="str">
        <f>IFERROR(VLOOKUP(tab_herpeto[[#This Row],[Espécie*]],'Base de dados'!B:Z,7,),0)</f>
        <v>pererequinha-do-brejo</v>
      </c>
      <c r="M111" s="29" t="s">
        <v>3</v>
      </c>
      <c r="N111" s="49" t="s">
        <v>82</v>
      </c>
      <c r="O111" s="49" t="s">
        <v>82</v>
      </c>
      <c r="P111" s="49" t="s">
        <v>39</v>
      </c>
      <c r="Q111" s="49" t="s">
        <v>80</v>
      </c>
      <c r="R111" s="49" t="s">
        <v>42</v>
      </c>
      <c r="S111" s="49" t="s">
        <v>4</v>
      </c>
      <c r="T111" s="51" t="s">
        <v>3101</v>
      </c>
      <c r="U111" s="51" t="s">
        <v>3102</v>
      </c>
      <c r="V111" s="49"/>
      <c r="W111" s="49" t="s">
        <v>52</v>
      </c>
      <c r="X111" s="29" t="s">
        <v>3</v>
      </c>
      <c r="Y111" s="49" t="s">
        <v>3</v>
      </c>
      <c r="Z111" s="50">
        <f>tab_herpeto[[#This Row],[Data]]</f>
        <v>45143</v>
      </c>
      <c r="AA111" s="49" t="str">
        <f>tab_herpeto[[#This Row],[Empreendimento]]</f>
        <v>PCH Canoas</v>
      </c>
      <c r="AB111" s="49" t="s">
        <v>176</v>
      </c>
      <c r="AC111" s="29" t="s">
        <v>178</v>
      </c>
      <c r="AD111" s="29" t="s">
        <v>181</v>
      </c>
      <c r="AE111" s="29" t="s">
        <v>3086</v>
      </c>
      <c r="AF111" s="29" t="s">
        <v>184</v>
      </c>
      <c r="AG111" s="29" t="s">
        <v>3130</v>
      </c>
      <c r="AH111" s="29" t="s">
        <v>189</v>
      </c>
      <c r="AI111" s="52" t="str">
        <f>tab_herpeto[[#This Row],[Espécie*]]</f>
        <v>Dendropsophus minutus</v>
      </c>
      <c r="AJ111" s="53" t="str">
        <f>IFERROR(VLOOKUP(tab_herpeto[[#This Row],[Espécie*2]],'Base de dados'!B:Z,7,),0)</f>
        <v>pererequinha-do-brejo</v>
      </c>
      <c r="AK111" s="49" t="str">
        <f>IFERROR(VLOOKUP(tab_herpeto[[#This Row],[Espécie*2]],'Base de dados'!B:Z,13,),0)</f>
        <v>-</v>
      </c>
      <c r="AL111" s="29" t="s">
        <v>192</v>
      </c>
      <c r="AM111" s="49" t="s">
        <v>3078</v>
      </c>
      <c r="AN111" s="49" t="s">
        <v>3082</v>
      </c>
      <c r="AO111" s="49" t="str">
        <f>IFERROR(VLOOKUP(tab_herpeto[[#This Row],[Espécie*2]],'Base de dados'!B:Z,22,),0)</f>
        <v>-</v>
      </c>
      <c r="AP111" s="49" t="str">
        <f>IFERROR(VLOOKUP(tab_herpeto[[#This Row],[Espécie*2]],'Base de dados'!B:Z,23,),0)</f>
        <v>-</v>
      </c>
      <c r="AQ111" s="49" t="str">
        <f>IFERROR(VLOOKUP(tab_herpeto[[#This Row],[Espécie*2]],'Base de dados'!B:Z,21,),0)</f>
        <v>LC</v>
      </c>
      <c r="AR111" s="49" t="str">
        <f>tab_herpeto[[#This Row],[Campanha]]</f>
        <v>C03</v>
      </c>
      <c r="AS111" s="49"/>
      <c r="AT111" s="49" t="str">
        <f>tab_herpeto[[#This Row],[Método]]</f>
        <v>Censo auditivo</v>
      </c>
      <c r="AU111" s="49" t="str">
        <f>tab_herpeto[[#This Row],[ID Marcação*]]</f>
        <v>-</v>
      </c>
      <c r="AV111" s="49" t="str">
        <f>tab_herpeto[[#This Row],[Nº do Tombo]]</f>
        <v>-</v>
      </c>
      <c r="AW111" s="49" t="str">
        <f>IFERROR(VLOOKUP(tab_herpeto[[#This Row],[Espécie*2]],'Base de dados'!B:Z,11,),0)</f>
        <v>R</v>
      </c>
      <c r="AX111" s="49" t="str">
        <f>IFERROR(VLOOKUP(tab_herpeto[[#This Row],[Espécie*2]],'Base de dados'!B:Z,3,),0)</f>
        <v>Anura</v>
      </c>
      <c r="AY111" s="49" t="str">
        <f>IFERROR(VLOOKUP(tab_herpeto[[#This Row],[Espécie*2]],'Base de dados'!B:Z,4,),0)</f>
        <v>Hylidae</v>
      </c>
      <c r="AZ111" s="49" t="str">
        <f>IFERROR(VLOOKUP(tab_herpeto[[#This Row],[Espécie*2]],'Base de dados'!B:Z,5,),0)</f>
        <v>Dendropsophinae</v>
      </c>
      <c r="BA111" s="49">
        <f>IFERROR(VLOOKUP(tab_herpeto[[#This Row],[Espécie*2]],'Base de dados'!B:Z,6,),0)</f>
        <v>0</v>
      </c>
      <c r="BB111" s="49" t="str">
        <f>IFERROR(VLOOKUP(tab_herpeto[[#This Row],[Espécie*2]],'Base de dados'!B:Z,8,),0)</f>
        <v>-</v>
      </c>
      <c r="BC111" s="49" t="str">
        <f>IFERROR(VLOOKUP(tab_herpeto[[#This Row],[Espécie*2]],'Base de dados'!B:Z,9,),0)</f>
        <v>Ar</v>
      </c>
      <c r="BD111" s="49" t="str">
        <f>IFERROR(VLOOKUP(tab_herpeto[[#This Row],[Espécie*2]],'Base de dados'!B:Z,10,),0)</f>
        <v>A</v>
      </c>
      <c r="BE111" s="49" t="str">
        <f>IFERROR(VLOOKUP(tab_herpeto[[#This Row],[Espécie*2]],'Base de dados'!B:Z,12,),0)</f>
        <v>-</v>
      </c>
      <c r="BF111" s="49" t="str">
        <f>IFERROR(VLOOKUP(tab_herpeto[[#This Row],[Espécie*2]],'Base de dados'!B:Z,14,),0)</f>
        <v>RS, SC, PR, SP, RJ, ES, MG, BA, SE, AL, PE, PB, RN, CE, PI, MA, MS, MT, GO, DF, TO, PA, AM, AP, RO, RR, AC</v>
      </c>
      <c r="BG111" s="49">
        <f>IFERROR(VLOOKUP(tab_herpeto[[#This Row],[Espécie*2]],'Base de dados'!B:Z,15,),0)</f>
        <v>0</v>
      </c>
      <c r="BH111" s="49">
        <f>IFERROR(VLOOKUP(tab_herpeto[[#This Row],[Espécie*2]],'Base de dados'!B:Z,16,),0)</f>
        <v>0</v>
      </c>
      <c r="BI111" s="49">
        <f>IFERROR(VLOOKUP(tab_herpeto[[#This Row],[Espécie*2]],'Base de dados'!B:Z,17,),0)</f>
        <v>0</v>
      </c>
      <c r="BJ111" s="49">
        <f>IFERROR(VLOOKUP(tab_herpeto[[#This Row],[Espécie*2]],'Base de dados'!B:Z,18,),0)</f>
        <v>0</v>
      </c>
      <c r="BK111" s="49" t="str">
        <f>IFERROR(VLOOKUP(tab_herpeto[[#This Row],[Espécie*2]],'Base de dados'!B:Z,19,),0)</f>
        <v>-</v>
      </c>
      <c r="BL111" s="49" t="str">
        <f>IFERROR(VLOOKUP(tab_herpeto[[#This Row],[Espécie*2]],'Base de dados'!B:Z,20,),0)</f>
        <v>-</v>
      </c>
      <c r="BM111" s="49" t="str">
        <f>IFERROR(VLOOKUP(tab_herpeto[[#This Row],[Espécie*2]],'Base de dados'!B:Z,24),0)</f>
        <v>-</v>
      </c>
      <c r="BN111" s="49" t="str">
        <f>IFERROR(VLOOKUP(tab_herpeto[[#This Row],[Espécie*2]],'Base de dados'!B:Z,25,),0)</f>
        <v>-</v>
      </c>
      <c r="BO111" s="49">
        <f>IFERROR(VLOOKUP(tab_herpeto[[#This Row],[Espécie*2]],'Base de dados'!B:Z,2),0)</f>
        <v>898</v>
      </c>
      <c r="BP111" s="49">
        <f>IFERROR(VLOOKUP(tab_herpeto[[#This Row],[Espécie*2]],'Base de dados'!B:AA,26),0)</f>
        <v>0</v>
      </c>
    </row>
    <row r="112" spans="2:68" x14ac:dyDescent="0.25">
      <c r="B112" s="29">
        <v>108</v>
      </c>
      <c r="C112" s="33" t="s">
        <v>3071</v>
      </c>
      <c r="D112" s="49" t="s">
        <v>3092</v>
      </c>
      <c r="E112" s="49" t="s">
        <v>85</v>
      </c>
      <c r="F112" s="50">
        <v>45143</v>
      </c>
      <c r="G112" s="49" t="s">
        <v>3074</v>
      </c>
      <c r="H112" s="49" t="s">
        <v>76</v>
      </c>
      <c r="I112" s="49" t="s">
        <v>59</v>
      </c>
      <c r="J112" s="49" t="s">
        <v>3064</v>
      </c>
      <c r="K112" s="53" t="s">
        <v>1003</v>
      </c>
      <c r="L112" s="35" t="str">
        <f>IFERROR(VLOOKUP(tab_herpeto[[#This Row],[Espécie*]],'Base de dados'!B:Z,7,),0)</f>
        <v>pererequinha-do-brejo</v>
      </c>
      <c r="M112" s="29" t="s">
        <v>3</v>
      </c>
      <c r="N112" s="49" t="s">
        <v>82</v>
      </c>
      <c r="O112" s="49" t="s">
        <v>82</v>
      </c>
      <c r="P112" s="49" t="s">
        <v>39</v>
      </c>
      <c r="Q112" s="49" t="s">
        <v>80</v>
      </c>
      <c r="R112" s="49" t="s">
        <v>42</v>
      </c>
      <c r="S112" s="49" t="s">
        <v>4</v>
      </c>
      <c r="T112" s="51" t="s">
        <v>3101</v>
      </c>
      <c r="U112" s="51" t="s">
        <v>3102</v>
      </c>
      <c r="V112" s="49"/>
      <c r="W112" s="49" t="s">
        <v>52</v>
      </c>
      <c r="X112" s="29" t="s">
        <v>3</v>
      </c>
      <c r="Y112" s="49" t="s">
        <v>3</v>
      </c>
      <c r="Z112" s="50">
        <f>tab_herpeto[[#This Row],[Data]]</f>
        <v>45143</v>
      </c>
      <c r="AA112" s="49" t="str">
        <f>tab_herpeto[[#This Row],[Empreendimento]]</f>
        <v>PCH Canoas</v>
      </c>
      <c r="AB112" s="49" t="s">
        <v>176</v>
      </c>
      <c r="AC112" s="29" t="s">
        <v>178</v>
      </c>
      <c r="AD112" s="29" t="s">
        <v>181</v>
      </c>
      <c r="AE112" s="29" t="s">
        <v>3086</v>
      </c>
      <c r="AF112" s="29" t="s">
        <v>184</v>
      </c>
      <c r="AG112" s="29" t="s">
        <v>3130</v>
      </c>
      <c r="AH112" s="29" t="s">
        <v>189</v>
      </c>
      <c r="AI112" s="52" t="str">
        <f>tab_herpeto[[#This Row],[Espécie*]]</f>
        <v>Dendropsophus minutus</v>
      </c>
      <c r="AJ112" s="53" t="str">
        <f>IFERROR(VLOOKUP(tab_herpeto[[#This Row],[Espécie*2]],'Base de dados'!B:Z,7,),0)</f>
        <v>pererequinha-do-brejo</v>
      </c>
      <c r="AK112" s="49" t="str">
        <f>IFERROR(VLOOKUP(tab_herpeto[[#This Row],[Espécie*2]],'Base de dados'!B:Z,13,),0)</f>
        <v>-</v>
      </c>
      <c r="AL112" s="29" t="s">
        <v>192</v>
      </c>
      <c r="AM112" s="49" t="s">
        <v>3078</v>
      </c>
      <c r="AN112" s="49" t="s">
        <v>3082</v>
      </c>
      <c r="AO112" s="49" t="str">
        <f>IFERROR(VLOOKUP(tab_herpeto[[#This Row],[Espécie*2]],'Base de dados'!B:Z,22,),0)</f>
        <v>-</v>
      </c>
      <c r="AP112" s="49" t="str">
        <f>IFERROR(VLOOKUP(tab_herpeto[[#This Row],[Espécie*2]],'Base de dados'!B:Z,23,),0)</f>
        <v>-</v>
      </c>
      <c r="AQ112" s="49" t="str">
        <f>IFERROR(VLOOKUP(tab_herpeto[[#This Row],[Espécie*2]],'Base de dados'!B:Z,21,),0)</f>
        <v>LC</v>
      </c>
      <c r="AR112" s="49" t="str">
        <f>tab_herpeto[[#This Row],[Campanha]]</f>
        <v>C03</v>
      </c>
      <c r="AS112" s="49"/>
      <c r="AT112" s="49" t="str">
        <f>tab_herpeto[[#This Row],[Método]]</f>
        <v>Censo auditivo</v>
      </c>
      <c r="AU112" s="49" t="str">
        <f>tab_herpeto[[#This Row],[ID Marcação*]]</f>
        <v>-</v>
      </c>
      <c r="AV112" s="49" t="str">
        <f>tab_herpeto[[#This Row],[Nº do Tombo]]</f>
        <v>-</v>
      </c>
      <c r="AW112" s="49" t="str">
        <f>IFERROR(VLOOKUP(tab_herpeto[[#This Row],[Espécie*2]],'Base de dados'!B:Z,11,),0)</f>
        <v>R</v>
      </c>
      <c r="AX112" s="49" t="str">
        <f>IFERROR(VLOOKUP(tab_herpeto[[#This Row],[Espécie*2]],'Base de dados'!B:Z,3,),0)</f>
        <v>Anura</v>
      </c>
      <c r="AY112" s="49" t="str">
        <f>IFERROR(VLOOKUP(tab_herpeto[[#This Row],[Espécie*2]],'Base de dados'!B:Z,4,),0)</f>
        <v>Hylidae</v>
      </c>
      <c r="AZ112" s="49" t="str">
        <f>IFERROR(VLOOKUP(tab_herpeto[[#This Row],[Espécie*2]],'Base de dados'!B:Z,5,),0)</f>
        <v>Dendropsophinae</v>
      </c>
      <c r="BA112" s="49">
        <f>IFERROR(VLOOKUP(tab_herpeto[[#This Row],[Espécie*2]],'Base de dados'!B:Z,6,),0)</f>
        <v>0</v>
      </c>
      <c r="BB112" s="49" t="str">
        <f>IFERROR(VLOOKUP(tab_herpeto[[#This Row],[Espécie*2]],'Base de dados'!B:Z,8,),0)</f>
        <v>-</v>
      </c>
      <c r="BC112" s="49" t="str">
        <f>IFERROR(VLOOKUP(tab_herpeto[[#This Row],[Espécie*2]],'Base de dados'!B:Z,9,),0)</f>
        <v>Ar</v>
      </c>
      <c r="BD112" s="49" t="str">
        <f>IFERROR(VLOOKUP(tab_herpeto[[#This Row],[Espécie*2]],'Base de dados'!B:Z,10,),0)</f>
        <v>A</v>
      </c>
      <c r="BE112" s="49" t="str">
        <f>IFERROR(VLOOKUP(tab_herpeto[[#This Row],[Espécie*2]],'Base de dados'!B:Z,12,),0)</f>
        <v>-</v>
      </c>
      <c r="BF112" s="49" t="str">
        <f>IFERROR(VLOOKUP(tab_herpeto[[#This Row],[Espécie*2]],'Base de dados'!B:Z,14,),0)</f>
        <v>RS, SC, PR, SP, RJ, ES, MG, BA, SE, AL, PE, PB, RN, CE, PI, MA, MS, MT, GO, DF, TO, PA, AM, AP, RO, RR, AC</v>
      </c>
      <c r="BG112" s="49">
        <f>IFERROR(VLOOKUP(tab_herpeto[[#This Row],[Espécie*2]],'Base de dados'!B:Z,15,),0)</f>
        <v>0</v>
      </c>
      <c r="BH112" s="49">
        <f>IFERROR(VLOOKUP(tab_herpeto[[#This Row],[Espécie*2]],'Base de dados'!B:Z,16,),0)</f>
        <v>0</v>
      </c>
      <c r="BI112" s="49">
        <f>IFERROR(VLOOKUP(tab_herpeto[[#This Row],[Espécie*2]],'Base de dados'!B:Z,17,),0)</f>
        <v>0</v>
      </c>
      <c r="BJ112" s="49">
        <f>IFERROR(VLOOKUP(tab_herpeto[[#This Row],[Espécie*2]],'Base de dados'!B:Z,18,),0)</f>
        <v>0</v>
      </c>
      <c r="BK112" s="49" t="str">
        <f>IFERROR(VLOOKUP(tab_herpeto[[#This Row],[Espécie*2]],'Base de dados'!B:Z,19,),0)</f>
        <v>-</v>
      </c>
      <c r="BL112" s="49" t="str">
        <f>IFERROR(VLOOKUP(tab_herpeto[[#This Row],[Espécie*2]],'Base de dados'!B:Z,20,),0)</f>
        <v>-</v>
      </c>
      <c r="BM112" s="49" t="str">
        <f>IFERROR(VLOOKUP(tab_herpeto[[#This Row],[Espécie*2]],'Base de dados'!B:Z,24),0)</f>
        <v>-</v>
      </c>
      <c r="BN112" s="49" t="str">
        <f>IFERROR(VLOOKUP(tab_herpeto[[#This Row],[Espécie*2]],'Base de dados'!B:Z,25,),0)</f>
        <v>-</v>
      </c>
      <c r="BO112" s="49">
        <f>IFERROR(VLOOKUP(tab_herpeto[[#This Row],[Espécie*2]],'Base de dados'!B:Z,2),0)</f>
        <v>898</v>
      </c>
      <c r="BP112" s="49">
        <f>IFERROR(VLOOKUP(tab_herpeto[[#This Row],[Espécie*2]],'Base de dados'!B:AA,26),0)</f>
        <v>0</v>
      </c>
    </row>
    <row r="113" spans="2:68" x14ac:dyDescent="0.25">
      <c r="B113" s="29">
        <v>109</v>
      </c>
      <c r="C113" s="33" t="s">
        <v>3071</v>
      </c>
      <c r="D113" s="49" t="s">
        <v>3092</v>
      </c>
      <c r="E113" s="49" t="s">
        <v>85</v>
      </c>
      <c r="F113" s="50">
        <v>45143</v>
      </c>
      <c r="G113" s="49" t="s">
        <v>3074</v>
      </c>
      <c r="H113" s="49" t="s">
        <v>76</v>
      </c>
      <c r="I113" s="49" t="s">
        <v>59</v>
      </c>
      <c r="J113" s="49" t="s">
        <v>3064</v>
      </c>
      <c r="K113" s="53" t="s">
        <v>1003</v>
      </c>
      <c r="L113" s="35" t="str">
        <f>IFERROR(VLOOKUP(tab_herpeto[[#This Row],[Espécie*]],'Base de dados'!B:Z,7,),0)</f>
        <v>pererequinha-do-brejo</v>
      </c>
      <c r="M113" s="29" t="s">
        <v>3</v>
      </c>
      <c r="N113" s="49" t="s">
        <v>82</v>
      </c>
      <c r="O113" s="49" t="s">
        <v>82</v>
      </c>
      <c r="P113" s="49" t="s">
        <v>39</v>
      </c>
      <c r="Q113" s="49" t="s">
        <v>80</v>
      </c>
      <c r="R113" s="49" t="s">
        <v>42</v>
      </c>
      <c r="S113" s="49" t="s">
        <v>4</v>
      </c>
      <c r="T113" s="51" t="s">
        <v>3101</v>
      </c>
      <c r="U113" s="51" t="s">
        <v>3102</v>
      </c>
      <c r="V113" s="49"/>
      <c r="W113" s="49" t="s">
        <v>52</v>
      </c>
      <c r="X113" s="29" t="s">
        <v>3</v>
      </c>
      <c r="Y113" s="49" t="s">
        <v>3</v>
      </c>
      <c r="Z113" s="50">
        <f>tab_herpeto[[#This Row],[Data]]</f>
        <v>45143</v>
      </c>
      <c r="AA113" s="49" t="str">
        <f>tab_herpeto[[#This Row],[Empreendimento]]</f>
        <v>PCH Canoas</v>
      </c>
      <c r="AB113" s="49" t="s">
        <v>176</v>
      </c>
      <c r="AC113" s="29" t="s">
        <v>178</v>
      </c>
      <c r="AD113" s="29" t="s">
        <v>181</v>
      </c>
      <c r="AE113" s="29" t="s">
        <v>3086</v>
      </c>
      <c r="AF113" s="29" t="s">
        <v>184</v>
      </c>
      <c r="AG113" s="29" t="s">
        <v>3130</v>
      </c>
      <c r="AH113" s="29" t="s">
        <v>189</v>
      </c>
      <c r="AI113" s="52" t="str">
        <f>tab_herpeto[[#This Row],[Espécie*]]</f>
        <v>Dendropsophus minutus</v>
      </c>
      <c r="AJ113" s="53" t="str">
        <f>IFERROR(VLOOKUP(tab_herpeto[[#This Row],[Espécie*2]],'Base de dados'!B:Z,7,),0)</f>
        <v>pererequinha-do-brejo</v>
      </c>
      <c r="AK113" s="49" t="str">
        <f>IFERROR(VLOOKUP(tab_herpeto[[#This Row],[Espécie*2]],'Base de dados'!B:Z,13,),0)</f>
        <v>-</v>
      </c>
      <c r="AL113" s="29" t="s">
        <v>192</v>
      </c>
      <c r="AM113" s="49" t="s">
        <v>3078</v>
      </c>
      <c r="AN113" s="49" t="s">
        <v>3082</v>
      </c>
      <c r="AO113" s="49" t="str">
        <f>IFERROR(VLOOKUP(tab_herpeto[[#This Row],[Espécie*2]],'Base de dados'!B:Z,22,),0)</f>
        <v>-</v>
      </c>
      <c r="AP113" s="49" t="str">
        <f>IFERROR(VLOOKUP(tab_herpeto[[#This Row],[Espécie*2]],'Base de dados'!B:Z,23,),0)</f>
        <v>-</v>
      </c>
      <c r="AQ113" s="49" t="str">
        <f>IFERROR(VLOOKUP(tab_herpeto[[#This Row],[Espécie*2]],'Base de dados'!B:Z,21,),0)</f>
        <v>LC</v>
      </c>
      <c r="AR113" s="49" t="str">
        <f>tab_herpeto[[#This Row],[Campanha]]</f>
        <v>C03</v>
      </c>
      <c r="AS113" s="49"/>
      <c r="AT113" s="49" t="str">
        <f>tab_herpeto[[#This Row],[Método]]</f>
        <v>Censo auditivo</v>
      </c>
      <c r="AU113" s="49" t="str">
        <f>tab_herpeto[[#This Row],[ID Marcação*]]</f>
        <v>-</v>
      </c>
      <c r="AV113" s="49" t="str">
        <f>tab_herpeto[[#This Row],[Nº do Tombo]]</f>
        <v>-</v>
      </c>
      <c r="AW113" s="49" t="str">
        <f>IFERROR(VLOOKUP(tab_herpeto[[#This Row],[Espécie*2]],'Base de dados'!B:Z,11,),0)</f>
        <v>R</v>
      </c>
      <c r="AX113" s="49" t="str">
        <f>IFERROR(VLOOKUP(tab_herpeto[[#This Row],[Espécie*2]],'Base de dados'!B:Z,3,),0)</f>
        <v>Anura</v>
      </c>
      <c r="AY113" s="49" t="str">
        <f>IFERROR(VLOOKUP(tab_herpeto[[#This Row],[Espécie*2]],'Base de dados'!B:Z,4,),0)</f>
        <v>Hylidae</v>
      </c>
      <c r="AZ113" s="49" t="str">
        <f>IFERROR(VLOOKUP(tab_herpeto[[#This Row],[Espécie*2]],'Base de dados'!B:Z,5,),0)</f>
        <v>Dendropsophinae</v>
      </c>
      <c r="BA113" s="49">
        <f>IFERROR(VLOOKUP(tab_herpeto[[#This Row],[Espécie*2]],'Base de dados'!B:Z,6,),0)</f>
        <v>0</v>
      </c>
      <c r="BB113" s="49" t="str">
        <f>IFERROR(VLOOKUP(tab_herpeto[[#This Row],[Espécie*2]],'Base de dados'!B:Z,8,),0)</f>
        <v>-</v>
      </c>
      <c r="BC113" s="49" t="str">
        <f>IFERROR(VLOOKUP(tab_herpeto[[#This Row],[Espécie*2]],'Base de dados'!B:Z,9,),0)</f>
        <v>Ar</v>
      </c>
      <c r="BD113" s="49" t="str">
        <f>IFERROR(VLOOKUP(tab_herpeto[[#This Row],[Espécie*2]],'Base de dados'!B:Z,10,),0)</f>
        <v>A</v>
      </c>
      <c r="BE113" s="49" t="str">
        <f>IFERROR(VLOOKUP(tab_herpeto[[#This Row],[Espécie*2]],'Base de dados'!B:Z,12,),0)</f>
        <v>-</v>
      </c>
      <c r="BF113" s="49" t="str">
        <f>IFERROR(VLOOKUP(tab_herpeto[[#This Row],[Espécie*2]],'Base de dados'!B:Z,14,),0)</f>
        <v>RS, SC, PR, SP, RJ, ES, MG, BA, SE, AL, PE, PB, RN, CE, PI, MA, MS, MT, GO, DF, TO, PA, AM, AP, RO, RR, AC</v>
      </c>
      <c r="BG113" s="49">
        <f>IFERROR(VLOOKUP(tab_herpeto[[#This Row],[Espécie*2]],'Base de dados'!B:Z,15,),0)</f>
        <v>0</v>
      </c>
      <c r="BH113" s="49">
        <f>IFERROR(VLOOKUP(tab_herpeto[[#This Row],[Espécie*2]],'Base de dados'!B:Z,16,),0)</f>
        <v>0</v>
      </c>
      <c r="BI113" s="49">
        <f>IFERROR(VLOOKUP(tab_herpeto[[#This Row],[Espécie*2]],'Base de dados'!B:Z,17,),0)</f>
        <v>0</v>
      </c>
      <c r="BJ113" s="49">
        <f>IFERROR(VLOOKUP(tab_herpeto[[#This Row],[Espécie*2]],'Base de dados'!B:Z,18,),0)</f>
        <v>0</v>
      </c>
      <c r="BK113" s="49" t="str">
        <f>IFERROR(VLOOKUP(tab_herpeto[[#This Row],[Espécie*2]],'Base de dados'!B:Z,19,),0)</f>
        <v>-</v>
      </c>
      <c r="BL113" s="49" t="str">
        <f>IFERROR(VLOOKUP(tab_herpeto[[#This Row],[Espécie*2]],'Base de dados'!B:Z,20,),0)</f>
        <v>-</v>
      </c>
      <c r="BM113" s="49" t="str">
        <f>IFERROR(VLOOKUP(tab_herpeto[[#This Row],[Espécie*2]],'Base de dados'!B:Z,24),0)</f>
        <v>-</v>
      </c>
      <c r="BN113" s="49" t="str">
        <f>IFERROR(VLOOKUP(tab_herpeto[[#This Row],[Espécie*2]],'Base de dados'!B:Z,25,),0)</f>
        <v>-</v>
      </c>
      <c r="BO113" s="49">
        <f>IFERROR(VLOOKUP(tab_herpeto[[#This Row],[Espécie*2]],'Base de dados'!B:Z,2),0)</f>
        <v>898</v>
      </c>
      <c r="BP113" s="49">
        <f>IFERROR(VLOOKUP(tab_herpeto[[#This Row],[Espécie*2]],'Base de dados'!B:AA,26),0)</f>
        <v>0</v>
      </c>
    </row>
    <row r="114" spans="2:68" x14ac:dyDescent="0.25">
      <c r="B114" s="29">
        <v>110</v>
      </c>
      <c r="C114" s="33" t="s">
        <v>3071</v>
      </c>
      <c r="D114" s="49" t="s">
        <v>3092</v>
      </c>
      <c r="E114" s="49" t="s">
        <v>85</v>
      </c>
      <c r="F114" s="50">
        <v>45143</v>
      </c>
      <c r="G114" s="49" t="s">
        <v>3074</v>
      </c>
      <c r="H114" s="49" t="s">
        <v>76</v>
      </c>
      <c r="I114" s="49" t="s">
        <v>59</v>
      </c>
      <c r="J114" s="49" t="s">
        <v>3064</v>
      </c>
      <c r="K114" s="53" t="s">
        <v>1003</v>
      </c>
      <c r="L114" s="35" t="str">
        <f>IFERROR(VLOOKUP(tab_herpeto[[#This Row],[Espécie*]],'Base de dados'!B:Z,7,),0)</f>
        <v>pererequinha-do-brejo</v>
      </c>
      <c r="M114" s="29" t="s">
        <v>3</v>
      </c>
      <c r="N114" s="49" t="s">
        <v>82</v>
      </c>
      <c r="O114" s="49" t="s">
        <v>82</v>
      </c>
      <c r="P114" s="49" t="s">
        <v>39</v>
      </c>
      <c r="Q114" s="49" t="s">
        <v>80</v>
      </c>
      <c r="R114" s="49" t="s">
        <v>42</v>
      </c>
      <c r="S114" s="49" t="s">
        <v>4</v>
      </c>
      <c r="T114" s="51" t="s">
        <v>3101</v>
      </c>
      <c r="U114" s="51" t="s">
        <v>3102</v>
      </c>
      <c r="V114" s="49"/>
      <c r="W114" s="49" t="s">
        <v>52</v>
      </c>
      <c r="X114" s="29" t="s">
        <v>3</v>
      </c>
      <c r="Y114" s="49" t="s">
        <v>3</v>
      </c>
      <c r="Z114" s="50">
        <f>tab_herpeto[[#This Row],[Data]]</f>
        <v>45143</v>
      </c>
      <c r="AA114" s="49" t="str">
        <f>tab_herpeto[[#This Row],[Empreendimento]]</f>
        <v>PCH Canoas</v>
      </c>
      <c r="AB114" s="49" t="s">
        <v>176</v>
      </c>
      <c r="AC114" s="29" t="s">
        <v>178</v>
      </c>
      <c r="AD114" s="29" t="s">
        <v>181</v>
      </c>
      <c r="AE114" s="29" t="s">
        <v>3086</v>
      </c>
      <c r="AF114" s="29" t="s">
        <v>184</v>
      </c>
      <c r="AG114" s="29" t="s">
        <v>3130</v>
      </c>
      <c r="AH114" s="29" t="s">
        <v>189</v>
      </c>
      <c r="AI114" s="52" t="str">
        <f>tab_herpeto[[#This Row],[Espécie*]]</f>
        <v>Dendropsophus minutus</v>
      </c>
      <c r="AJ114" s="53" t="str">
        <f>IFERROR(VLOOKUP(tab_herpeto[[#This Row],[Espécie*2]],'Base de dados'!B:Z,7,),0)</f>
        <v>pererequinha-do-brejo</v>
      </c>
      <c r="AK114" s="49" t="str">
        <f>IFERROR(VLOOKUP(tab_herpeto[[#This Row],[Espécie*2]],'Base de dados'!B:Z,13,),0)</f>
        <v>-</v>
      </c>
      <c r="AL114" s="29" t="s">
        <v>192</v>
      </c>
      <c r="AM114" s="49" t="s">
        <v>3078</v>
      </c>
      <c r="AN114" s="49" t="s">
        <v>3082</v>
      </c>
      <c r="AO114" s="49" t="str">
        <f>IFERROR(VLOOKUP(tab_herpeto[[#This Row],[Espécie*2]],'Base de dados'!B:Z,22,),0)</f>
        <v>-</v>
      </c>
      <c r="AP114" s="49" t="str">
        <f>IFERROR(VLOOKUP(tab_herpeto[[#This Row],[Espécie*2]],'Base de dados'!B:Z,23,),0)</f>
        <v>-</v>
      </c>
      <c r="AQ114" s="49" t="str">
        <f>IFERROR(VLOOKUP(tab_herpeto[[#This Row],[Espécie*2]],'Base de dados'!B:Z,21,),0)</f>
        <v>LC</v>
      </c>
      <c r="AR114" s="49" t="str">
        <f>tab_herpeto[[#This Row],[Campanha]]</f>
        <v>C03</v>
      </c>
      <c r="AS114" s="49"/>
      <c r="AT114" s="49" t="str">
        <f>tab_herpeto[[#This Row],[Método]]</f>
        <v>Censo auditivo</v>
      </c>
      <c r="AU114" s="49" t="str">
        <f>tab_herpeto[[#This Row],[ID Marcação*]]</f>
        <v>-</v>
      </c>
      <c r="AV114" s="49" t="str">
        <f>tab_herpeto[[#This Row],[Nº do Tombo]]</f>
        <v>-</v>
      </c>
      <c r="AW114" s="49" t="str">
        <f>IFERROR(VLOOKUP(tab_herpeto[[#This Row],[Espécie*2]],'Base de dados'!B:Z,11,),0)</f>
        <v>R</v>
      </c>
      <c r="AX114" s="49" t="str">
        <f>IFERROR(VLOOKUP(tab_herpeto[[#This Row],[Espécie*2]],'Base de dados'!B:Z,3,),0)</f>
        <v>Anura</v>
      </c>
      <c r="AY114" s="49" t="str">
        <f>IFERROR(VLOOKUP(tab_herpeto[[#This Row],[Espécie*2]],'Base de dados'!B:Z,4,),0)</f>
        <v>Hylidae</v>
      </c>
      <c r="AZ114" s="49" t="str">
        <f>IFERROR(VLOOKUP(tab_herpeto[[#This Row],[Espécie*2]],'Base de dados'!B:Z,5,),0)</f>
        <v>Dendropsophinae</v>
      </c>
      <c r="BA114" s="49">
        <f>IFERROR(VLOOKUP(tab_herpeto[[#This Row],[Espécie*2]],'Base de dados'!B:Z,6,),0)</f>
        <v>0</v>
      </c>
      <c r="BB114" s="49" t="str">
        <f>IFERROR(VLOOKUP(tab_herpeto[[#This Row],[Espécie*2]],'Base de dados'!B:Z,8,),0)</f>
        <v>-</v>
      </c>
      <c r="BC114" s="49" t="str">
        <f>IFERROR(VLOOKUP(tab_herpeto[[#This Row],[Espécie*2]],'Base de dados'!B:Z,9,),0)</f>
        <v>Ar</v>
      </c>
      <c r="BD114" s="49" t="str">
        <f>IFERROR(VLOOKUP(tab_herpeto[[#This Row],[Espécie*2]],'Base de dados'!B:Z,10,),0)</f>
        <v>A</v>
      </c>
      <c r="BE114" s="49" t="str">
        <f>IFERROR(VLOOKUP(tab_herpeto[[#This Row],[Espécie*2]],'Base de dados'!B:Z,12,),0)</f>
        <v>-</v>
      </c>
      <c r="BF114" s="49" t="str">
        <f>IFERROR(VLOOKUP(tab_herpeto[[#This Row],[Espécie*2]],'Base de dados'!B:Z,14,),0)</f>
        <v>RS, SC, PR, SP, RJ, ES, MG, BA, SE, AL, PE, PB, RN, CE, PI, MA, MS, MT, GO, DF, TO, PA, AM, AP, RO, RR, AC</v>
      </c>
      <c r="BG114" s="49">
        <f>IFERROR(VLOOKUP(tab_herpeto[[#This Row],[Espécie*2]],'Base de dados'!B:Z,15,),0)</f>
        <v>0</v>
      </c>
      <c r="BH114" s="49">
        <f>IFERROR(VLOOKUP(tab_herpeto[[#This Row],[Espécie*2]],'Base de dados'!B:Z,16,),0)</f>
        <v>0</v>
      </c>
      <c r="BI114" s="49">
        <f>IFERROR(VLOOKUP(tab_herpeto[[#This Row],[Espécie*2]],'Base de dados'!B:Z,17,),0)</f>
        <v>0</v>
      </c>
      <c r="BJ114" s="49">
        <f>IFERROR(VLOOKUP(tab_herpeto[[#This Row],[Espécie*2]],'Base de dados'!B:Z,18,),0)</f>
        <v>0</v>
      </c>
      <c r="BK114" s="49" t="str">
        <f>IFERROR(VLOOKUP(tab_herpeto[[#This Row],[Espécie*2]],'Base de dados'!B:Z,19,),0)</f>
        <v>-</v>
      </c>
      <c r="BL114" s="49" t="str">
        <f>IFERROR(VLOOKUP(tab_herpeto[[#This Row],[Espécie*2]],'Base de dados'!B:Z,20,),0)</f>
        <v>-</v>
      </c>
      <c r="BM114" s="49" t="str">
        <f>IFERROR(VLOOKUP(tab_herpeto[[#This Row],[Espécie*2]],'Base de dados'!B:Z,24),0)</f>
        <v>-</v>
      </c>
      <c r="BN114" s="49" t="str">
        <f>IFERROR(VLOOKUP(tab_herpeto[[#This Row],[Espécie*2]],'Base de dados'!B:Z,25,),0)</f>
        <v>-</v>
      </c>
      <c r="BO114" s="49">
        <f>IFERROR(VLOOKUP(tab_herpeto[[#This Row],[Espécie*2]],'Base de dados'!B:Z,2),0)</f>
        <v>898</v>
      </c>
      <c r="BP114" s="49">
        <f>IFERROR(VLOOKUP(tab_herpeto[[#This Row],[Espécie*2]],'Base de dados'!B:AA,26),0)</f>
        <v>0</v>
      </c>
    </row>
    <row r="115" spans="2:68" x14ac:dyDescent="0.25">
      <c r="B115" s="29">
        <v>111</v>
      </c>
      <c r="C115" s="33" t="s">
        <v>3071</v>
      </c>
      <c r="D115" s="49" t="s">
        <v>3092</v>
      </c>
      <c r="E115" s="49" t="s">
        <v>85</v>
      </c>
      <c r="F115" s="50">
        <v>45143</v>
      </c>
      <c r="G115" s="49" t="s">
        <v>3074</v>
      </c>
      <c r="H115" s="49" t="s">
        <v>76</v>
      </c>
      <c r="I115" s="49" t="s">
        <v>59</v>
      </c>
      <c r="J115" s="49" t="s">
        <v>3064</v>
      </c>
      <c r="K115" s="53" t="s">
        <v>1003</v>
      </c>
      <c r="L115" s="35" t="str">
        <f>IFERROR(VLOOKUP(tab_herpeto[[#This Row],[Espécie*]],'Base de dados'!B:Z,7,),0)</f>
        <v>pererequinha-do-brejo</v>
      </c>
      <c r="M115" s="29" t="s">
        <v>3</v>
      </c>
      <c r="N115" s="49" t="s">
        <v>82</v>
      </c>
      <c r="O115" s="49" t="s">
        <v>82</v>
      </c>
      <c r="P115" s="49" t="s">
        <v>39</v>
      </c>
      <c r="Q115" s="49" t="s">
        <v>80</v>
      </c>
      <c r="R115" s="49" t="s">
        <v>42</v>
      </c>
      <c r="S115" s="49" t="s">
        <v>4</v>
      </c>
      <c r="T115" s="51" t="s">
        <v>3101</v>
      </c>
      <c r="U115" s="51" t="s">
        <v>3102</v>
      </c>
      <c r="V115" s="49"/>
      <c r="W115" s="49" t="s">
        <v>52</v>
      </c>
      <c r="X115" s="29" t="s">
        <v>3</v>
      </c>
      <c r="Y115" s="49" t="s">
        <v>3</v>
      </c>
      <c r="Z115" s="50">
        <f>tab_herpeto[[#This Row],[Data]]</f>
        <v>45143</v>
      </c>
      <c r="AA115" s="49" t="str">
        <f>tab_herpeto[[#This Row],[Empreendimento]]</f>
        <v>PCH Canoas</v>
      </c>
      <c r="AB115" s="49" t="s">
        <v>176</v>
      </c>
      <c r="AC115" s="29" t="s">
        <v>178</v>
      </c>
      <c r="AD115" s="29" t="s">
        <v>181</v>
      </c>
      <c r="AE115" s="29" t="s">
        <v>3086</v>
      </c>
      <c r="AF115" s="29" t="s">
        <v>184</v>
      </c>
      <c r="AG115" s="29" t="s">
        <v>3130</v>
      </c>
      <c r="AH115" s="29" t="s">
        <v>189</v>
      </c>
      <c r="AI115" s="52" t="str">
        <f>tab_herpeto[[#This Row],[Espécie*]]</f>
        <v>Dendropsophus minutus</v>
      </c>
      <c r="AJ115" s="53" t="str">
        <f>IFERROR(VLOOKUP(tab_herpeto[[#This Row],[Espécie*2]],'Base de dados'!B:Z,7,),0)</f>
        <v>pererequinha-do-brejo</v>
      </c>
      <c r="AK115" s="49" t="str">
        <f>IFERROR(VLOOKUP(tab_herpeto[[#This Row],[Espécie*2]],'Base de dados'!B:Z,13,),0)</f>
        <v>-</v>
      </c>
      <c r="AL115" s="29" t="s">
        <v>192</v>
      </c>
      <c r="AM115" s="49" t="s">
        <v>3078</v>
      </c>
      <c r="AN115" s="49" t="s">
        <v>3082</v>
      </c>
      <c r="AO115" s="49" t="str">
        <f>IFERROR(VLOOKUP(tab_herpeto[[#This Row],[Espécie*2]],'Base de dados'!B:Z,22,),0)</f>
        <v>-</v>
      </c>
      <c r="AP115" s="49" t="str">
        <f>IFERROR(VLOOKUP(tab_herpeto[[#This Row],[Espécie*2]],'Base de dados'!B:Z,23,),0)</f>
        <v>-</v>
      </c>
      <c r="AQ115" s="49" t="str">
        <f>IFERROR(VLOOKUP(tab_herpeto[[#This Row],[Espécie*2]],'Base de dados'!B:Z,21,),0)</f>
        <v>LC</v>
      </c>
      <c r="AR115" s="49" t="str">
        <f>tab_herpeto[[#This Row],[Campanha]]</f>
        <v>C03</v>
      </c>
      <c r="AS115" s="49"/>
      <c r="AT115" s="49" t="str">
        <f>tab_herpeto[[#This Row],[Método]]</f>
        <v>Censo auditivo</v>
      </c>
      <c r="AU115" s="49" t="str">
        <f>tab_herpeto[[#This Row],[ID Marcação*]]</f>
        <v>-</v>
      </c>
      <c r="AV115" s="49" t="str">
        <f>tab_herpeto[[#This Row],[Nº do Tombo]]</f>
        <v>-</v>
      </c>
      <c r="AW115" s="49" t="str">
        <f>IFERROR(VLOOKUP(tab_herpeto[[#This Row],[Espécie*2]],'Base de dados'!B:Z,11,),0)</f>
        <v>R</v>
      </c>
      <c r="AX115" s="49" t="str">
        <f>IFERROR(VLOOKUP(tab_herpeto[[#This Row],[Espécie*2]],'Base de dados'!B:Z,3,),0)</f>
        <v>Anura</v>
      </c>
      <c r="AY115" s="49" t="str">
        <f>IFERROR(VLOOKUP(tab_herpeto[[#This Row],[Espécie*2]],'Base de dados'!B:Z,4,),0)</f>
        <v>Hylidae</v>
      </c>
      <c r="AZ115" s="49" t="str">
        <f>IFERROR(VLOOKUP(tab_herpeto[[#This Row],[Espécie*2]],'Base de dados'!B:Z,5,),0)</f>
        <v>Dendropsophinae</v>
      </c>
      <c r="BA115" s="49">
        <f>IFERROR(VLOOKUP(tab_herpeto[[#This Row],[Espécie*2]],'Base de dados'!B:Z,6,),0)</f>
        <v>0</v>
      </c>
      <c r="BB115" s="49" t="str">
        <f>IFERROR(VLOOKUP(tab_herpeto[[#This Row],[Espécie*2]],'Base de dados'!B:Z,8,),0)</f>
        <v>-</v>
      </c>
      <c r="BC115" s="49" t="str">
        <f>IFERROR(VLOOKUP(tab_herpeto[[#This Row],[Espécie*2]],'Base de dados'!B:Z,9,),0)</f>
        <v>Ar</v>
      </c>
      <c r="BD115" s="49" t="str">
        <f>IFERROR(VLOOKUP(tab_herpeto[[#This Row],[Espécie*2]],'Base de dados'!B:Z,10,),0)</f>
        <v>A</v>
      </c>
      <c r="BE115" s="49" t="str">
        <f>IFERROR(VLOOKUP(tab_herpeto[[#This Row],[Espécie*2]],'Base de dados'!B:Z,12,),0)</f>
        <v>-</v>
      </c>
      <c r="BF115" s="49" t="str">
        <f>IFERROR(VLOOKUP(tab_herpeto[[#This Row],[Espécie*2]],'Base de dados'!B:Z,14,),0)</f>
        <v>RS, SC, PR, SP, RJ, ES, MG, BA, SE, AL, PE, PB, RN, CE, PI, MA, MS, MT, GO, DF, TO, PA, AM, AP, RO, RR, AC</v>
      </c>
      <c r="BG115" s="49">
        <f>IFERROR(VLOOKUP(tab_herpeto[[#This Row],[Espécie*2]],'Base de dados'!B:Z,15,),0)</f>
        <v>0</v>
      </c>
      <c r="BH115" s="49">
        <f>IFERROR(VLOOKUP(tab_herpeto[[#This Row],[Espécie*2]],'Base de dados'!B:Z,16,),0)</f>
        <v>0</v>
      </c>
      <c r="BI115" s="49">
        <f>IFERROR(VLOOKUP(tab_herpeto[[#This Row],[Espécie*2]],'Base de dados'!B:Z,17,),0)</f>
        <v>0</v>
      </c>
      <c r="BJ115" s="49">
        <f>IFERROR(VLOOKUP(tab_herpeto[[#This Row],[Espécie*2]],'Base de dados'!B:Z,18,),0)</f>
        <v>0</v>
      </c>
      <c r="BK115" s="49" t="str">
        <f>IFERROR(VLOOKUP(tab_herpeto[[#This Row],[Espécie*2]],'Base de dados'!B:Z,19,),0)</f>
        <v>-</v>
      </c>
      <c r="BL115" s="49" t="str">
        <f>IFERROR(VLOOKUP(tab_herpeto[[#This Row],[Espécie*2]],'Base de dados'!B:Z,20,),0)</f>
        <v>-</v>
      </c>
      <c r="BM115" s="49" t="str">
        <f>IFERROR(VLOOKUP(tab_herpeto[[#This Row],[Espécie*2]],'Base de dados'!B:Z,24),0)</f>
        <v>-</v>
      </c>
      <c r="BN115" s="49" t="str">
        <f>IFERROR(VLOOKUP(tab_herpeto[[#This Row],[Espécie*2]],'Base de dados'!B:Z,25,),0)</f>
        <v>-</v>
      </c>
      <c r="BO115" s="49">
        <f>IFERROR(VLOOKUP(tab_herpeto[[#This Row],[Espécie*2]],'Base de dados'!B:Z,2),0)</f>
        <v>898</v>
      </c>
      <c r="BP115" s="49">
        <f>IFERROR(VLOOKUP(tab_herpeto[[#This Row],[Espécie*2]],'Base de dados'!B:AA,26),0)</f>
        <v>0</v>
      </c>
    </row>
    <row r="116" spans="2:68" x14ac:dyDescent="0.25">
      <c r="B116" s="29">
        <v>112</v>
      </c>
      <c r="C116" s="33" t="s">
        <v>3071</v>
      </c>
      <c r="D116" s="49" t="s">
        <v>3092</v>
      </c>
      <c r="E116" s="49" t="s">
        <v>85</v>
      </c>
      <c r="F116" s="50">
        <v>45143</v>
      </c>
      <c r="G116" s="49" t="s">
        <v>3074</v>
      </c>
      <c r="H116" s="49" t="s">
        <v>76</v>
      </c>
      <c r="I116" s="49" t="s">
        <v>59</v>
      </c>
      <c r="J116" s="49" t="s">
        <v>3064</v>
      </c>
      <c r="K116" s="53" t="s">
        <v>3087</v>
      </c>
      <c r="L116" s="35">
        <f>IFERROR(VLOOKUP(tab_herpeto[[#This Row],[Espécie*]],'Base de dados'!B:Z,7,),0)</f>
        <v>0</v>
      </c>
      <c r="M116" s="29" t="s">
        <v>3</v>
      </c>
      <c r="N116" s="49" t="s">
        <v>82</v>
      </c>
      <c r="O116" s="49" t="s">
        <v>82</v>
      </c>
      <c r="P116" s="49" t="s">
        <v>39</v>
      </c>
      <c r="Q116" s="49" t="s">
        <v>80</v>
      </c>
      <c r="R116" s="49" t="s">
        <v>41</v>
      </c>
      <c r="S116" s="49" t="s">
        <v>4</v>
      </c>
      <c r="T116" s="51" t="s">
        <v>3101</v>
      </c>
      <c r="U116" s="51" t="s">
        <v>3102</v>
      </c>
      <c r="V116" s="49"/>
      <c r="W116" s="49" t="s">
        <v>52</v>
      </c>
      <c r="X116" s="29" t="s">
        <v>3</v>
      </c>
      <c r="Y116" s="49" t="s">
        <v>3</v>
      </c>
      <c r="Z116" s="50">
        <f>tab_herpeto[[#This Row],[Data]]</f>
        <v>45143</v>
      </c>
      <c r="AA116" s="49" t="str">
        <f>tab_herpeto[[#This Row],[Empreendimento]]</f>
        <v>PCH Canoas</v>
      </c>
      <c r="AB116" s="49" t="s">
        <v>176</v>
      </c>
      <c r="AC116" s="29" t="s">
        <v>178</v>
      </c>
      <c r="AD116" s="29" t="s">
        <v>181</v>
      </c>
      <c r="AE116" s="29" t="s">
        <v>3086</v>
      </c>
      <c r="AF116" s="29" t="s">
        <v>184</v>
      </c>
      <c r="AG116" s="29" t="s">
        <v>3130</v>
      </c>
      <c r="AH116" s="29" t="s">
        <v>189</v>
      </c>
      <c r="AI116" s="52" t="str">
        <f>tab_herpeto[[#This Row],[Espécie*]]</f>
        <v>Leptodacylus plaumanni</v>
      </c>
      <c r="AJ116" s="53">
        <f>IFERROR(VLOOKUP(tab_herpeto[[#This Row],[Espécie*2]],'Base de dados'!B:Z,7,),0)</f>
        <v>0</v>
      </c>
      <c r="AK116" s="49">
        <f>IFERROR(VLOOKUP(tab_herpeto[[#This Row],[Espécie*2]],'Base de dados'!B:Z,13,),0)</f>
        <v>0</v>
      </c>
      <c r="AL116" s="29" t="s">
        <v>192</v>
      </c>
      <c r="AM116" s="49" t="s">
        <v>3078</v>
      </c>
      <c r="AN116" s="49" t="s">
        <v>3082</v>
      </c>
      <c r="AO116" s="49">
        <f>IFERROR(VLOOKUP(tab_herpeto[[#This Row],[Espécie*2]],'Base de dados'!B:Z,22,),0)</f>
        <v>0</v>
      </c>
      <c r="AP116" s="49">
        <f>IFERROR(VLOOKUP(tab_herpeto[[#This Row],[Espécie*2]],'Base de dados'!B:Z,23,),0)</f>
        <v>0</v>
      </c>
      <c r="AQ116" s="49">
        <f>IFERROR(VLOOKUP(tab_herpeto[[#This Row],[Espécie*2]],'Base de dados'!B:Z,21,),0)</f>
        <v>0</v>
      </c>
      <c r="AR116" s="49" t="str">
        <f>tab_herpeto[[#This Row],[Campanha]]</f>
        <v>C03</v>
      </c>
      <c r="AS116" s="49"/>
      <c r="AT116" s="49" t="str">
        <f>tab_herpeto[[#This Row],[Método]]</f>
        <v>Censo auditivo</v>
      </c>
      <c r="AU116" s="49" t="str">
        <f>tab_herpeto[[#This Row],[ID Marcação*]]</f>
        <v>-</v>
      </c>
      <c r="AV116" s="49" t="str">
        <f>tab_herpeto[[#This Row],[Nº do Tombo]]</f>
        <v>-</v>
      </c>
      <c r="AW116" s="49">
        <f>IFERROR(VLOOKUP(tab_herpeto[[#This Row],[Espécie*2]],'Base de dados'!B:Z,11,),0)</f>
        <v>0</v>
      </c>
      <c r="AX116" s="49">
        <f>IFERROR(VLOOKUP(tab_herpeto[[#This Row],[Espécie*2]],'Base de dados'!B:Z,3,),0)</f>
        <v>0</v>
      </c>
      <c r="AY116" s="49">
        <f>IFERROR(VLOOKUP(tab_herpeto[[#This Row],[Espécie*2]],'Base de dados'!B:Z,4,),0)</f>
        <v>0</v>
      </c>
      <c r="AZ116" s="49">
        <f>IFERROR(VLOOKUP(tab_herpeto[[#This Row],[Espécie*2]],'Base de dados'!B:Z,5,),0)</f>
        <v>0</v>
      </c>
      <c r="BA116" s="49">
        <f>IFERROR(VLOOKUP(tab_herpeto[[#This Row],[Espécie*2]],'Base de dados'!B:Z,6,),0)</f>
        <v>0</v>
      </c>
      <c r="BB116" s="49">
        <f>IFERROR(VLOOKUP(tab_herpeto[[#This Row],[Espécie*2]],'Base de dados'!B:Z,8,),0)</f>
        <v>0</v>
      </c>
      <c r="BC116" s="49">
        <f>IFERROR(VLOOKUP(tab_herpeto[[#This Row],[Espécie*2]],'Base de dados'!B:Z,9,),0)</f>
        <v>0</v>
      </c>
      <c r="BD116" s="49">
        <f>IFERROR(VLOOKUP(tab_herpeto[[#This Row],[Espécie*2]],'Base de dados'!B:Z,10,),0)</f>
        <v>0</v>
      </c>
      <c r="BE116" s="49">
        <f>IFERROR(VLOOKUP(tab_herpeto[[#This Row],[Espécie*2]],'Base de dados'!B:Z,12,),0)</f>
        <v>0</v>
      </c>
      <c r="BF116" s="49">
        <f>IFERROR(VLOOKUP(tab_herpeto[[#This Row],[Espécie*2]],'Base de dados'!B:Z,14,),0)</f>
        <v>0</v>
      </c>
      <c r="BG116" s="49">
        <f>IFERROR(VLOOKUP(tab_herpeto[[#This Row],[Espécie*2]],'Base de dados'!B:Z,15,),0)</f>
        <v>0</v>
      </c>
      <c r="BH116" s="49">
        <f>IFERROR(VLOOKUP(tab_herpeto[[#This Row],[Espécie*2]],'Base de dados'!B:Z,16,),0)</f>
        <v>0</v>
      </c>
      <c r="BI116" s="49">
        <f>IFERROR(VLOOKUP(tab_herpeto[[#This Row],[Espécie*2]],'Base de dados'!B:Z,17,),0)</f>
        <v>0</v>
      </c>
      <c r="BJ116" s="49">
        <f>IFERROR(VLOOKUP(tab_herpeto[[#This Row],[Espécie*2]],'Base de dados'!B:Z,18,),0)</f>
        <v>0</v>
      </c>
      <c r="BK116" s="49">
        <f>IFERROR(VLOOKUP(tab_herpeto[[#This Row],[Espécie*2]],'Base de dados'!B:Z,19,),0)</f>
        <v>0</v>
      </c>
      <c r="BL116" s="49">
        <f>IFERROR(VLOOKUP(tab_herpeto[[#This Row],[Espécie*2]],'Base de dados'!B:Z,20,),0)</f>
        <v>0</v>
      </c>
      <c r="BM116" s="49" t="str">
        <f>IFERROR(VLOOKUP(tab_herpeto[[#This Row],[Espécie*2]],'Base de dados'!B:Z,24),0)</f>
        <v>-</v>
      </c>
      <c r="BN116" s="49">
        <f>IFERROR(VLOOKUP(tab_herpeto[[#This Row],[Espécie*2]],'Base de dados'!B:Z,25,),0)</f>
        <v>0</v>
      </c>
      <c r="BO116" s="49" t="str">
        <f>IFERROR(VLOOKUP(tab_herpeto[[#This Row],[Espécie*2]],'Base de dados'!B:Z,2),0)</f>
        <v>XX</v>
      </c>
      <c r="BP116" s="49">
        <f>IFERROR(VLOOKUP(tab_herpeto[[#This Row],[Espécie*2]],'Base de dados'!B:AA,26),0)</f>
        <v>0</v>
      </c>
    </row>
    <row r="117" spans="2:68" x14ac:dyDescent="0.25">
      <c r="B117" s="29">
        <v>113</v>
      </c>
      <c r="C117" s="33" t="s">
        <v>3071</v>
      </c>
      <c r="D117" s="49" t="s">
        <v>3092</v>
      </c>
      <c r="E117" s="49" t="s">
        <v>85</v>
      </c>
      <c r="F117" s="50">
        <v>45143</v>
      </c>
      <c r="G117" s="49" t="s">
        <v>3074</v>
      </c>
      <c r="H117" s="49" t="s">
        <v>76</v>
      </c>
      <c r="I117" s="49" t="s">
        <v>59</v>
      </c>
      <c r="J117" s="49" t="s">
        <v>3064</v>
      </c>
      <c r="K117" s="53" t="s">
        <v>3087</v>
      </c>
      <c r="L117" s="35">
        <f>IFERROR(VLOOKUP(tab_herpeto[[#This Row],[Espécie*]],'Base de dados'!B:Z,7,),0)</f>
        <v>0</v>
      </c>
      <c r="M117" s="29" t="s">
        <v>3</v>
      </c>
      <c r="N117" s="49" t="s">
        <v>82</v>
      </c>
      <c r="O117" s="49" t="s">
        <v>82</v>
      </c>
      <c r="P117" s="49" t="s">
        <v>39</v>
      </c>
      <c r="Q117" s="49" t="s">
        <v>80</v>
      </c>
      <c r="R117" s="49" t="s">
        <v>41</v>
      </c>
      <c r="S117" s="49" t="s">
        <v>4</v>
      </c>
      <c r="T117" s="51" t="s">
        <v>3101</v>
      </c>
      <c r="U117" s="51" t="s">
        <v>3102</v>
      </c>
      <c r="V117" s="49"/>
      <c r="W117" s="49" t="s">
        <v>52</v>
      </c>
      <c r="X117" s="29" t="s">
        <v>3</v>
      </c>
      <c r="Y117" s="49" t="s">
        <v>3</v>
      </c>
      <c r="Z117" s="50">
        <f>tab_herpeto[[#This Row],[Data]]</f>
        <v>45143</v>
      </c>
      <c r="AA117" s="49" t="str">
        <f>tab_herpeto[[#This Row],[Empreendimento]]</f>
        <v>PCH Canoas</v>
      </c>
      <c r="AB117" s="49" t="s">
        <v>176</v>
      </c>
      <c r="AC117" s="29" t="s">
        <v>178</v>
      </c>
      <c r="AD117" s="29" t="s">
        <v>181</v>
      </c>
      <c r="AE117" s="29" t="s">
        <v>3086</v>
      </c>
      <c r="AF117" s="29" t="s">
        <v>184</v>
      </c>
      <c r="AG117" s="29" t="s">
        <v>3130</v>
      </c>
      <c r="AH117" s="29" t="s">
        <v>189</v>
      </c>
      <c r="AI117" s="52" t="str">
        <f>tab_herpeto[[#This Row],[Espécie*]]</f>
        <v>Leptodacylus plaumanni</v>
      </c>
      <c r="AJ117" s="53">
        <f>IFERROR(VLOOKUP(tab_herpeto[[#This Row],[Espécie*2]],'Base de dados'!B:Z,7,),0)</f>
        <v>0</v>
      </c>
      <c r="AK117" s="49">
        <f>IFERROR(VLOOKUP(tab_herpeto[[#This Row],[Espécie*2]],'Base de dados'!B:Z,13,),0)</f>
        <v>0</v>
      </c>
      <c r="AL117" s="29" t="s">
        <v>192</v>
      </c>
      <c r="AM117" s="49" t="s">
        <v>3078</v>
      </c>
      <c r="AN117" s="49" t="s">
        <v>3082</v>
      </c>
      <c r="AO117" s="49">
        <f>IFERROR(VLOOKUP(tab_herpeto[[#This Row],[Espécie*2]],'Base de dados'!B:Z,22,),0)</f>
        <v>0</v>
      </c>
      <c r="AP117" s="49">
        <f>IFERROR(VLOOKUP(tab_herpeto[[#This Row],[Espécie*2]],'Base de dados'!B:Z,23,),0)</f>
        <v>0</v>
      </c>
      <c r="AQ117" s="49">
        <f>IFERROR(VLOOKUP(tab_herpeto[[#This Row],[Espécie*2]],'Base de dados'!B:Z,21,),0)</f>
        <v>0</v>
      </c>
      <c r="AR117" s="49" t="str">
        <f>tab_herpeto[[#This Row],[Campanha]]</f>
        <v>C03</v>
      </c>
      <c r="AS117" s="49"/>
      <c r="AT117" s="49" t="str">
        <f>tab_herpeto[[#This Row],[Método]]</f>
        <v>Censo auditivo</v>
      </c>
      <c r="AU117" s="49" t="str">
        <f>tab_herpeto[[#This Row],[ID Marcação*]]</f>
        <v>-</v>
      </c>
      <c r="AV117" s="49" t="str">
        <f>tab_herpeto[[#This Row],[Nº do Tombo]]</f>
        <v>-</v>
      </c>
      <c r="AW117" s="49">
        <f>IFERROR(VLOOKUP(tab_herpeto[[#This Row],[Espécie*2]],'Base de dados'!B:Z,11,),0)</f>
        <v>0</v>
      </c>
      <c r="AX117" s="49">
        <f>IFERROR(VLOOKUP(tab_herpeto[[#This Row],[Espécie*2]],'Base de dados'!B:Z,3,),0)</f>
        <v>0</v>
      </c>
      <c r="AY117" s="49">
        <f>IFERROR(VLOOKUP(tab_herpeto[[#This Row],[Espécie*2]],'Base de dados'!B:Z,4,),0)</f>
        <v>0</v>
      </c>
      <c r="AZ117" s="49">
        <f>IFERROR(VLOOKUP(tab_herpeto[[#This Row],[Espécie*2]],'Base de dados'!B:Z,5,),0)</f>
        <v>0</v>
      </c>
      <c r="BA117" s="49">
        <f>IFERROR(VLOOKUP(tab_herpeto[[#This Row],[Espécie*2]],'Base de dados'!B:Z,6,),0)</f>
        <v>0</v>
      </c>
      <c r="BB117" s="49">
        <f>IFERROR(VLOOKUP(tab_herpeto[[#This Row],[Espécie*2]],'Base de dados'!B:Z,8,),0)</f>
        <v>0</v>
      </c>
      <c r="BC117" s="49">
        <f>IFERROR(VLOOKUP(tab_herpeto[[#This Row],[Espécie*2]],'Base de dados'!B:Z,9,),0)</f>
        <v>0</v>
      </c>
      <c r="BD117" s="49">
        <f>IFERROR(VLOOKUP(tab_herpeto[[#This Row],[Espécie*2]],'Base de dados'!B:Z,10,),0)</f>
        <v>0</v>
      </c>
      <c r="BE117" s="49">
        <f>IFERROR(VLOOKUP(tab_herpeto[[#This Row],[Espécie*2]],'Base de dados'!B:Z,12,),0)</f>
        <v>0</v>
      </c>
      <c r="BF117" s="49">
        <f>IFERROR(VLOOKUP(tab_herpeto[[#This Row],[Espécie*2]],'Base de dados'!B:Z,14,),0)</f>
        <v>0</v>
      </c>
      <c r="BG117" s="49">
        <f>IFERROR(VLOOKUP(tab_herpeto[[#This Row],[Espécie*2]],'Base de dados'!B:Z,15,),0)</f>
        <v>0</v>
      </c>
      <c r="BH117" s="49">
        <f>IFERROR(VLOOKUP(tab_herpeto[[#This Row],[Espécie*2]],'Base de dados'!B:Z,16,),0)</f>
        <v>0</v>
      </c>
      <c r="BI117" s="49">
        <f>IFERROR(VLOOKUP(tab_herpeto[[#This Row],[Espécie*2]],'Base de dados'!B:Z,17,),0)</f>
        <v>0</v>
      </c>
      <c r="BJ117" s="49">
        <f>IFERROR(VLOOKUP(tab_herpeto[[#This Row],[Espécie*2]],'Base de dados'!B:Z,18,),0)</f>
        <v>0</v>
      </c>
      <c r="BK117" s="49">
        <f>IFERROR(VLOOKUP(tab_herpeto[[#This Row],[Espécie*2]],'Base de dados'!B:Z,19,),0)</f>
        <v>0</v>
      </c>
      <c r="BL117" s="49">
        <f>IFERROR(VLOOKUP(tab_herpeto[[#This Row],[Espécie*2]],'Base de dados'!B:Z,20,),0)</f>
        <v>0</v>
      </c>
      <c r="BM117" s="49" t="str">
        <f>IFERROR(VLOOKUP(tab_herpeto[[#This Row],[Espécie*2]],'Base de dados'!B:Z,24),0)</f>
        <v>-</v>
      </c>
      <c r="BN117" s="49">
        <f>IFERROR(VLOOKUP(tab_herpeto[[#This Row],[Espécie*2]],'Base de dados'!B:Z,25,),0)</f>
        <v>0</v>
      </c>
      <c r="BO117" s="49" t="str">
        <f>IFERROR(VLOOKUP(tab_herpeto[[#This Row],[Espécie*2]],'Base de dados'!B:Z,2),0)</f>
        <v>XX</v>
      </c>
      <c r="BP117" s="49">
        <f>IFERROR(VLOOKUP(tab_herpeto[[#This Row],[Espécie*2]],'Base de dados'!B:AA,26),0)</f>
        <v>0</v>
      </c>
    </row>
    <row r="118" spans="2:68" x14ac:dyDescent="0.25">
      <c r="B118" s="29">
        <v>114</v>
      </c>
      <c r="C118" s="33" t="s">
        <v>3071</v>
      </c>
      <c r="D118" s="49" t="s">
        <v>3092</v>
      </c>
      <c r="E118" s="49" t="s">
        <v>85</v>
      </c>
      <c r="F118" s="50">
        <v>45143</v>
      </c>
      <c r="G118" s="49" t="s">
        <v>3074</v>
      </c>
      <c r="H118" s="49" t="s">
        <v>76</v>
      </c>
      <c r="I118" s="49" t="s">
        <v>59</v>
      </c>
      <c r="J118" s="49" t="s">
        <v>3064</v>
      </c>
      <c r="K118" s="53" t="s">
        <v>1217</v>
      </c>
      <c r="L118" s="35" t="str">
        <f>IFERROR(VLOOKUP(tab_herpeto[[#This Row],[Espécie*]],'Base de dados'!B:Z,7,),0)</f>
        <v>perereca-de-banheiro</v>
      </c>
      <c r="M118" s="29" t="s">
        <v>3</v>
      </c>
      <c r="N118" s="49" t="s">
        <v>82</v>
      </c>
      <c r="O118" s="49" t="s">
        <v>82</v>
      </c>
      <c r="P118" s="49" t="s">
        <v>39</v>
      </c>
      <c r="Q118" s="49" t="s">
        <v>80</v>
      </c>
      <c r="R118" s="49" t="s">
        <v>42</v>
      </c>
      <c r="S118" s="49" t="s">
        <v>4</v>
      </c>
      <c r="T118" s="51" t="s">
        <v>3101</v>
      </c>
      <c r="U118" s="51" t="s">
        <v>3102</v>
      </c>
      <c r="V118" s="49"/>
      <c r="W118" s="49" t="s">
        <v>52</v>
      </c>
      <c r="X118" s="29" t="s">
        <v>3</v>
      </c>
      <c r="Y118" s="49" t="s">
        <v>3</v>
      </c>
      <c r="Z118" s="50">
        <f>tab_herpeto[[#This Row],[Data]]</f>
        <v>45143</v>
      </c>
      <c r="AA118" s="49" t="str">
        <f>tab_herpeto[[#This Row],[Empreendimento]]</f>
        <v>PCH Canoas</v>
      </c>
      <c r="AB118" s="49" t="s">
        <v>176</v>
      </c>
      <c r="AC118" s="29" t="s">
        <v>178</v>
      </c>
      <c r="AD118" s="29" t="s">
        <v>181</v>
      </c>
      <c r="AE118" s="29" t="s">
        <v>3086</v>
      </c>
      <c r="AF118" s="29" t="s">
        <v>184</v>
      </c>
      <c r="AG118" s="29" t="s">
        <v>3130</v>
      </c>
      <c r="AH118" s="29" t="s">
        <v>189</v>
      </c>
      <c r="AI118" s="52" t="str">
        <f>tab_herpeto[[#This Row],[Espécie*]]</f>
        <v>Scinax perereca</v>
      </c>
      <c r="AJ118" s="53" t="str">
        <f>IFERROR(VLOOKUP(tab_herpeto[[#This Row],[Espécie*2]],'Base de dados'!B:Z,7,),0)</f>
        <v>perereca-de-banheiro</v>
      </c>
      <c r="AK118" s="49" t="str">
        <f>IFERROR(VLOOKUP(tab_herpeto[[#This Row],[Espécie*2]],'Base de dados'!B:Z,13,),0)</f>
        <v>-</v>
      </c>
      <c r="AL118" s="29" t="s">
        <v>192</v>
      </c>
      <c r="AM118" s="49" t="s">
        <v>3078</v>
      </c>
      <c r="AN118" s="49" t="s">
        <v>3082</v>
      </c>
      <c r="AO118" s="49" t="str">
        <f>IFERROR(VLOOKUP(tab_herpeto[[#This Row],[Espécie*2]],'Base de dados'!B:Z,22,),0)</f>
        <v>-</v>
      </c>
      <c r="AP118" s="49" t="str">
        <f>IFERROR(VLOOKUP(tab_herpeto[[#This Row],[Espécie*2]],'Base de dados'!B:Z,23,),0)</f>
        <v>-</v>
      </c>
      <c r="AQ118" s="49" t="str">
        <f>IFERROR(VLOOKUP(tab_herpeto[[#This Row],[Espécie*2]],'Base de dados'!B:Z,21,),0)</f>
        <v>LC</v>
      </c>
      <c r="AR118" s="49" t="str">
        <f>tab_herpeto[[#This Row],[Campanha]]</f>
        <v>C03</v>
      </c>
      <c r="AS118" s="49"/>
      <c r="AT118" s="49" t="str">
        <f>tab_herpeto[[#This Row],[Método]]</f>
        <v>Censo auditivo</v>
      </c>
      <c r="AU118" s="49" t="str">
        <f>tab_herpeto[[#This Row],[ID Marcação*]]</f>
        <v>-</v>
      </c>
      <c r="AV118" s="49" t="str">
        <f>tab_herpeto[[#This Row],[Nº do Tombo]]</f>
        <v>-</v>
      </c>
      <c r="AW118" s="49" t="str">
        <f>IFERROR(VLOOKUP(tab_herpeto[[#This Row],[Espécie*2]],'Base de dados'!B:Z,11,),0)</f>
        <v>E</v>
      </c>
      <c r="AX118" s="49" t="str">
        <f>IFERROR(VLOOKUP(tab_herpeto[[#This Row],[Espécie*2]],'Base de dados'!B:Z,3,),0)</f>
        <v>Anura</v>
      </c>
      <c r="AY118" s="49" t="str">
        <f>IFERROR(VLOOKUP(tab_herpeto[[#This Row],[Espécie*2]],'Base de dados'!B:Z,4,),0)</f>
        <v>Hylidae</v>
      </c>
      <c r="AZ118" s="49" t="str">
        <f>IFERROR(VLOOKUP(tab_herpeto[[#This Row],[Espécie*2]],'Base de dados'!B:Z,5,),0)</f>
        <v>Scinaxinae</v>
      </c>
      <c r="BA118" s="49">
        <f>IFERROR(VLOOKUP(tab_herpeto[[#This Row],[Espécie*2]],'Base de dados'!B:Z,6,),0)</f>
        <v>0</v>
      </c>
      <c r="BB118" s="49" t="str">
        <f>IFERROR(VLOOKUP(tab_herpeto[[#This Row],[Espécie*2]],'Base de dados'!B:Z,8,),0)</f>
        <v>-</v>
      </c>
      <c r="BC118" s="49" t="str">
        <f>IFERROR(VLOOKUP(tab_herpeto[[#This Row],[Espécie*2]],'Base de dados'!B:Z,9,),0)</f>
        <v>Ar</v>
      </c>
      <c r="BD118" s="49" t="str">
        <f>IFERROR(VLOOKUP(tab_herpeto[[#This Row],[Espécie*2]],'Base de dados'!B:Z,10,),0)</f>
        <v>AF</v>
      </c>
      <c r="BE118" s="49" t="str">
        <f>IFERROR(VLOOKUP(tab_herpeto[[#This Row],[Espécie*2]],'Base de dados'!B:Z,12,),0)</f>
        <v>-</v>
      </c>
      <c r="BF118" s="49" t="str">
        <f>IFERROR(VLOOKUP(tab_herpeto[[#This Row],[Espécie*2]],'Base de dados'!B:Z,14,),0)</f>
        <v>RS, SC, PR, SP</v>
      </c>
      <c r="BG118" s="49">
        <f>IFERROR(VLOOKUP(tab_herpeto[[#This Row],[Espécie*2]],'Base de dados'!B:Z,15,),0)</f>
        <v>0</v>
      </c>
      <c r="BH118" s="49">
        <f>IFERROR(VLOOKUP(tab_herpeto[[#This Row],[Espécie*2]],'Base de dados'!B:Z,16,),0)</f>
        <v>0</v>
      </c>
      <c r="BI118" s="49">
        <f>IFERROR(VLOOKUP(tab_herpeto[[#This Row],[Espécie*2]],'Base de dados'!B:Z,17,),0)</f>
        <v>0</v>
      </c>
      <c r="BJ118" s="49">
        <f>IFERROR(VLOOKUP(tab_herpeto[[#This Row],[Espécie*2]],'Base de dados'!B:Z,18,),0)</f>
        <v>0</v>
      </c>
      <c r="BK118" s="49" t="str">
        <f>IFERROR(VLOOKUP(tab_herpeto[[#This Row],[Espécie*2]],'Base de dados'!B:Z,19,),0)</f>
        <v>-</v>
      </c>
      <c r="BL118" s="49" t="str">
        <f>IFERROR(VLOOKUP(tab_herpeto[[#This Row],[Espécie*2]],'Base de dados'!B:Z,20,),0)</f>
        <v>-</v>
      </c>
      <c r="BM118" s="49" t="str">
        <f>IFERROR(VLOOKUP(tab_herpeto[[#This Row],[Espécie*2]],'Base de dados'!B:Z,24),0)</f>
        <v>-</v>
      </c>
      <c r="BN118" s="49" t="str">
        <f>IFERROR(VLOOKUP(tab_herpeto[[#This Row],[Espécie*2]],'Base de dados'!B:Z,25,),0)</f>
        <v>-</v>
      </c>
      <c r="BO118" s="49" t="str">
        <f>IFERROR(VLOOKUP(tab_herpeto[[#This Row],[Espécie*2]],'Base de dados'!B:Z,2),0)</f>
        <v>XX</v>
      </c>
      <c r="BP118" s="49">
        <f>IFERROR(VLOOKUP(tab_herpeto[[#This Row],[Espécie*2]],'Base de dados'!B:AA,26),0)</f>
        <v>0</v>
      </c>
    </row>
    <row r="119" spans="2:68" x14ac:dyDescent="0.25">
      <c r="B119" s="29">
        <v>115</v>
      </c>
      <c r="C119" s="33" t="s">
        <v>3071</v>
      </c>
      <c r="D119" s="49" t="s">
        <v>3092</v>
      </c>
      <c r="E119" s="49" t="s">
        <v>85</v>
      </c>
      <c r="F119" s="50">
        <v>45143</v>
      </c>
      <c r="G119" s="49" t="s">
        <v>3074</v>
      </c>
      <c r="H119" s="49" t="s">
        <v>76</v>
      </c>
      <c r="I119" s="49" t="s">
        <v>59</v>
      </c>
      <c r="J119" s="49" t="s">
        <v>3064</v>
      </c>
      <c r="K119" s="53" t="s">
        <v>1217</v>
      </c>
      <c r="L119" s="35" t="str">
        <f>IFERROR(VLOOKUP(tab_herpeto[[#This Row],[Espécie*]],'Base de dados'!B:Z,7,),0)</f>
        <v>perereca-de-banheiro</v>
      </c>
      <c r="M119" s="29" t="s">
        <v>3</v>
      </c>
      <c r="N119" s="49" t="s">
        <v>82</v>
      </c>
      <c r="O119" s="49" t="s">
        <v>82</v>
      </c>
      <c r="P119" s="49" t="s">
        <v>39</v>
      </c>
      <c r="Q119" s="49" t="s">
        <v>80</v>
      </c>
      <c r="R119" s="49" t="s">
        <v>42</v>
      </c>
      <c r="S119" s="49" t="s">
        <v>4</v>
      </c>
      <c r="T119" s="51" t="s">
        <v>3101</v>
      </c>
      <c r="U119" s="51" t="s">
        <v>3102</v>
      </c>
      <c r="V119" s="49"/>
      <c r="W119" s="49" t="s">
        <v>52</v>
      </c>
      <c r="X119" s="29" t="s">
        <v>3</v>
      </c>
      <c r="Y119" s="49" t="s">
        <v>3</v>
      </c>
      <c r="Z119" s="50">
        <f>tab_herpeto[[#This Row],[Data]]</f>
        <v>45143</v>
      </c>
      <c r="AA119" s="49" t="str">
        <f>tab_herpeto[[#This Row],[Empreendimento]]</f>
        <v>PCH Canoas</v>
      </c>
      <c r="AB119" s="49" t="s">
        <v>176</v>
      </c>
      <c r="AC119" s="29" t="s">
        <v>178</v>
      </c>
      <c r="AD119" s="29" t="s">
        <v>181</v>
      </c>
      <c r="AE119" s="29" t="s">
        <v>3086</v>
      </c>
      <c r="AF119" s="29" t="s">
        <v>184</v>
      </c>
      <c r="AG119" s="29" t="s">
        <v>3130</v>
      </c>
      <c r="AH119" s="29" t="s">
        <v>189</v>
      </c>
      <c r="AI119" s="52" t="str">
        <f>tab_herpeto[[#This Row],[Espécie*]]</f>
        <v>Scinax perereca</v>
      </c>
      <c r="AJ119" s="53" t="str">
        <f>IFERROR(VLOOKUP(tab_herpeto[[#This Row],[Espécie*2]],'Base de dados'!B:Z,7,),0)</f>
        <v>perereca-de-banheiro</v>
      </c>
      <c r="AK119" s="49" t="str">
        <f>IFERROR(VLOOKUP(tab_herpeto[[#This Row],[Espécie*2]],'Base de dados'!B:Z,13,),0)</f>
        <v>-</v>
      </c>
      <c r="AL119" s="29" t="s">
        <v>192</v>
      </c>
      <c r="AM119" s="49" t="s">
        <v>3078</v>
      </c>
      <c r="AN119" s="49" t="s">
        <v>3082</v>
      </c>
      <c r="AO119" s="49" t="str">
        <f>IFERROR(VLOOKUP(tab_herpeto[[#This Row],[Espécie*2]],'Base de dados'!B:Z,22,),0)</f>
        <v>-</v>
      </c>
      <c r="AP119" s="49" t="str">
        <f>IFERROR(VLOOKUP(tab_herpeto[[#This Row],[Espécie*2]],'Base de dados'!B:Z,23,),0)</f>
        <v>-</v>
      </c>
      <c r="AQ119" s="49" t="str">
        <f>IFERROR(VLOOKUP(tab_herpeto[[#This Row],[Espécie*2]],'Base de dados'!B:Z,21,),0)</f>
        <v>LC</v>
      </c>
      <c r="AR119" s="49" t="str">
        <f>tab_herpeto[[#This Row],[Campanha]]</f>
        <v>C03</v>
      </c>
      <c r="AS119" s="49"/>
      <c r="AT119" s="49" t="str">
        <f>tab_herpeto[[#This Row],[Método]]</f>
        <v>Censo auditivo</v>
      </c>
      <c r="AU119" s="49" t="str">
        <f>tab_herpeto[[#This Row],[ID Marcação*]]</f>
        <v>-</v>
      </c>
      <c r="AV119" s="49" t="str">
        <f>tab_herpeto[[#This Row],[Nº do Tombo]]</f>
        <v>-</v>
      </c>
      <c r="AW119" s="49" t="str">
        <f>IFERROR(VLOOKUP(tab_herpeto[[#This Row],[Espécie*2]],'Base de dados'!B:Z,11,),0)</f>
        <v>E</v>
      </c>
      <c r="AX119" s="49" t="str">
        <f>IFERROR(VLOOKUP(tab_herpeto[[#This Row],[Espécie*2]],'Base de dados'!B:Z,3,),0)</f>
        <v>Anura</v>
      </c>
      <c r="AY119" s="49" t="str">
        <f>IFERROR(VLOOKUP(tab_herpeto[[#This Row],[Espécie*2]],'Base de dados'!B:Z,4,),0)</f>
        <v>Hylidae</v>
      </c>
      <c r="AZ119" s="49" t="str">
        <f>IFERROR(VLOOKUP(tab_herpeto[[#This Row],[Espécie*2]],'Base de dados'!B:Z,5,),0)</f>
        <v>Scinaxinae</v>
      </c>
      <c r="BA119" s="49">
        <f>IFERROR(VLOOKUP(tab_herpeto[[#This Row],[Espécie*2]],'Base de dados'!B:Z,6,),0)</f>
        <v>0</v>
      </c>
      <c r="BB119" s="49" t="str">
        <f>IFERROR(VLOOKUP(tab_herpeto[[#This Row],[Espécie*2]],'Base de dados'!B:Z,8,),0)</f>
        <v>-</v>
      </c>
      <c r="BC119" s="49" t="str">
        <f>IFERROR(VLOOKUP(tab_herpeto[[#This Row],[Espécie*2]],'Base de dados'!B:Z,9,),0)</f>
        <v>Ar</v>
      </c>
      <c r="BD119" s="49" t="str">
        <f>IFERROR(VLOOKUP(tab_herpeto[[#This Row],[Espécie*2]],'Base de dados'!B:Z,10,),0)</f>
        <v>AF</v>
      </c>
      <c r="BE119" s="49" t="str">
        <f>IFERROR(VLOOKUP(tab_herpeto[[#This Row],[Espécie*2]],'Base de dados'!B:Z,12,),0)</f>
        <v>-</v>
      </c>
      <c r="BF119" s="49" t="str">
        <f>IFERROR(VLOOKUP(tab_herpeto[[#This Row],[Espécie*2]],'Base de dados'!B:Z,14,),0)</f>
        <v>RS, SC, PR, SP</v>
      </c>
      <c r="BG119" s="49">
        <f>IFERROR(VLOOKUP(tab_herpeto[[#This Row],[Espécie*2]],'Base de dados'!B:Z,15,),0)</f>
        <v>0</v>
      </c>
      <c r="BH119" s="49">
        <f>IFERROR(VLOOKUP(tab_herpeto[[#This Row],[Espécie*2]],'Base de dados'!B:Z,16,),0)</f>
        <v>0</v>
      </c>
      <c r="BI119" s="49">
        <f>IFERROR(VLOOKUP(tab_herpeto[[#This Row],[Espécie*2]],'Base de dados'!B:Z,17,),0)</f>
        <v>0</v>
      </c>
      <c r="BJ119" s="49">
        <f>IFERROR(VLOOKUP(tab_herpeto[[#This Row],[Espécie*2]],'Base de dados'!B:Z,18,),0)</f>
        <v>0</v>
      </c>
      <c r="BK119" s="49" t="str">
        <f>IFERROR(VLOOKUP(tab_herpeto[[#This Row],[Espécie*2]],'Base de dados'!B:Z,19,),0)</f>
        <v>-</v>
      </c>
      <c r="BL119" s="49" t="str">
        <f>IFERROR(VLOOKUP(tab_herpeto[[#This Row],[Espécie*2]],'Base de dados'!B:Z,20,),0)</f>
        <v>-</v>
      </c>
      <c r="BM119" s="49" t="str">
        <f>IFERROR(VLOOKUP(tab_herpeto[[#This Row],[Espécie*2]],'Base de dados'!B:Z,24),0)</f>
        <v>-</v>
      </c>
      <c r="BN119" s="49" t="str">
        <f>IFERROR(VLOOKUP(tab_herpeto[[#This Row],[Espécie*2]],'Base de dados'!B:Z,25,),0)</f>
        <v>-</v>
      </c>
      <c r="BO119" s="49" t="str">
        <f>IFERROR(VLOOKUP(tab_herpeto[[#This Row],[Espécie*2]],'Base de dados'!B:Z,2),0)</f>
        <v>XX</v>
      </c>
      <c r="BP119" s="49">
        <f>IFERROR(VLOOKUP(tab_herpeto[[#This Row],[Espécie*2]],'Base de dados'!B:AA,26),0)</f>
        <v>0</v>
      </c>
    </row>
    <row r="120" spans="2:68" x14ac:dyDescent="0.25">
      <c r="B120" s="29">
        <v>116</v>
      </c>
      <c r="C120" s="33" t="s">
        <v>3071</v>
      </c>
      <c r="D120" s="49" t="s">
        <v>3092</v>
      </c>
      <c r="E120" s="49" t="s">
        <v>85</v>
      </c>
      <c r="F120" s="50">
        <v>45143</v>
      </c>
      <c r="G120" s="49" t="s">
        <v>3074</v>
      </c>
      <c r="H120" s="49" t="s">
        <v>76</v>
      </c>
      <c r="I120" s="49" t="s">
        <v>59</v>
      </c>
      <c r="J120" s="49" t="s">
        <v>3064</v>
      </c>
      <c r="K120" s="53" t="s">
        <v>1217</v>
      </c>
      <c r="L120" s="35" t="str">
        <f>IFERROR(VLOOKUP(tab_herpeto[[#This Row],[Espécie*]],'Base de dados'!B:Z,7,),0)</f>
        <v>perereca-de-banheiro</v>
      </c>
      <c r="M120" s="29" t="s">
        <v>3</v>
      </c>
      <c r="N120" s="49" t="s">
        <v>82</v>
      </c>
      <c r="O120" s="49" t="s">
        <v>82</v>
      </c>
      <c r="P120" s="49" t="s">
        <v>39</v>
      </c>
      <c r="Q120" s="49" t="s">
        <v>80</v>
      </c>
      <c r="R120" s="49" t="s">
        <v>42</v>
      </c>
      <c r="S120" s="49" t="s">
        <v>4</v>
      </c>
      <c r="T120" s="51" t="s">
        <v>3101</v>
      </c>
      <c r="U120" s="51" t="s">
        <v>3102</v>
      </c>
      <c r="V120" s="49"/>
      <c r="W120" s="49" t="s">
        <v>52</v>
      </c>
      <c r="X120" s="29" t="s">
        <v>3</v>
      </c>
      <c r="Y120" s="49" t="s">
        <v>3</v>
      </c>
      <c r="Z120" s="50">
        <f>tab_herpeto[[#This Row],[Data]]</f>
        <v>45143</v>
      </c>
      <c r="AA120" s="49" t="str">
        <f>tab_herpeto[[#This Row],[Empreendimento]]</f>
        <v>PCH Canoas</v>
      </c>
      <c r="AB120" s="49" t="s">
        <v>176</v>
      </c>
      <c r="AC120" s="29" t="s">
        <v>178</v>
      </c>
      <c r="AD120" s="29" t="s">
        <v>181</v>
      </c>
      <c r="AE120" s="29" t="s">
        <v>3086</v>
      </c>
      <c r="AF120" s="29" t="s">
        <v>184</v>
      </c>
      <c r="AG120" s="29" t="s">
        <v>3130</v>
      </c>
      <c r="AH120" s="29" t="s">
        <v>189</v>
      </c>
      <c r="AI120" s="52" t="str">
        <f>tab_herpeto[[#This Row],[Espécie*]]</f>
        <v>Scinax perereca</v>
      </c>
      <c r="AJ120" s="53" t="str">
        <f>IFERROR(VLOOKUP(tab_herpeto[[#This Row],[Espécie*2]],'Base de dados'!B:Z,7,),0)</f>
        <v>perereca-de-banheiro</v>
      </c>
      <c r="AK120" s="49" t="str">
        <f>IFERROR(VLOOKUP(tab_herpeto[[#This Row],[Espécie*2]],'Base de dados'!B:Z,13,),0)</f>
        <v>-</v>
      </c>
      <c r="AL120" s="29" t="s">
        <v>192</v>
      </c>
      <c r="AM120" s="49" t="s">
        <v>3078</v>
      </c>
      <c r="AN120" s="49" t="s">
        <v>3082</v>
      </c>
      <c r="AO120" s="49" t="str">
        <f>IFERROR(VLOOKUP(tab_herpeto[[#This Row],[Espécie*2]],'Base de dados'!B:Z,22,),0)</f>
        <v>-</v>
      </c>
      <c r="AP120" s="49" t="str">
        <f>IFERROR(VLOOKUP(tab_herpeto[[#This Row],[Espécie*2]],'Base de dados'!B:Z,23,),0)</f>
        <v>-</v>
      </c>
      <c r="AQ120" s="49" t="str">
        <f>IFERROR(VLOOKUP(tab_herpeto[[#This Row],[Espécie*2]],'Base de dados'!B:Z,21,),0)</f>
        <v>LC</v>
      </c>
      <c r="AR120" s="49" t="str">
        <f>tab_herpeto[[#This Row],[Campanha]]</f>
        <v>C03</v>
      </c>
      <c r="AS120" s="49"/>
      <c r="AT120" s="49" t="str">
        <f>tab_herpeto[[#This Row],[Método]]</f>
        <v>Censo auditivo</v>
      </c>
      <c r="AU120" s="49" t="str">
        <f>tab_herpeto[[#This Row],[ID Marcação*]]</f>
        <v>-</v>
      </c>
      <c r="AV120" s="49" t="str">
        <f>tab_herpeto[[#This Row],[Nº do Tombo]]</f>
        <v>-</v>
      </c>
      <c r="AW120" s="49" t="str">
        <f>IFERROR(VLOOKUP(tab_herpeto[[#This Row],[Espécie*2]],'Base de dados'!B:Z,11,),0)</f>
        <v>E</v>
      </c>
      <c r="AX120" s="49" t="str">
        <f>IFERROR(VLOOKUP(tab_herpeto[[#This Row],[Espécie*2]],'Base de dados'!B:Z,3,),0)</f>
        <v>Anura</v>
      </c>
      <c r="AY120" s="49" t="str">
        <f>IFERROR(VLOOKUP(tab_herpeto[[#This Row],[Espécie*2]],'Base de dados'!B:Z,4,),0)</f>
        <v>Hylidae</v>
      </c>
      <c r="AZ120" s="49" t="str">
        <f>IFERROR(VLOOKUP(tab_herpeto[[#This Row],[Espécie*2]],'Base de dados'!B:Z,5,),0)</f>
        <v>Scinaxinae</v>
      </c>
      <c r="BA120" s="49">
        <f>IFERROR(VLOOKUP(tab_herpeto[[#This Row],[Espécie*2]],'Base de dados'!B:Z,6,),0)</f>
        <v>0</v>
      </c>
      <c r="BB120" s="49" t="str">
        <f>IFERROR(VLOOKUP(tab_herpeto[[#This Row],[Espécie*2]],'Base de dados'!B:Z,8,),0)</f>
        <v>-</v>
      </c>
      <c r="BC120" s="49" t="str">
        <f>IFERROR(VLOOKUP(tab_herpeto[[#This Row],[Espécie*2]],'Base de dados'!B:Z,9,),0)</f>
        <v>Ar</v>
      </c>
      <c r="BD120" s="49" t="str">
        <f>IFERROR(VLOOKUP(tab_herpeto[[#This Row],[Espécie*2]],'Base de dados'!B:Z,10,),0)</f>
        <v>AF</v>
      </c>
      <c r="BE120" s="49" t="str">
        <f>IFERROR(VLOOKUP(tab_herpeto[[#This Row],[Espécie*2]],'Base de dados'!B:Z,12,),0)</f>
        <v>-</v>
      </c>
      <c r="BF120" s="49" t="str">
        <f>IFERROR(VLOOKUP(tab_herpeto[[#This Row],[Espécie*2]],'Base de dados'!B:Z,14,),0)</f>
        <v>RS, SC, PR, SP</v>
      </c>
      <c r="BG120" s="49">
        <f>IFERROR(VLOOKUP(tab_herpeto[[#This Row],[Espécie*2]],'Base de dados'!B:Z,15,),0)</f>
        <v>0</v>
      </c>
      <c r="BH120" s="49">
        <f>IFERROR(VLOOKUP(tab_herpeto[[#This Row],[Espécie*2]],'Base de dados'!B:Z,16,),0)</f>
        <v>0</v>
      </c>
      <c r="BI120" s="49">
        <f>IFERROR(VLOOKUP(tab_herpeto[[#This Row],[Espécie*2]],'Base de dados'!B:Z,17,),0)</f>
        <v>0</v>
      </c>
      <c r="BJ120" s="49">
        <f>IFERROR(VLOOKUP(tab_herpeto[[#This Row],[Espécie*2]],'Base de dados'!B:Z,18,),0)</f>
        <v>0</v>
      </c>
      <c r="BK120" s="49" t="str">
        <f>IFERROR(VLOOKUP(tab_herpeto[[#This Row],[Espécie*2]],'Base de dados'!B:Z,19,),0)</f>
        <v>-</v>
      </c>
      <c r="BL120" s="49" t="str">
        <f>IFERROR(VLOOKUP(tab_herpeto[[#This Row],[Espécie*2]],'Base de dados'!B:Z,20,),0)</f>
        <v>-</v>
      </c>
      <c r="BM120" s="49" t="str">
        <f>IFERROR(VLOOKUP(tab_herpeto[[#This Row],[Espécie*2]],'Base de dados'!B:Z,24),0)</f>
        <v>-</v>
      </c>
      <c r="BN120" s="49" t="str">
        <f>IFERROR(VLOOKUP(tab_herpeto[[#This Row],[Espécie*2]],'Base de dados'!B:Z,25,),0)</f>
        <v>-</v>
      </c>
      <c r="BO120" s="49" t="str">
        <f>IFERROR(VLOOKUP(tab_herpeto[[#This Row],[Espécie*2]],'Base de dados'!B:Z,2),0)</f>
        <v>XX</v>
      </c>
      <c r="BP120" s="49">
        <f>IFERROR(VLOOKUP(tab_herpeto[[#This Row],[Espécie*2]],'Base de dados'!B:AA,26),0)</f>
        <v>0</v>
      </c>
    </row>
    <row r="121" spans="2:68" x14ac:dyDescent="0.25">
      <c r="B121" s="29">
        <v>117</v>
      </c>
      <c r="C121" s="33" t="s">
        <v>3071</v>
      </c>
      <c r="D121" s="49" t="s">
        <v>3092</v>
      </c>
      <c r="E121" s="49" t="s">
        <v>85</v>
      </c>
      <c r="F121" s="50">
        <v>45143</v>
      </c>
      <c r="G121" s="49" t="s">
        <v>3074</v>
      </c>
      <c r="H121" s="49" t="s">
        <v>76</v>
      </c>
      <c r="I121" s="49" t="s">
        <v>59</v>
      </c>
      <c r="J121" s="49" t="s">
        <v>3064</v>
      </c>
      <c r="K121" s="53" t="s">
        <v>1217</v>
      </c>
      <c r="L121" s="35" t="str">
        <f>IFERROR(VLOOKUP(tab_herpeto[[#This Row],[Espécie*]],'Base de dados'!B:Z,7,),0)</f>
        <v>perereca-de-banheiro</v>
      </c>
      <c r="M121" s="29" t="s">
        <v>3</v>
      </c>
      <c r="N121" s="49" t="s">
        <v>82</v>
      </c>
      <c r="O121" s="49" t="s">
        <v>82</v>
      </c>
      <c r="P121" s="49" t="s">
        <v>39</v>
      </c>
      <c r="Q121" s="49" t="s">
        <v>80</v>
      </c>
      <c r="R121" s="49" t="s">
        <v>42</v>
      </c>
      <c r="S121" s="49" t="s">
        <v>4</v>
      </c>
      <c r="T121" s="51" t="s">
        <v>3101</v>
      </c>
      <c r="U121" s="51" t="s">
        <v>3102</v>
      </c>
      <c r="V121" s="49"/>
      <c r="W121" s="49" t="s">
        <v>52</v>
      </c>
      <c r="X121" s="29" t="s">
        <v>3</v>
      </c>
      <c r="Y121" s="49" t="s">
        <v>3</v>
      </c>
      <c r="Z121" s="50">
        <f>tab_herpeto[[#This Row],[Data]]</f>
        <v>45143</v>
      </c>
      <c r="AA121" s="49" t="str">
        <f>tab_herpeto[[#This Row],[Empreendimento]]</f>
        <v>PCH Canoas</v>
      </c>
      <c r="AB121" s="49" t="s">
        <v>176</v>
      </c>
      <c r="AC121" s="29" t="s">
        <v>178</v>
      </c>
      <c r="AD121" s="29" t="s">
        <v>181</v>
      </c>
      <c r="AE121" s="29" t="s">
        <v>3086</v>
      </c>
      <c r="AF121" s="29" t="s">
        <v>184</v>
      </c>
      <c r="AG121" s="29" t="s">
        <v>3130</v>
      </c>
      <c r="AH121" s="29" t="s">
        <v>189</v>
      </c>
      <c r="AI121" s="52" t="str">
        <f>tab_herpeto[[#This Row],[Espécie*]]</f>
        <v>Scinax perereca</v>
      </c>
      <c r="AJ121" s="53" t="str">
        <f>IFERROR(VLOOKUP(tab_herpeto[[#This Row],[Espécie*2]],'Base de dados'!B:Z,7,),0)</f>
        <v>perereca-de-banheiro</v>
      </c>
      <c r="AK121" s="49" t="str">
        <f>IFERROR(VLOOKUP(tab_herpeto[[#This Row],[Espécie*2]],'Base de dados'!B:Z,13,),0)</f>
        <v>-</v>
      </c>
      <c r="AL121" s="29" t="s">
        <v>192</v>
      </c>
      <c r="AM121" s="49" t="s">
        <v>3078</v>
      </c>
      <c r="AN121" s="49" t="s">
        <v>3082</v>
      </c>
      <c r="AO121" s="49" t="str">
        <f>IFERROR(VLOOKUP(tab_herpeto[[#This Row],[Espécie*2]],'Base de dados'!B:Z,22,),0)</f>
        <v>-</v>
      </c>
      <c r="AP121" s="49" t="str">
        <f>IFERROR(VLOOKUP(tab_herpeto[[#This Row],[Espécie*2]],'Base de dados'!B:Z,23,),0)</f>
        <v>-</v>
      </c>
      <c r="AQ121" s="49" t="str">
        <f>IFERROR(VLOOKUP(tab_herpeto[[#This Row],[Espécie*2]],'Base de dados'!B:Z,21,),0)</f>
        <v>LC</v>
      </c>
      <c r="AR121" s="49" t="str">
        <f>tab_herpeto[[#This Row],[Campanha]]</f>
        <v>C03</v>
      </c>
      <c r="AS121" s="49"/>
      <c r="AT121" s="49" t="str">
        <f>tab_herpeto[[#This Row],[Método]]</f>
        <v>Censo auditivo</v>
      </c>
      <c r="AU121" s="49" t="str">
        <f>tab_herpeto[[#This Row],[ID Marcação*]]</f>
        <v>-</v>
      </c>
      <c r="AV121" s="49" t="str">
        <f>tab_herpeto[[#This Row],[Nº do Tombo]]</f>
        <v>-</v>
      </c>
      <c r="AW121" s="49" t="str">
        <f>IFERROR(VLOOKUP(tab_herpeto[[#This Row],[Espécie*2]],'Base de dados'!B:Z,11,),0)</f>
        <v>E</v>
      </c>
      <c r="AX121" s="49" t="str">
        <f>IFERROR(VLOOKUP(tab_herpeto[[#This Row],[Espécie*2]],'Base de dados'!B:Z,3,),0)</f>
        <v>Anura</v>
      </c>
      <c r="AY121" s="49" t="str">
        <f>IFERROR(VLOOKUP(tab_herpeto[[#This Row],[Espécie*2]],'Base de dados'!B:Z,4,),0)</f>
        <v>Hylidae</v>
      </c>
      <c r="AZ121" s="49" t="str">
        <f>IFERROR(VLOOKUP(tab_herpeto[[#This Row],[Espécie*2]],'Base de dados'!B:Z,5,),0)</f>
        <v>Scinaxinae</v>
      </c>
      <c r="BA121" s="49">
        <f>IFERROR(VLOOKUP(tab_herpeto[[#This Row],[Espécie*2]],'Base de dados'!B:Z,6,),0)</f>
        <v>0</v>
      </c>
      <c r="BB121" s="49" t="str">
        <f>IFERROR(VLOOKUP(tab_herpeto[[#This Row],[Espécie*2]],'Base de dados'!B:Z,8,),0)</f>
        <v>-</v>
      </c>
      <c r="BC121" s="49" t="str">
        <f>IFERROR(VLOOKUP(tab_herpeto[[#This Row],[Espécie*2]],'Base de dados'!B:Z,9,),0)</f>
        <v>Ar</v>
      </c>
      <c r="BD121" s="49" t="str">
        <f>IFERROR(VLOOKUP(tab_herpeto[[#This Row],[Espécie*2]],'Base de dados'!B:Z,10,),0)</f>
        <v>AF</v>
      </c>
      <c r="BE121" s="49" t="str">
        <f>IFERROR(VLOOKUP(tab_herpeto[[#This Row],[Espécie*2]],'Base de dados'!B:Z,12,),0)</f>
        <v>-</v>
      </c>
      <c r="BF121" s="49" t="str">
        <f>IFERROR(VLOOKUP(tab_herpeto[[#This Row],[Espécie*2]],'Base de dados'!B:Z,14,),0)</f>
        <v>RS, SC, PR, SP</v>
      </c>
      <c r="BG121" s="49">
        <f>IFERROR(VLOOKUP(tab_herpeto[[#This Row],[Espécie*2]],'Base de dados'!B:Z,15,),0)</f>
        <v>0</v>
      </c>
      <c r="BH121" s="49">
        <f>IFERROR(VLOOKUP(tab_herpeto[[#This Row],[Espécie*2]],'Base de dados'!B:Z,16,),0)</f>
        <v>0</v>
      </c>
      <c r="BI121" s="49">
        <f>IFERROR(VLOOKUP(tab_herpeto[[#This Row],[Espécie*2]],'Base de dados'!B:Z,17,),0)</f>
        <v>0</v>
      </c>
      <c r="BJ121" s="49">
        <f>IFERROR(VLOOKUP(tab_herpeto[[#This Row],[Espécie*2]],'Base de dados'!B:Z,18,),0)</f>
        <v>0</v>
      </c>
      <c r="BK121" s="49" t="str">
        <f>IFERROR(VLOOKUP(tab_herpeto[[#This Row],[Espécie*2]],'Base de dados'!B:Z,19,),0)</f>
        <v>-</v>
      </c>
      <c r="BL121" s="49" t="str">
        <f>IFERROR(VLOOKUP(tab_herpeto[[#This Row],[Espécie*2]],'Base de dados'!B:Z,20,),0)</f>
        <v>-</v>
      </c>
      <c r="BM121" s="49" t="str">
        <f>IFERROR(VLOOKUP(tab_herpeto[[#This Row],[Espécie*2]],'Base de dados'!B:Z,24),0)</f>
        <v>-</v>
      </c>
      <c r="BN121" s="49" t="str">
        <f>IFERROR(VLOOKUP(tab_herpeto[[#This Row],[Espécie*2]],'Base de dados'!B:Z,25,),0)</f>
        <v>-</v>
      </c>
      <c r="BO121" s="49" t="str">
        <f>IFERROR(VLOOKUP(tab_herpeto[[#This Row],[Espécie*2]],'Base de dados'!B:Z,2),0)</f>
        <v>XX</v>
      </c>
      <c r="BP121" s="49">
        <f>IFERROR(VLOOKUP(tab_herpeto[[#This Row],[Espécie*2]],'Base de dados'!B:AA,26),0)</f>
        <v>0</v>
      </c>
    </row>
    <row r="122" spans="2:68" x14ac:dyDescent="0.25">
      <c r="B122" s="29">
        <v>118</v>
      </c>
      <c r="C122" s="33" t="s">
        <v>3071</v>
      </c>
      <c r="D122" s="49" t="s">
        <v>3092</v>
      </c>
      <c r="E122" s="49" t="s">
        <v>85</v>
      </c>
      <c r="F122" s="50">
        <v>45143</v>
      </c>
      <c r="G122" s="49" t="s">
        <v>3074</v>
      </c>
      <c r="H122" s="49" t="s">
        <v>76</v>
      </c>
      <c r="I122" s="49" t="s">
        <v>59</v>
      </c>
      <c r="J122" s="49" t="s">
        <v>3064</v>
      </c>
      <c r="K122" s="53" t="s">
        <v>1217</v>
      </c>
      <c r="L122" s="35" t="str">
        <f>IFERROR(VLOOKUP(tab_herpeto[[#This Row],[Espécie*]],'Base de dados'!B:Z,7,),0)</f>
        <v>perereca-de-banheiro</v>
      </c>
      <c r="M122" s="29" t="s">
        <v>3</v>
      </c>
      <c r="N122" s="49" t="s">
        <v>82</v>
      </c>
      <c r="O122" s="49" t="s">
        <v>82</v>
      </c>
      <c r="P122" s="49" t="s">
        <v>39</v>
      </c>
      <c r="Q122" s="49" t="s">
        <v>80</v>
      </c>
      <c r="R122" s="49" t="s">
        <v>42</v>
      </c>
      <c r="S122" s="49" t="s">
        <v>4</v>
      </c>
      <c r="T122" s="51" t="s">
        <v>3101</v>
      </c>
      <c r="U122" s="51" t="s">
        <v>3102</v>
      </c>
      <c r="V122" s="49"/>
      <c r="W122" s="49" t="s">
        <v>52</v>
      </c>
      <c r="X122" s="29" t="s">
        <v>3</v>
      </c>
      <c r="Y122" s="49" t="s">
        <v>3</v>
      </c>
      <c r="Z122" s="50">
        <f>tab_herpeto[[#This Row],[Data]]</f>
        <v>45143</v>
      </c>
      <c r="AA122" s="49" t="str">
        <f>tab_herpeto[[#This Row],[Empreendimento]]</f>
        <v>PCH Canoas</v>
      </c>
      <c r="AB122" s="49" t="s">
        <v>176</v>
      </c>
      <c r="AC122" s="29" t="s">
        <v>178</v>
      </c>
      <c r="AD122" s="29" t="s">
        <v>181</v>
      </c>
      <c r="AE122" s="29" t="s">
        <v>3086</v>
      </c>
      <c r="AF122" s="29" t="s">
        <v>184</v>
      </c>
      <c r="AG122" s="29" t="s">
        <v>3130</v>
      </c>
      <c r="AH122" s="29" t="s">
        <v>189</v>
      </c>
      <c r="AI122" s="52" t="str">
        <f>tab_herpeto[[#This Row],[Espécie*]]</f>
        <v>Scinax perereca</v>
      </c>
      <c r="AJ122" s="53" t="str">
        <f>IFERROR(VLOOKUP(tab_herpeto[[#This Row],[Espécie*2]],'Base de dados'!B:Z,7,),0)</f>
        <v>perereca-de-banheiro</v>
      </c>
      <c r="AK122" s="49" t="str">
        <f>IFERROR(VLOOKUP(tab_herpeto[[#This Row],[Espécie*2]],'Base de dados'!B:Z,13,),0)</f>
        <v>-</v>
      </c>
      <c r="AL122" s="29" t="s">
        <v>192</v>
      </c>
      <c r="AM122" s="49" t="s">
        <v>3078</v>
      </c>
      <c r="AN122" s="49" t="s">
        <v>3082</v>
      </c>
      <c r="AO122" s="49" t="str">
        <f>IFERROR(VLOOKUP(tab_herpeto[[#This Row],[Espécie*2]],'Base de dados'!B:Z,22,),0)</f>
        <v>-</v>
      </c>
      <c r="AP122" s="49" t="str">
        <f>IFERROR(VLOOKUP(tab_herpeto[[#This Row],[Espécie*2]],'Base de dados'!B:Z,23,),0)</f>
        <v>-</v>
      </c>
      <c r="AQ122" s="49" t="str">
        <f>IFERROR(VLOOKUP(tab_herpeto[[#This Row],[Espécie*2]],'Base de dados'!B:Z,21,),0)</f>
        <v>LC</v>
      </c>
      <c r="AR122" s="49" t="str">
        <f>tab_herpeto[[#This Row],[Campanha]]</f>
        <v>C03</v>
      </c>
      <c r="AS122" s="49"/>
      <c r="AT122" s="49" t="str">
        <f>tab_herpeto[[#This Row],[Método]]</f>
        <v>Censo auditivo</v>
      </c>
      <c r="AU122" s="49" t="str">
        <f>tab_herpeto[[#This Row],[ID Marcação*]]</f>
        <v>-</v>
      </c>
      <c r="AV122" s="49" t="str">
        <f>tab_herpeto[[#This Row],[Nº do Tombo]]</f>
        <v>-</v>
      </c>
      <c r="AW122" s="49" t="str">
        <f>IFERROR(VLOOKUP(tab_herpeto[[#This Row],[Espécie*2]],'Base de dados'!B:Z,11,),0)</f>
        <v>E</v>
      </c>
      <c r="AX122" s="49" t="str">
        <f>IFERROR(VLOOKUP(tab_herpeto[[#This Row],[Espécie*2]],'Base de dados'!B:Z,3,),0)</f>
        <v>Anura</v>
      </c>
      <c r="AY122" s="49" t="str">
        <f>IFERROR(VLOOKUP(tab_herpeto[[#This Row],[Espécie*2]],'Base de dados'!B:Z,4,),0)</f>
        <v>Hylidae</v>
      </c>
      <c r="AZ122" s="49" t="str">
        <f>IFERROR(VLOOKUP(tab_herpeto[[#This Row],[Espécie*2]],'Base de dados'!B:Z,5,),0)</f>
        <v>Scinaxinae</v>
      </c>
      <c r="BA122" s="49">
        <f>IFERROR(VLOOKUP(tab_herpeto[[#This Row],[Espécie*2]],'Base de dados'!B:Z,6,),0)</f>
        <v>0</v>
      </c>
      <c r="BB122" s="49" t="str">
        <f>IFERROR(VLOOKUP(tab_herpeto[[#This Row],[Espécie*2]],'Base de dados'!B:Z,8,),0)</f>
        <v>-</v>
      </c>
      <c r="BC122" s="49" t="str">
        <f>IFERROR(VLOOKUP(tab_herpeto[[#This Row],[Espécie*2]],'Base de dados'!B:Z,9,),0)</f>
        <v>Ar</v>
      </c>
      <c r="BD122" s="49" t="str">
        <f>IFERROR(VLOOKUP(tab_herpeto[[#This Row],[Espécie*2]],'Base de dados'!B:Z,10,),0)</f>
        <v>AF</v>
      </c>
      <c r="BE122" s="49" t="str">
        <f>IFERROR(VLOOKUP(tab_herpeto[[#This Row],[Espécie*2]],'Base de dados'!B:Z,12,),0)</f>
        <v>-</v>
      </c>
      <c r="BF122" s="49" t="str">
        <f>IFERROR(VLOOKUP(tab_herpeto[[#This Row],[Espécie*2]],'Base de dados'!B:Z,14,),0)</f>
        <v>RS, SC, PR, SP</v>
      </c>
      <c r="BG122" s="49">
        <f>IFERROR(VLOOKUP(tab_herpeto[[#This Row],[Espécie*2]],'Base de dados'!B:Z,15,),0)</f>
        <v>0</v>
      </c>
      <c r="BH122" s="49">
        <f>IFERROR(VLOOKUP(tab_herpeto[[#This Row],[Espécie*2]],'Base de dados'!B:Z,16,),0)</f>
        <v>0</v>
      </c>
      <c r="BI122" s="49">
        <f>IFERROR(VLOOKUP(tab_herpeto[[#This Row],[Espécie*2]],'Base de dados'!B:Z,17,),0)</f>
        <v>0</v>
      </c>
      <c r="BJ122" s="49">
        <f>IFERROR(VLOOKUP(tab_herpeto[[#This Row],[Espécie*2]],'Base de dados'!B:Z,18,),0)</f>
        <v>0</v>
      </c>
      <c r="BK122" s="49" t="str">
        <f>IFERROR(VLOOKUP(tab_herpeto[[#This Row],[Espécie*2]],'Base de dados'!B:Z,19,),0)</f>
        <v>-</v>
      </c>
      <c r="BL122" s="49" t="str">
        <f>IFERROR(VLOOKUP(tab_herpeto[[#This Row],[Espécie*2]],'Base de dados'!B:Z,20,),0)</f>
        <v>-</v>
      </c>
      <c r="BM122" s="49" t="str">
        <f>IFERROR(VLOOKUP(tab_herpeto[[#This Row],[Espécie*2]],'Base de dados'!B:Z,24),0)</f>
        <v>-</v>
      </c>
      <c r="BN122" s="49" t="str">
        <f>IFERROR(VLOOKUP(tab_herpeto[[#This Row],[Espécie*2]],'Base de dados'!B:Z,25,),0)</f>
        <v>-</v>
      </c>
      <c r="BO122" s="49" t="str">
        <f>IFERROR(VLOOKUP(tab_herpeto[[#This Row],[Espécie*2]],'Base de dados'!B:Z,2),0)</f>
        <v>XX</v>
      </c>
      <c r="BP122" s="49">
        <f>IFERROR(VLOOKUP(tab_herpeto[[#This Row],[Espécie*2]],'Base de dados'!B:AA,26),0)</f>
        <v>0</v>
      </c>
    </row>
    <row r="123" spans="2:68" x14ac:dyDescent="0.25">
      <c r="B123" s="29">
        <v>119</v>
      </c>
      <c r="C123" s="33" t="s">
        <v>3071</v>
      </c>
      <c r="D123" s="49" t="s">
        <v>3092</v>
      </c>
      <c r="E123" s="49" t="s">
        <v>85</v>
      </c>
      <c r="F123" s="50">
        <v>45143</v>
      </c>
      <c r="G123" s="49" t="s">
        <v>3074</v>
      </c>
      <c r="H123" s="49" t="s">
        <v>76</v>
      </c>
      <c r="I123" s="49" t="s">
        <v>59</v>
      </c>
      <c r="J123" s="49" t="s">
        <v>3064</v>
      </c>
      <c r="K123" s="53" t="s">
        <v>1217</v>
      </c>
      <c r="L123" s="35" t="str">
        <f>IFERROR(VLOOKUP(tab_herpeto[[#This Row],[Espécie*]],'Base de dados'!B:Z,7,),0)</f>
        <v>perereca-de-banheiro</v>
      </c>
      <c r="M123" s="29" t="s">
        <v>3</v>
      </c>
      <c r="N123" s="49" t="s">
        <v>82</v>
      </c>
      <c r="O123" s="49" t="s">
        <v>82</v>
      </c>
      <c r="P123" s="49" t="s">
        <v>39</v>
      </c>
      <c r="Q123" s="49" t="s">
        <v>80</v>
      </c>
      <c r="R123" s="49" t="s">
        <v>41</v>
      </c>
      <c r="S123" s="49" t="s">
        <v>4</v>
      </c>
      <c r="T123" s="51" t="s">
        <v>3101</v>
      </c>
      <c r="U123" s="51" t="s">
        <v>3102</v>
      </c>
      <c r="V123" s="49"/>
      <c r="W123" s="49" t="s">
        <v>52</v>
      </c>
      <c r="X123" s="29" t="s">
        <v>3</v>
      </c>
      <c r="Y123" s="49" t="s">
        <v>3</v>
      </c>
      <c r="Z123" s="50">
        <f>tab_herpeto[[#This Row],[Data]]</f>
        <v>45143</v>
      </c>
      <c r="AA123" s="49" t="str">
        <f>tab_herpeto[[#This Row],[Empreendimento]]</f>
        <v>PCH Canoas</v>
      </c>
      <c r="AB123" s="49" t="s">
        <v>176</v>
      </c>
      <c r="AC123" s="29" t="s">
        <v>178</v>
      </c>
      <c r="AD123" s="29" t="s">
        <v>181</v>
      </c>
      <c r="AE123" s="29" t="s">
        <v>3086</v>
      </c>
      <c r="AF123" s="29" t="s">
        <v>184</v>
      </c>
      <c r="AG123" s="29" t="s">
        <v>3130</v>
      </c>
      <c r="AH123" s="29" t="s">
        <v>189</v>
      </c>
      <c r="AI123" s="52" t="str">
        <f>tab_herpeto[[#This Row],[Espécie*]]</f>
        <v>Scinax perereca</v>
      </c>
      <c r="AJ123" s="53" t="str">
        <f>IFERROR(VLOOKUP(tab_herpeto[[#This Row],[Espécie*2]],'Base de dados'!B:Z,7,),0)</f>
        <v>perereca-de-banheiro</v>
      </c>
      <c r="AK123" s="49" t="str">
        <f>IFERROR(VLOOKUP(tab_herpeto[[#This Row],[Espécie*2]],'Base de dados'!B:Z,13,),0)</f>
        <v>-</v>
      </c>
      <c r="AL123" s="29" t="s">
        <v>192</v>
      </c>
      <c r="AM123" s="49" t="s">
        <v>3078</v>
      </c>
      <c r="AN123" s="49" t="s">
        <v>3082</v>
      </c>
      <c r="AO123" s="49" t="str">
        <f>IFERROR(VLOOKUP(tab_herpeto[[#This Row],[Espécie*2]],'Base de dados'!B:Z,22,),0)</f>
        <v>-</v>
      </c>
      <c r="AP123" s="49" t="str">
        <f>IFERROR(VLOOKUP(tab_herpeto[[#This Row],[Espécie*2]],'Base de dados'!B:Z,23,),0)</f>
        <v>-</v>
      </c>
      <c r="AQ123" s="49" t="str">
        <f>IFERROR(VLOOKUP(tab_herpeto[[#This Row],[Espécie*2]],'Base de dados'!B:Z,21,),0)</f>
        <v>LC</v>
      </c>
      <c r="AR123" s="49" t="str">
        <f>tab_herpeto[[#This Row],[Campanha]]</f>
        <v>C03</v>
      </c>
      <c r="AS123" s="49"/>
      <c r="AT123" s="49" t="str">
        <f>tab_herpeto[[#This Row],[Método]]</f>
        <v>Censo auditivo</v>
      </c>
      <c r="AU123" s="49" t="str">
        <f>tab_herpeto[[#This Row],[ID Marcação*]]</f>
        <v>-</v>
      </c>
      <c r="AV123" s="49" t="str">
        <f>tab_herpeto[[#This Row],[Nº do Tombo]]</f>
        <v>-</v>
      </c>
      <c r="AW123" s="49" t="str">
        <f>IFERROR(VLOOKUP(tab_herpeto[[#This Row],[Espécie*2]],'Base de dados'!B:Z,11,),0)</f>
        <v>E</v>
      </c>
      <c r="AX123" s="49" t="str">
        <f>IFERROR(VLOOKUP(tab_herpeto[[#This Row],[Espécie*2]],'Base de dados'!B:Z,3,),0)</f>
        <v>Anura</v>
      </c>
      <c r="AY123" s="49" t="str">
        <f>IFERROR(VLOOKUP(tab_herpeto[[#This Row],[Espécie*2]],'Base de dados'!B:Z,4,),0)</f>
        <v>Hylidae</v>
      </c>
      <c r="AZ123" s="49" t="str">
        <f>IFERROR(VLOOKUP(tab_herpeto[[#This Row],[Espécie*2]],'Base de dados'!B:Z,5,),0)</f>
        <v>Scinaxinae</v>
      </c>
      <c r="BA123" s="49">
        <f>IFERROR(VLOOKUP(tab_herpeto[[#This Row],[Espécie*2]],'Base de dados'!B:Z,6,),0)</f>
        <v>0</v>
      </c>
      <c r="BB123" s="49" t="str">
        <f>IFERROR(VLOOKUP(tab_herpeto[[#This Row],[Espécie*2]],'Base de dados'!B:Z,8,),0)</f>
        <v>-</v>
      </c>
      <c r="BC123" s="49" t="str">
        <f>IFERROR(VLOOKUP(tab_herpeto[[#This Row],[Espécie*2]],'Base de dados'!B:Z,9,),0)</f>
        <v>Ar</v>
      </c>
      <c r="BD123" s="49" t="str">
        <f>IFERROR(VLOOKUP(tab_herpeto[[#This Row],[Espécie*2]],'Base de dados'!B:Z,10,),0)</f>
        <v>AF</v>
      </c>
      <c r="BE123" s="49" t="str">
        <f>IFERROR(VLOOKUP(tab_herpeto[[#This Row],[Espécie*2]],'Base de dados'!B:Z,12,),0)</f>
        <v>-</v>
      </c>
      <c r="BF123" s="49" t="str">
        <f>IFERROR(VLOOKUP(tab_herpeto[[#This Row],[Espécie*2]],'Base de dados'!B:Z,14,),0)</f>
        <v>RS, SC, PR, SP</v>
      </c>
      <c r="BG123" s="49">
        <f>IFERROR(VLOOKUP(tab_herpeto[[#This Row],[Espécie*2]],'Base de dados'!B:Z,15,),0)</f>
        <v>0</v>
      </c>
      <c r="BH123" s="49">
        <f>IFERROR(VLOOKUP(tab_herpeto[[#This Row],[Espécie*2]],'Base de dados'!B:Z,16,),0)</f>
        <v>0</v>
      </c>
      <c r="BI123" s="49">
        <f>IFERROR(VLOOKUP(tab_herpeto[[#This Row],[Espécie*2]],'Base de dados'!B:Z,17,),0)</f>
        <v>0</v>
      </c>
      <c r="BJ123" s="49">
        <f>IFERROR(VLOOKUP(tab_herpeto[[#This Row],[Espécie*2]],'Base de dados'!B:Z,18,),0)</f>
        <v>0</v>
      </c>
      <c r="BK123" s="49" t="str">
        <f>IFERROR(VLOOKUP(tab_herpeto[[#This Row],[Espécie*2]],'Base de dados'!B:Z,19,),0)</f>
        <v>-</v>
      </c>
      <c r="BL123" s="49" t="str">
        <f>IFERROR(VLOOKUP(tab_herpeto[[#This Row],[Espécie*2]],'Base de dados'!B:Z,20,),0)</f>
        <v>-</v>
      </c>
      <c r="BM123" s="49" t="str">
        <f>IFERROR(VLOOKUP(tab_herpeto[[#This Row],[Espécie*2]],'Base de dados'!B:Z,24),0)</f>
        <v>-</v>
      </c>
      <c r="BN123" s="49" t="str">
        <f>IFERROR(VLOOKUP(tab_herpeto[[#This Row],[Espécie*2]],'Base de dados'!B:Z,25,),0)</f>
        <v>-</v>
      </c>
      <c r="BO123" s="49" t="str">
        <f>IFERROR(VLOOKUP(tab_herpeto[[#This Row],[Espécie*2]],'Base de dados'!B:Z,2),0)</f>
        <v>XX</v>
      </c>
      <c r="BP123" s="49">
        <f>IFERROR(VLOOKUP(tab_herpeto[[#This Row],[Espécie*2]],'Base de dados'!B:AA,26),0)</f>
        <v>0</v>
      </c>
    </row>
    <row r="124" spans="2:68" x14ac:dyDescent="0.25">
      <c r="B124" s="29">
        <v>120</v>
      </c>
      <c r="C124" s="33" t="s">
        <v>3071</v>
      </c>
      <c r="D124" s="49" t="s">
        <v>3092</v>
      </c>
      <c r="E124" s="49" t="s">
        <v>85</v>
      </c>
      <c r="F124" s="50">
        <v>45143</v>
      </c>
      <c r="G124" s="49" t="s">
        <v>3074</v>
      </c>
      <c r="H124" s="49" t="s">
        <v>76</v>
      </c>
      <c r="I124" s="49" t="s">
        <v>59</v>
      </c>
      <c r="J124" s="49" t="s">
        <v>3064</v>
      </c>
      <c r="K124" s="53" t="s">
        <v>1217</v>
      </c>
      <c r="L124" s="35" t="str">
        <f>IFERROR(VLOOKUP(tab_herpeto[[#This Row],[Espécie*]],'Base de dados'!B:Z,7,),0)</f>
        <v>perereca-de-banheiro</v>
      </c>
      <c r="M124" s="29" t="s">
        <v>3</v>
      </c>
      <c r="N124" s="49" t="s">
        <v>82</v>
      </c>
      <c r="O124" s="49" t="s">
        <v>82</v>
      </c>
      <c r="P124" s="49" t="s">
        <v>39</v>
      </c>
      <c r="Q124" s="49" t="s">
        <v>80</v>
      </c>
      <c r="R124" s="49" t="s">
        <v>41</v>
      </c>
      <c r="S124" s="49" t="s">
        <v>4</v>
      </c>
      <c r="T124" s="51" t="s">
        <v>3101</v>
      </c>
      <c r="U124" s="51" t="s">
        <v>3102</v>
      </c>
      <c r="V124" s="49"/>
      <c r="W124" s="49" t="s">
        <v>52</v>
      </c>
      <c r="X124" s="29" t="s">
        <v>3</v>
      </c>
      <c r="Y124" s="49" t="s">
        <v>3</v>
      </c>
      <c r="Z124" s="50">
        <f>tab_herpeto[[#This Row],[Data]]</f>
        <v>45143</v>
      </c>
      <c r="AA124" s="49" t="str">
        <f>tab_herpeto[[#This Row],[Empreendimento]]</f>
        <v>PCH Canoas</v>
      </c>
      <c r="AB124" s="49" t="s">
        <v>176</v>
      </c>
      <c r="AC124" s="29" t="s">
        <v>178</v>
      </c>
      <c r="AD124" s="29" t="s">
        <v>181</v>
      </c>
      <c r="AE124" s="29" t="s">
        <v>3086</v>
      </c>
      <c r="AF124" s="29" t="s">
        <v>184</v>
      </c>
      <c r="AG124" s="29" t="s">
        <v>3130</v>
      </c>
      <c r="AH124" s="29" t="s">
        <v>189</v>
      </c>
      <c r="AI124" s="52" t="str">
        <f>tab_herpeto[[#This Row],[Espécie*]]</f>
        <v>Scinax perereca</v>
      </c>
      <c r="AJ124" s="53" t="str">
        <f>IFERROR(VLOOKUP(tab_herpeto[[#This Row],[Espécie*2]],'Base de dados'!B:Z,7,),0)</f>
        <v>perereca-de-banheiro</v>
      </c>
      <c r="AK124" s="49" t="str">
        <f>IFERROR(VLOOKUP(tab_herpeto[[#This Row],[Espécie*2]],'Base de dados'!B:Z,13,),0)</f>
        <v>-</v>
      </c>
      <c r="AL124" s="29" t="s">
        <v>192</v>
      </c>
      <c r="AM124" s="49" t="s">
        <v>3078</v>
      </c>
      <c r="AN124" s="49" t="s">
        <v>3082</v>
      </c>
      <c r="AO124" s="49" t="str">
        <f>IFERROR(VLOOKUP(tab_herpeto[[#This Row],[Espécie*2]],'Base de dados'!B:Z,22,),0)</f>
        <v>-</v>
      </c>
      <c r="AP124" s="49" t="str">
        <f>IFERROR(VLOOKUP(tab_herpeto[[#This Row],[Espécie*2]],'Base de dados'!B:Z,23,),0)</f>
        <v>-</v>
      </c>
      <c r="AQ124" s="49" t="str">
        <f>IFERROR(VLOOKUP(tab_herpeto[[#This Row],[Espécie*2]],'Base de dados'!B:Z,21,),0)</f>
        <v>LC</v>
      </c>
      <c r="AR124" s="49" t="str">
        <f>tab_herpeto[[#This Row],[Campanha]]</f>
        <v>C03</v>
      </c>
      <c r="AS124" s="49"/>
      <c r="AT124" s="49" t="str">
        <f>tab_herpeto[[#This Row],[Método]]</f>
        <v>Censo auditivo</v>
      </c>
      <c r="AU124" s="49" t="str">
        <f>tab_herpeto[[#This Row],[ID Marcação*]]</f>
        <v>-</v>
      </c>
      <c r="AV124" s="49" t="str">
        <f>tab_herpeto[[#This Row],[Nº do Tombo]]</f>
        <v>-</v>
      </c>
      <c r="AW124" s="49" t="str">
        <f>IFERROR(VLOOKUP(tab_herpeto[[#This Row],[Espécie*2]],'Base de dados'!B:Z,11,),0)</f>
        <v>E</v>
      </c>
      <c r="AX124" s="49" t="str">
        <f>IFERROR(VLOOKUP(tab_herpeto[[#This Row],[Espécie*2]],'Base de dados'!B:Z,3,),0)</f>
        <v>Anura</v>
      </c>
      <c r="AY124" s="49" t="str">
        <f>IFERROR(VLOOKUP(tab_herpeto[[#This Row],[Espécie*2]],'Base de dados'!B:Z,4,),0)</f>
        <v>Hylidae</v>
      </c>
      <c r="AZ124" s="49" t="str">
        <f>IFERROR(VLOOKUP(tab_herpeto[[#This Row],[Espécie*2]],'Base de dados'!B:Z,5,),0)</f>
        <v>Scinaxinae</v>
      </c>
      <c r="BA124" s="49">
        <f>IFERROR(VLOOKUP(tab_herpeto[[#This Row],[Espécie*2]],'Base de dados'!B:Z,6,),0)</f>
        <v>0</v>
      </c>
      <c r="BB124" s="49" t="str">
        <f>IFERROR(VLOOKUP(tab_herpeto[[#This Row],[Espécie*2]],'Base de dados'!B:Z,8,),0)</f>
        <v>-</v>
      </c>
      <c r="BC124" s="49" t="str">
        <f>IFERROR(VLOOKUP(tab_herpeto[[#This Row],[Espécie*2]],'Base de dados'!B:Z,9,),0)</f>
        <v>Ar</v>
      </c>
      <c r="BD124" s="49" t="str">
        <f>IFERROR(VLOOKUP(tab_herpeto[[#This Row],[Espécie*2]],'Base de dados'!B:Z,10,),0)</f>
        <v>AF</v>
      </c>
      <c r="BE124" s="49" t="str">
        <f>IFERROR(VLOOKUP(tab_herpeto[[#This Row],[Espécie*2]],'Base de dados'!B:Z,12,),0)</f>
        <v>-</v>
      </c>
      <c r="BF124" s="49" t="str">
        <f>IFERROR(VLOOKUP(tab_herpeto[[#This Row],[Espécie*2]],'Base de dados'!B:Z,14,),0)</f>
        <v>RS, SC, PR, SP</v>
      </c>
      <c r="BG124" s="49">
        <f>IFERROR(VLOOKUP(tab_herpeto[[#This Row],[Espécie*2]],'Base de dados'!B:Z,15,),0)</f>
        <v>0</v>
      </c>
      <c r="BH124" s="49">
        <f>IFERROR(VLOOKUP(tab_herpeto[[#This Row],[Espécie*2]],'Base de dados'!B:Z,16,),0)</f>
        <v>0</v>
      </c>
      <c r="BI124" s="49">
        <f>IFERROR(VLOOKUP(tab_herpeto[[#This Row],[Espécie*2]],'Base de dados'!B:Z,17,),0)</f>
        <v>0</v>
      </c>
      <c r="BJ124" s="49">
        <f>IFERROR(VLOOKUP(tab_herpeto[[#This Row],[Espécie*2]],'Base de dados'!B:Z,18,),0)</f>
        <v>0</v>
      </c>
      <c r="BK124" s="49" t="str">
        <f>IFERROR(VLOOKUP(tab_herpeto[[#This Row],[Espécie*2]],'Base de dados'!B:Z,19,),0)</f>
        <v>-</v>
      </c>
      <c r="BL124" s="49" t="str">
        <f>IFERROR(VLOOKUP(tab_herpeto[[#This Row],[Espécie*2]],'Base de dados'!B:Z,20,),0)</f>
        <v>-</v>
      </c>
      <c r="BM124" s="49" t="str">
        <f>IFERROR(VLOOKUP(tab_herpeto[[#This Row],[Espécie*2]],'Base de dados'!B:Z,24),0)</f>
        <v>-</v>
      </c>
      <c r="BN124" s="49" t="str">
        <f>IFERROR(VLOOKUP(tab_herpeto[[#This Row],[Espécie*2]],'Base de dados'!B:Z,25,),0)</f>
        <v>-</v>
      </c>
      <c r="BO124" s="49" t="str">
        <f>IFERROR(VLOOKUP(tab_herpeto[[#This Row],[Espécie*2]],'Base de dados'!B:Z,2),0)</f>
        <v>XX</v>
      </c>
      <c r="BP124" s="49">
        <f>IFERROR(VLOOKUP(tab_herpeto[[#This Row],[Espécie*2]],'Base de dados'!B:AA,26),0)</f>
        <v>0</v>
      </c>
    </row>
    <row r="125" spans="2:68" x14ac:dyDescent="0.25">
      <c r="B125" s="29">
        <v>121</v>
      </c>
      <c r="C125" s="33" t="s">
        <v>3071</v>
      </c>
      <c r="D125" s="49" t="s">
        <v>3092</v>
      </c>
      <c r="E125" s="49" t="s">
        <v>85</v>
      </c>
      <c r="F125" s="50">
        <v>45143</v>
      </c>
      <c r="G125" s="49" t="s">
        <v>3074</v>
      </c>
      <c r="H125" s="49" t="s">
        <v>76</v>
      </c>
      <c r="I125" s="49" t="s">
        <v>59</v>
      </c>
      <c r="J125" s="49" t="s">
        <v>3064</v>
      </c>
      <c r="K125" s="53" t="s">
        <v>1217</v>
      </c>
      <c r="L125" s="35" t="str">
        <f>IFERROR(VLOOKUP(tab_herpeto[[#This Row],[Espécie*]],'Base de dados'!B:Z,7,),0)</f>
        <v>perereca-de-banheiro</v>
      </c>
      <c r="M125" s="29" t="s">
        <v>3</v>
      </c>
      <c r="N125" s="49" t="s">
        <v>82</v>
      </c>
      <c r="O125" s="49" t="s">
        <v>82</v>
      </c>
      <c r="P125" s="49" t="s">
        <v>39</v>
      </c>
      <c r="Q125" s="49" t="s">
        <v>80</v>
      </c>
      <c r="R125" s="49" t="s">
        <v>3100</v>
      </c>
      <c r="S125" s="49" t="s">
        <v>4</v>
      </c>
      <c r="T125" s="51" t="s">
        <v>3101</v>
      </c>
      <c r="U125" s="51" t="s">
        <v>3102</v>
      </c>
      <c r="V125" s="49"/>
      <c r="W125" s="49" t="s">
        <v>52</v>
      </c>
      <c r="X125" s="29" t="s">
        <v>3</v>
      </c>
      <c r="Y125" s="49" t="s">
        <v>3</v>
      </c>
      <c r="Z125" s="50">
        <f>tab_herpeto[[#This Row],[Data]]</f>
        <v>45143</v>
      </c>
      <c r="AA125" s="49" t="str">
        <f>tab_herpeto[[#This Row],[Empreendimento]]</f>
        <v>PCH Canoas</v>
      </c>
      <c r="AB125" s="49" t="s">
        <v>176</v>
      </c>
      <c r="AC125" s="29" t="s">
        <v>178</v>
      </c>
      <c r="AD125" s="29" t="s">
        <v>181</v>
      </c>
      <c r="AE125" s="29" t="s">
        <v>3086</v>
      </c>
      <c r="AF125" s="29" t="s">
        <v>184</v>
      </c>
      <c r="AG125" s="29" t="s">
        <v>3130</v>
      </c>
      <c r="AH125" s="29" t="s">
        <v>189</v>
      </c>
      <c r="AI125" s="52" t="str">
        <f>tab_herpeto[[#This Row],[Espécie*]]</f>
        <v>Scinax perereca</v>
      </c>
      <c r="AJ125" s="53" t="str">
        <f>IFERROR(VLOOKUP(tab_herpeto[[#This Row],[Espécie*2]],'Base de dados'!B:Z,7,),0)</f>
        <v>perereca-de-banheiro</v>
      </c>
      <c r="AK125" s="49" t="str">
        <f>IFERROR(VLOOKUP(tab_herpeto[[#This Row],[Espécie*2]],'Base de dados'!B:Z,13,),0)</f>
        <v>-</v>
      </c>
      <c r="AL125" s="29" t="s">
        <v>192</v>
      </c>
      <c r="AM125" s="49" t="s">
        <v>3078</v>
      </c>
      <c r="AN125" s="49" t="s">
        <v>3082</v>
      </c>
      <c r="AO125" s="49" t="str">
        <f>IFERROR(VLOOKUP(tab_herpeto[[#This Row],[Espécie*2]],'Base de dados'!B:Z,22,),0)</f>
        <v>-</v>
      </c>
      <c r="AP125" s="49" t="str">
        <f>IFERROR(VLOOKUP(tab_herpeto[[#This Row],[Espécie*2]],'Base de dados'!B:Z,23,),0)</f>
        <v>-</v>
      </c>
      <c r="AQ125" s="49" t="str">
        <f>IFERROR(VLOOKUP(tab_herpeto[[#This Row],[Espécie*2]],'Base de dados'!B:Z,21,),0)</f>
        <v>LC</v>
      </c>
      <c r="AR125" s="49" t="str">
        <f>tab_herpeto[[#This Row],[Campanha]]</f>
        <v>C03</v>
      </c>
      <c r="AS125" s="49"/>
      <c r="AT125" s="49" t="str">
        <f>tab_herpeto[[#This Row],[Método]]</f>
        <v>Censo auditivo</v>
      </c>
      <c r="AU125" s="49" t="str">
        <f>tab_herpeto[[#This Row],[ID Marcação*]]</f>
        <v>-</v>
      </c>
      <c r="AV125" s="49" t="str">
        <f>tab_herpeto[[#This Row],[Nº do Tombo]]</f>
        <v>-</v>
      </c>
      <c r="AW125" s="49" t="str">
        <f>IFERROR(VLOOKUP(tab_herpeto[[#This Row],[Espécie*2]],'Base de dados'!B:Z,11,),0)</f>
        <v>E</v>
      </c>
      <c r="AX125" s="49" t="str">
        <f>IFERROR(VLOOKUP(tab_herpeto[[#This Row],[Espécie*2]],'Base de dados'!B:Z,3,),0)</f>
        <v>Anura</v>
      </c>
      <c r="AY125" s="49" t="str">
        <f>IFERROR(VLOOKUP(tab_herpeto[[#This Row],[Espécie*2]],'Base de dados'!B:Z,4,),0)</f>
        <v>Hylidae</v>
      </c>
      <c r="AZ125" s="49" t="str">
        <f>IFERROR(VLOOKUP(tab_herpeto[[#This Row],[Espécie*2]],'Base de dados'!B:Z,5,),0)</f>
        <v>Scinaxinae</v>
      </c>
      <c r="BA125" s="49">
        <f>IFERROR(VLOOKUP(tab_herpeto[[#This Row],[Espécie*2]],'Base de dados'!B:Z,6,),0)</f>
        <v>0</v>
      </c>
      <c r="BB125" s="49" t="str">
        <f>IFERROR(VLOOKUP(tab_herpeto[[#This Row],[Espécie*2]],'Base de dados'!B:Z,8,),0)</f>
        <v>-</v>
      </c>
      <c r="BC125" s="49" t="str">
        <f>IFERROR(VLOOKUP(tab_herpeto[[#This Row],[Espécie*2]],'Base de dados'!B:Z,9,),0)</f>
        <v>Ar</v>
      </c>
      <c r="BD125" s="49" t="str">
        <f>IFERROR(VLOOKUP(tab_herpeto[[#This Row],[Espécie*2]],'Base de dados'!B:Z,10,),0)</f>
        <v>AF</v>
      </c>
      <c r="BE125" s="49" t="str">
        <f>IFERROR(VLOOKUP(tab_herpeto[[#This Row],[Espécie*2]],'Base de dados'!B:Z,12,),0)</f>
        <v>-</v>
      </c>
      <c r="BF125" s="49" t="str">
        <f>IFERROR(VLOOKUP(tab_herpeto[[#This Row],[Espécie*2]],'Base de dados'!B:Z,14,),0)</f>
        <v>RS, SC, PR, SP</v>
      </c>
      <c r="BG125" s="49">
        <f>IFERROR(VLOOKUP(tab_herpeto[[#This Row],[Espécie*2]],'Base de dados'!B:Z,15,),0)</f>
        <v>0</v>
      </c>
      <c r="BH125" s="49">
        <f>IFERROR(VLOOKUP(tab_herpeto[[#This Row],[Espécie*2]],'Base de dados'!B:Z,16,),0)</f>
        <v>0</v>
      </c>
      <c r="BI125" s="49">
        <f>IFERROR(VLOOKUP(tab_herpeto[[#This Row],[Espécie*2]],'Base de dados'!B:Z,17,),0)</f>
        <v>0</v>
      </c>
      <c r="BJ125" s="49">
        <f>IFERROR(VLOOKUP(tab_herpeto[[#This Row],[Espécie*2]],'Base de dados'!B:Z,18,),0)</f>
        <v>0</v>
      </c>
      <c r="BK125" s="49" t="str">
        <f>IFERROR(VLOOKUP(tab_herpeto[[#This Row],[Espécie*2]],'Base de dados'!B:Z,19,),0)</f>
        <v>-</v>
      </c>
      <c r="BL125" s="49" t="str">
        <f>IFERROR(VLOOKUP(tab_herpeto[[#This Row],[Espécie*2]],'Base de dados'!B:Z,20,),0)</f>
        <v>-</v>
      </c>
      <c r="BM125" s="49" t="str">
        <f>IFERROR(VLOOKUP(tab_herpeto[[#This Row],[Espécie*2]],'Base de dados'!B:Z,24),0)</f>
        <v>-</v>
      </c>
      <c r="BN125" s="49" t="str">
        <f>IFERROR(VLOOKUP(tab_herpeto[[#This Row],[Espécie*2]],'Base de dados'!B:Z,25,),0)</f>
        <v>-</v>
      </c>
      <c r="BO125" s="49" t="str">
        <f>IFERROR(VLOOKUP(tab_herpeto[[#This Row],[Espécie*2]],'Base de dados'!B:Z,2),0)</f>
        <v>XX</v>
      </c>
      <c r="BP125" s="49">
        <f>IFERROR(VLOOKUP(tab_herpeto[[#This Row],[Espécie*2]],'Base de dados'!B:AA,26),0)</f>
        <v>0</v>
      </c>
    </row>
    <row r="126" spans="2:68" x14ac:dyDescent="0.25">
      <c r="B126" s="29">
        <v>122</v>
      </c>
      <c r="C126" s="33" t="s">
        <v>3071</v>
      </c>
      <c r="D126" s="49" t="s">
        <v>3092</v>
      </c>
      <c r="E126" s="49" t="s">
        <v>85</v>
      </c>
      <c r="F126" s="50">
        <v>45143</v>
      </c>
      <c r="G126" s="49" t="s">
        <v>3074</v>
      </c>
      <c r="H126" s="49" t="s">
        <v>76</v>
      </c>
      <c r="I126" s="49" t="s">
        <v>59</v>
      </c>
      <c r="J126" s="49" t="s">
        <v>3064</v>
      </c>
      <c r="K126" s="53" t="s">
        <v>1217</v>
      </c>
      <c r="L126" s="35" t="str">
        <f>IFERROR(VLOOKUP(tab_herpeto[[#This Row],[Espécie*]],'Base de dados'!B:Z,7,),0)</f>
        <v>perereca-de-banheiro</v>
      </c>
      <c r="M126" s="29" t="s">
        <v>3</v>
      </c>
      <c r="N126" s="49" t="s">
        <v>82</v>
      </c>
      <c r="O126" s="49" t="s">
        <v>82</v>
      </c>
      <c r="P126" s="49" t="s">
        <v>39</v>
      </c>
      <c r="Q126" s="49" t="s">
        <v>80</v>
      </c>
      <c r="R126" s="49" t="s">
        <v>3100</v>
      </c>
      <c r="S126" s="49" t="s">
        <v>4</v>
      </c>
      <c r="T126" s="51" t="s">
        <v>3101</v>
      </c>
      <c r="U126" s="51" t="s">
        <v>3102</v>
      </c>
      <c r="V126" s="49"/>
      <c r="W126" s="49" t="s">
        <v>52</v>
      </c>
      <c r="X126" s="29" t="s">
        <v>3</v>
      </c>
      <c r="Y126" s="49" t="s">
        <v>3</v>
      </c>
      <c r="Z126" s="50">
        <f>tab_herpeto[[#This Row],[Data]]</f>
        <v>45143</v>
      </c>
      <c r="AA126" s="49" t="str">
        <f>tab_herpeto[[#This Row],[Empreendimento]]</f>
        <v>PCH Canoas</v>
      </c>
      <c r="AB126" s="49" t="s">
        <v>176</v>
      </c>
      <c r="AC126" s="29" t="s">
        <v>178</v>
      </c>
      <c r="AD126" s="29" t="s">
        <v>181</v>
      </c>
      <c r="AE126" s="29" t="s">
        <v>3086</v>
      </c>
      <c r="AF126" s="29" t="s">
        <v>184</v>
      </c>
      <c r="AG126" s="29" t="s">
        <v>3130</v>
      </c>
      <c r="AH126" s="29" t="s">
        <v>189</v>
      </c>
      <c r="AI126" s="52" t="str">
        <f>tab_herpeto[[#This Row],[Espécie*]]</f>
        <v>Scinax perereca</v>
      </c>
      <c r="AJ126" s="53" t="str">
        <f>IFERROR(VLOOKUP(tab_herpeto[[#This Row],[Espécie*2]],'Base de dados'!B:Z,7,),0)</f>
        <v>perereca-de-banheiro</v>
      </c>
      <c r="AK126" s="49" t="str">
        <f>IFERROR(VLOOKUP(tab_herpeto[[#This Row],[Espécie*2]],'Base de dados'!B:Z,13,),0)</f>
        <v>-</v>
      </c>
      <c r="AL126" s="29" t="s">
        <v>192</v>
      </c>
      <c r="AM126" s="49" t="s">
        <v>3078</v>
      </c>
      <c r="AN126" s="49" t="s">
        <v>3082</v>
      </c>
      <c r="AO126" s="49" t="str">
        <f>IFERROR(VLOOKUP(tab_herpeto[[#This Row],[Espécie*2]],'Base de dados'!B:Z,22,),0)</f>
        <v>-</v>
      </c>
      <c r="AP126" s="49" t="str">
        <f>IFERROR(VLOOKUP(tab_herpeto[[#This Row],[Espécie*2]],'Base de dados'!B:Z,23,),0)</f>
        <v>-</v>
      </c>
      <c r="AQ126" s="49" t="str">
        <f>IFERROR(VLOOKUP(tab_herpeto[[#This Row],[Espécie*2]],'Base de dados'!B:Z,21,),0)</f>
        <v>LC</v>
      </c>
      <c r="AR126" s="49" t="str">
        <f>tab_herpeto[[#This Row],[Campanha]]</f>
        <v>C03</v>
      </c>
      <c r="AS126" s="49"/>
      <c r="AT126" s="49" t="str">
        <f>tab_herpeto[[#This Row],[Método]]</f>
        <v>Censo auditivo</v>
      </c>
      <c r="AU126" s="49" t="str">
        <f>tab_herpeto[[#This Row],[ID Marcação*]]</f>
        <v>-</v>
      </c>
      <c r="AV126" s="49" t="str">
        <f>tab_herpeto[[#This Row],[Nº do Tombo]]</f>
        <v>-</v>
      </c>
      <c r="AW126" s="49" t="str">
        <f>IFERROR(VLOOKUP(tab_herpeto[[#This Row],[Espécie*2]],'Base de dados'!B:Z,11,),0)</f>
        <v>E</v>
      </c>
      <c r="AX126" s="49" t="str">
        <f>IFERROR(VLOOKUP(tab_herpeto[[#This Row],[Espécie*2]],'Base de dados'!B:Z,3,),0)</f>
        <v>Anura</v>
      </c>
      <c r="AY126" s="49" t="str">
        <f>IFERROR(VLOOKUP(tab_herpeto[[#This Row],[Espécie*2]],'Base de dados'!B:Z,4,),0)</f>
        <v>Hylidae</v>
      </c>
      <c r="AZ126" s="49" t="str">
        <f>IFERROR(VLOOKUP(tab_herpeto[[#This Row],[Espécie*2]],'Base de dados'!B:Z,5,),0)</f>
        <v>Scinaxinae</v>
      </c>
      <c r="BA126" s="49">
        <f>IFERROR(VLOOKUP(tab_herpeto[[#This Row],[Espécie*2]],'Base de dados'!B:Z,6,),0)</f>
        <v>0</v>
      </c>
      <c r="BB126" s="49" t="str">
        <f>IFERROR(VLOOKUP(tab_herpeto[[#This Row],[Espécie*2]],'Base de dados'!B:Z,8,),0)</f>
        <v>-</v>
      </c>
      <c r="BC126" s="49" t="str">
        <f>IFERROR(VLOOKUP(tab_herpeto[[#This Row],[Espécie*2]],'Base de dados'!B:Z,9,),0)</f>
        <v>Ar</v>
      </c>
      <c r="BD126" s="49" t="str">
        <f>IFERROR(VLOOKUP(tab_herpeto[[#This Row],[Espécie*2]],'Base de dados'!B:Z,10,),0)</f>
        <v>AF</v>
      </c>
      <c r="BE126" s="49" t="str">
        <f>IFERROR(VLOOKUP(tab_herpeto[[#This Row],[Espécie*2]],'Base de dados'!B:Z,12,),0)</f>
        <v>-</v>
      </c>
      <c r="BF126" s="49" t="str">
        <f>IFERROR(VLOOKUP(tab_herpeto[[#This Row],[Espécie*2]],'Base de dados'!B:Z,14,),0)</f>
        <v>RS, SC, PR, SP</v>
      </c>
      <c r="BG126" s="49">
        <f>IFERROR(VLOOKUP(tab_herpeto[[#This Row],[Espécie*2]],'Base de dados'!B:Z,15,),0)</f>
        <v>0</v>
      </c>
      <c r="BH126" s="49">
        <f>IFERROR(VLOOKUP(tab_herpeto[[#This Row],[Espécie*2]],'Base de dados'!B:Z,16,),0)</f>
        <v>0</v>
      </c>
      <c r="BI126" s="49">
        <f>IFERROR(VLOOKUP(tab_herpeto[[#This Row],[Espécie*2]],'Base de dados'!B:Z,17,),0)</f>
        <v>0</v>
      </c>
      <c r="BJ126" s="49">
        <f>IFERROR(VLOOKUP(tab_herpeto[[#This Row],[Espécie*2]],'Base de dados'!B:Z,18,),0)</f>
        <v>0</v>
      </c>
      <c r="BK126" s="49" t="str">
        <f>IFERROR(VLOOKUP(tab_herpeto[[#This Row],[Espécie*2]],'Base de dados'!B:Z,19,),0)</f>
        <v>-</v>
      </c>
      <c r="BL126" s="49" t="str">
        <f>IFERROR(VLOOKUP(tab_herpeto[[#This Row],[Espécie*2]],'Base de dados'!B:Z,20,),0)</f>
        <v>-</v>
      </c>
      <c r="BM126" s="49" t="str">
        <f>IFERROR(VLOOKUP(tab_herpeto[[#This Row],[Espécie*2]],'Base de dados'!B:Z,24),0)</f>
        <v>-</v>
      </c>
      <c r="BN126" s="49" t="str">
        <f>IFERROR(VLOOKUP(tab_herpeto[[#This Row],[Espécie*2]],'Base de dados'!B:Z,25,),0)</f>
        <v>-</v>
      </c>
      <c r="BO126" s="49" t="str">
        <f>IFERROR(VLOOKUP(tab_herpeto[[#This Row],[Espécie*2]],'Base de dados'!B:Z,2),0)</f>
        <v>XX</v>
      </c>
      <c r="BP126" s="49">
        <f>IFERROR(VLOOKUP(tab_herpeto[[#This Row],[Espécie*2]],'Base de dados'!B:AA,26),0)</f>
        <v>0</v>
      </c>
    </row>
    <row r="127" spans="2:68" x14ac:dyDescent="0.25">
      <c r="B127" s="29">
        <v>123</v>
      </c>
      <c r="C127" s="33" t="s">
        <v>3071</v>
      </c>
      <c r="D127" s="49" t="s">
        <v>3092</v>
      </c>
      <c r="E127" s="49" t="s">
        <v>85</v>
      </c>
      <c r="F127" s="50">
        <v>45143</v>
      </c>
      <c r="G127" s="49" t="s">
        <v>3074</v>
      </c>
      <c r="H127" s="49" t="s">
        <v>76</v>
      </c>
      <c r="I127" s="49" t="s">
        <v>59</v>
      </c>
      <c r="J127" s="49" t="s">
        <v>3064</v>
      </c>
      <c r="K127" s="53" t="s">
        <v>1217</v>
      </c>
      <c r="L127" s="35" t="str">
        <f>IFERROR(VLOOKUP(tab_herpeto[[#This Row],[Espécie*]],'Base de dados'!B:Z,7,),0)</f>
        <v>perereca-de-banheiro</v>
      </c>
      <c r="M127" s="29" t="s">
        <v>3</v>
      </c>
      <c r="N127" s="49" t="s">
        <v>82</v>
      </c>
      <c r="O127" s="49" t="s">
        <v>82</v>
      </c>
      <c r="P127" s="49" t="s">
        <v>39</v>
      </c>
      <c r="Q127" s="49" t="s">
        <v>80</v>
      </c>
      <c r="R127" s="49" t="s">
        <v>3100</v>
      </c>
      <c r="S127" s="49" t="s">
        <v>4</v>
      </c>
      <c r="T127" s="51" t="s">
        <v>3101</v>
      </c>
      <c r="U127" s="51" t="s">
        <v>3102</v>
      </c>
      <c r="V127" s="49"/>
      <c r="W127" s="49" t="s">
        <v>52</v>
      </c>
      <c r="X127" s="29" t="s">
        <v>3</v>
      </c>
      <c r="Y127" s="49" t="s">
        <v>3</v>
      </c>
      <c r="Z127" s="50">
        <f>tab_herpeto[[#This Row],[Data]]</f>
        <v>45143</v>
      </c>
      <c r="AA127" s="49" t="str">
        <f>tab_herpeto[[#This Row],[Empreendimento]]</f>
        <v>PCH Canoas</v>
      </c>
      <c r="AB127" s="49" t="s">
        <v>176</v>
      </c>
      <c r="AC127" s="29" t="s">
        <v>178</v>
      </c>
      <c r="AD127" s="29" t="s">
        <v>181</v>
      </c>
      <c r="AE127" s="29" t="s">
        <v>3086</v>
      </c>
      <c r="AF127" s="29" t="s">
        <v>184</v>
      </c>
      <c r="AG127" s="29" t="s">
        <v>3130</v>
      </c>
      <c r="AH127" s="29" t="s">
        <v>189</v>
      </c>
      <c r="AI127" s="52" t="str">
        <f>tab_herpeto[[#This Row],[Espécie*]]</f>
        <v>Scinax perereca</v>
      </c>
      <c r="AJ127" s="53" t="str">
        <f>IFERROR(VLOOKUP(tab_herpeto[[#This Row],[Espécie*2]],'Base de dados'!B:Z,7,),0)</f>
        <v>perereca-de-banheiro</v>
      </c>
      <c r="AK127" s="49" t="str">
        <f>IFERROR(VLOOKUP(tab_herpeto[[#This Row],[Espécie*2]],'Base de dados'!B:Z,13,),0)</f>
        <v>-</v>
      </c>
      <c r="AL127" s="29" t="s">
        <v>192</v>
      </c>
      <c r="AM127" s="49" t="s">
        <v>3078</v>
      </c>
      <c r="AN127" s="49" t="s">
        <v>3082</v>
      </c>
      <c r="AO127" s="49" t="str">
        <f>IFERROR(VLOOKUP(tab_herpeto[[#This Row],[Espécie*2]],'Base de dados'!B:Z,22,),0)</f>
        <v>-</v>
      </c>
      <c r="AP127" s="49" t="str">
        <f>IFERROR(VLOOKUP(tab_herpeto[[#This Row],[Espécie*2]],'Base de dados'!B:Z,23,),0)</f>
        <v>-</v>
      </c>
      <c r="AQ127" s="49" t="str">
        <f>IFERROR(VLOOKUP(tab_herpeto[[#This Row],[Espécie*2]],'Base de dados'!B:Z,21,),0)</f>
        <v>LC</v>
      </c>
      <c r="AR127" s="49" t="str">
        <f>tab_herpeto[[#This Row],[Campanha]]</f>
        <v>C03</v>
      </c>
      <c r="AS127" s="49"/>
      <c r="AT127" s="49" t="str">
        <f>tab_herpeto[[#This Row],[Método]]</f>
        <v>Censo auditivo</v>
      </c>
      <c r="AU127" s="49" t="str">
        <f>tab_herpeto[[#This Row],[ID Marcação*]]</f>
        <v>-</v>
      </c>
      <c r="AV127" s="49" t="str">
        <f>tab_herpeto[[#This Row],[Nº do Tombo]]</f>
        <v>-</v>
      </c>
      <c r="AW127" s="49" t="str">
        <f>IFERROR(VLOOKUP(tab_herpeto[[#This Row],[Espécie*2]],'Base de dados'!B:Z,11,),0)</f>
        <v>E</v>
      </c>
      <c r="AX127" s="49" t="str">
        <f>IFERROR(VLOOKUP(tab_herpeto[[#This Row],[Espécie*2]],'Base de dados'!B:Z,3,),0)</f>
        <v>Anura</v>
      </c>
      <c r="AY127" s="49" t="str">
        <f>IFERROR(VLOOKUP(tab_herpeto[[#This Row],[Espécie*2]],'Base de dados'!B:Z,4,),0)</f>
        <v>Hylidae</v>
      </c>
      <c r="AZ127" s="49" t="str">
        <f>IFERROR(VLOOKUP(tab_herpeto[[#This Row],[Espécie*2]],'Base de dados'!B:Z,5,),0)</f>
        <v>Scinaxinae</v>
      </c>
      <c r="BA127" s="49">
        <f>IFERROR(VLOOKUP(tab_herpeto[[#This Row],[Espécie*2]],'Base de dados'!B:Z,6,),0)</f>
        <v>0</v>
      </c>
      <c r="BB127" s="49" t="str">
        <f>IFERROR(VLOOKUP(tab_herpeto[[#This Row],[Espécie*2]],'Base de dados'!B:Z,8,),0)</f>
        <v>-</v>
      </c>
      <c r="BC127" s="49" t="str">
        <f>IFERROR(VLOOKUP(tab_herpeto[[#This Row],[Espécie*2]],'Base de dados'!B:Z,9,),0)</f>
        <v>Ar</v>
      </c>
      <c r="BD127" s="49" t="str">
        <f>IFERROR(VLOOKUP(tab_herpeto[[#This Row],[Espécie*2]],'Base de dados'!B:Z,10,),0)</f>
        <v>AF</v>
      </c>
      <c r="BE127" s="49" t="str">
        <f>IFERROR(VLOOKUP(tab_herpeto[[#This Row],[Espécie*2]],'Base de dados'!B:Z,12,),0)</f>
        <v>-</v>
      </c>
      <c r="BF127" s="49" t="str">
        <f>IFERROR(VLOOKUP(tab_herpeto[[#This Row],[Espécie*2]],'Base de dados'!B:Z,14,),0)</f>
        <v>RS, SC, PR, SP</v>
      </c>
      <c r="BG127" s="49">
        <f>IFERROR(VLOOKUP(tab_herpeto[[#This Row],[Espécie*2]],'Base de dados'!B:Z,15,),0)</f>
        <v>0</v>
      </c>
      <c r="BH127" s="49">
        <f>IFERROR(VLOOKUP(tab_herpeto[[#This Row],[Espécie*2]],'Base de dados'!B:Z,16,),0)</f>
        <v>0</v>
      </c>
      <c r="BI127" s="49">
        <f>IFERROR(VLOOKUP(tab_herpeto[[#This Row],[Espécie*2]],'Base de dados'!B:Z,17,),0)</f>
        <v>0</v>
      </c>
      <c r="BJ127" s="49">
        <f>IFERROR(VLOOKUP(tab_herpeto[[#This Row],[Espécie*2]],'Base de dados'!B:Z,18,),0)</f>
        <v>0</v>
      </c>
      <c r="BK127" s="49" t="str">
        <f>IFERROR(VLOOKUP(tab_herpeto[[#This Row],[Espécie*2]],'Base de dados'!B:Z,19,),0)</f>
        <v>-</v>
      </c>
      <c r="BL127" s="49" t="str">
        <f>IFERROR(VLOOKUP(tab_herpeto[[#This Row],[Espécie*2]],'Base de dados'!B:Z,20,),0)</f>
        <v>-</v>
      </c>
      <c r="BM127" s="49" t="str">
        <f>IFERROR(VLOOKUP(tab_herpeto[[#This Row],[Espécie*2]],'Base de dados'!B:Z,24),0)</f>
        <v>-</v>
      </c>
      <c r="BN127" s="49" t="str">
        <f>IFERROR(VLOOKUP(tab_herpeto[[#This Row],[Espécie*2]],'Base de dados'!B:Z,25,),0)</f>
        <v>-</v>
      </c>
      <c r="BO127" s="49" t="str">
        <f>IFERROR(VLOOKUP(tab_herpeto[[#This Row],[Espécie*2]],'Base de dados'!B:Z,2),0)</f>
        <v>XX</v>
      </c>
      <c r="BP127" s="49">
        <f>IFERROR(VLOOKUP(tab_herpeto[[#This Row],[Espécie*2]],'Base de dados'!B:AA,26),0)</f>
        <v>0</v>
      </c>
    </row>
    <row r="128" spans="2:68" x14ac:dyDescent="0.25">
      <c r="B128" s="29">
        <v>124</v>
      </c>
      <c r="C128" s="33" t="s">
        <v>3071</v>
      </c>
      <c r="D128" s="49" t="s">
        <v>3092</v>
      </c>
      <c r="E128" s="49" t="s">
        <v>85</v>
      </c>
      <c r="F128" s="50">
        <v>45143</v>
      </c>
      <c r="G128" s="49" t="s">
        <v>3074</v>
      </c>
      <c r="H128" s="49" t="s">
        <v>76</v>
      </c>
      <c r="I128" s="49" t="s">
        <v>59</v>
      </c>
      <c r="J128" s="49" t="s">
        <v>3064</v>
      </c>
      <c r="K128" s="53" t="s">
        <v>3088</v>
      </c>
      <c r="L128" s="35">
        <f>IFERROR(VLOOKUP(tab_herpeto[[#This Row],[Espécie*]],'Base de dados'!B:Z,7,),0)</f>
        <v>0</v>
      </c>
      <c r="M128" s="29" t="s">
        <v>3</v>
      </c>
      <c r="N128" s="49" t="s">
        <v>82</v>
      </c>
      <c r="O128" s="49" t="s">
        <v>82</v>
      </c>
      <c r="P128" s="49" t="s">
        <v>38</v>
      </c>
      <c r="Q128" s="49" t="s">
        <v>80</v>
      </c>
      <c r="R128" s="49" t="s">
        <v>41</v>
      </c>
      <c r="S128" s="49" t="s">
        <v>4</v>
      </c>
      <c r="T128" s="51" t="s">
        <v>3101</v>
      </c>
      <c r="U128" s="51" t="s">
        <v>3102</v>
      </c>
      <c r="V128" s="49" t="s">
        <v>3109</v>
      </c>
      <c r="W128" s="49" t="s">
        <v>52</v>
      </c>
      <c r="X128" s="29" t="s">
        <v>3</v>
      </c>
      <c r="Y128" s="49" t="s">
        <v>3</v>
      </c>
      <c r="Z128" s="50">
        <f>tab_herpeto[[#This Row],[Data]]</f>
        <v>45143</v>
      </c>
      <c r="AA128" s="49" t="str">
        <f>tab_herpeto[[#This Row],[Empreendimento]]</f>
        <v>PCH Canoas</v>
      </c>
      <c r="AB128" s="49" t="s">
        <v>176</v>
      </c>
      <c r="AC128" s="29" t="s">
        <v>178</v>
      </c>
      <c r="AD128" s="29" t="s">
        <v>181</v>
      </c>
      <c r="AE128" s="29" t="s">
        <v>3086</v>
      </c>
      <c r="AF128" s="29" t="s">
        <v>184</v>
      </c>
      <c r="AG128" s="29" t="s">
        <v>3130</v>
      </c>
      <c r="AH128" s="29" t="s">
        <v>189</v>
      </c>
      <c r="AI128" s="52" t="str">
        <f>tab_herpeto[[#This Row],[Espécie*]]</f>
        <v>Leptodacylus luctator</v>
      </c>
      <c r="AJ128" s="53">
        <f>IFERROR(VLOOKUP(tab_herpeto[[#This Row],[Espécie*2]],'Base de dados'!B:Z,7,),0)</f>
        <v>0</v>
      </c>
      <c r="AK128" s="49">
        <f>IFERROR(VLOOKUP(tab_herpeto[[#This Row],[Espécie*2]],'Base de dados'!B:Z,13,),0)</f>
        <v>0</v>
      </c>
      <c r="AL128" s="29" t="s">
        <v>192</v>
      </c>
      <c r="AM128" s="49" t="s">
        <v>3078</v>
      </c>
      <c r="AN128" s="49" t="s">
        <v>3082</v>
      </c>
      <c r="AO128" s="49">
        <f>IFERROR(VLOOKUP(tab_herpeto[[#This Row],[Espécie*2]],'Base de dados'!B:Z,22,),0)</f>
        <v>0</v>
      </c>
      <c r="AP128" s="49">
        <f>IFERROR(VLOOKUP(tab_herpeto[[#This Row],[Espécie*2]],'Base de dados'!B:Z,23,),0)</f>
        <v>0</v>
      </c>
      <c r="AQ128" s="49">
        <f>IFERROR(VLOOKUP(tab_herpeto[[#This Row],[Espécie*2]],'Base de dados'!B:Z,21,),0)</f>
        <v>0</v>
      </c>
      <c r="AR128" s="49" t="str">
        <f>tab_herpeto[[#This Row],[Campanha]]</f>
        <v>C03</v>
      </c>
      <c r="AS128" s="49"/>
      <c r="AT128" s="49" t="str">
        <f>tab_herpeto[[#This Row],[Método]]</f>
        <v>Censo auditivo</v>
      </c>
      <c r="AU128" s="49" t="str">
        <f>tab_herpeto[[#This Row],[ID Marcação*]]</f>
        <v>-</v>
      </c>
      <c r="AV128" s="49" t="str">
        <f>tab_herpeto[[#This Row],[Nº do Tombo]]</f>
        <v>-</v>
      </c>
      <c r="AW128" s="49">
        <f>IFERROR(VLOOKUP(tab_herpeto[[#This Row],[Espécie*2]],'Base de dados'!B:Z,11,),0)</f>
        <v>0</v>
      </c>
      <c r="AX128" s="49">
        <f>IFERROR(VLOOKUP(tab_herpeto[[#This Row],[Espécie*2]],'Base de dados'!B:Z,3,),0)</f>
        <v>0</v>
      </c>
      <c r="AY128" s="49">
        <f>IFERROR(VLOOKUP(tab_herpeto[[#This Row],[Espécie*2]],'Base de dados'!B:Z,4,),0)</f>
        <v>0</v>
      </c>
      <c r="AZ128" s="49">
        <f>IFERROR(VLOOKUP(tab_herpeto[[#This Row],[Espécie*2]],'Base de dados'!B:Z,5,),0)</f>
        <v>0</v>
      </c>
      <c r="BA128" s="49">
        <f>IFERROR(VLOOKUP(tab_herpeto[[#This Row],[Espécie*2]],'Base de dados'!B:Z,6,),0)</f>
        <v>0</v>
      </c>
      <c r="BB128" s="49">
        <f>IFERROR(VLOOKUP(tab_herpeto[[#This Row],[Espécie*2]],'Base de dados'!B:Z,8,),0)</f>
        <v>0</v>
      </c>
      <c r="BC128" s="49">
        <f>IFERROR(VLOOKUP(tab_herpeto[[#This Row],[Espécie*2]],'Base de dados'!B:Z,9,),0)</f>
        <v>0</v>
      </c>
      <c r="BD128" s="49">
        <f>IFERROR(VLOOKUP(tab_herpeto[[#This Row],[Espécie*2]],'Base de dados'!B:Z,10,),0)</f>
        <v>0</v>
      </c>
      <c r="BE128" s="49">
        <f>IFERROR(VLOOKUP(tab_herpeto[[#This Row],[Espécie*2]],'Base de dados'!B:Z,12,),0)</f>
        <v>0</v>
      </c>
      <c r="BF128" s="49">
        <f>IFERROR(VLOOKUP(tab_herpeto[[#This Row],[Espécie*2]],'Base de dados'!B:Z,14,),0)</f>
        <v>0</v>
      </c>
      <c r="BG128" s="49">
        <f>IFERROR(VLOOKUP(tab_herpeto[[#This Row],[Espécie*2]],'Base de dados'!B:Z,15,),0)</f>
        <v>0</v>
      </c>
      <c r="BH128" s="49">
        <f>IFERROR(VLOOKUP(tab_herpeto[[#This Row],[Espécie*2]],'Base de dados'!B:Z,16,),0)</f>
        <v>0</v>
      </c>
      <c r="BI128" s="49">
        <f>IFERROR(VLOOKUP(tab_herpeto[[#This Row],[Espécie*2]],'Base de dados'!B:Z,17,),0)</f>
        <v>0</v>
      </c>
      <c r="BJ128" s="49">
        <f>IFERROR(VLOOKUP(tab_herpeto[[#This Row],[Espécie*2]],'Base de dados'!B:Z,18,),0)</f>
        <v>0</v>
      </c>
      <c r="BK128" s="49">
        <f>IFERROR(VLOOKUP(tab_herpeto[[#This Row],[Espécie*2]],'Base de dados'!B:Z,19,),0)</f>
        <v>0</v>
      </c>
      <c r="BL128" s="49">
        <f>IFERROR(VLOOKUP(tab_herpeto[[#This Row],[Espécie*2]],'Base de dados'!B:Z,20,),0)</f>
        <v>0</v>
      </c>
      <c r="BM128" s="49" t="str">
        <f>IFERROR(VLOOKUP(tab_herpeto[[#This Row],[Espécie*2]],'Base de dados'!B:Z,24),0)</f>
        <v>-</v>
      </c>
      <c r="BN128" s="49">
        <f>IFERROR(VLOOKUP(tab_herpeto[[#This Row],[Espécie*2]],'Base de dados'!B:Z,25,),0)</f>
        <v>0</v>
      </c>
      <c r="BO128" s="49" t="str">
        <f>IFERROR(VLOOKUP(tab_herpeto[[#This Row],[Espécie*2]],'Base de dados'!B:Z,2),0)</f>
        <v>XX</v>
      </c>
      <c r="BP128" s="49">
        <f>IFERROR(VLOOKUP(tab_herpeto[[#This Row],[Espécie*2]],'Base de dados'!B:AA,26),0)</f>
        <v>0</v>
      </c>
    </row>
    <row r="129" spans="2:68" x14ac:dyDescent="0.25">
      <c r="B129" s="29">
        <v>125</v>
      </c>
      <c r="C129" s="33" t="s">
        <v>3071</v>
      </c>
      <c r="D129" s="49" t="s">
        <v>3092</v>
      </c>
      <c r="E129" s="49" t="s">
        <v>85</v>
      </c>
      <c r="F129" s="50">
        <v>45143</v>
      </c>
      <c r="G129" s="49" t="s">
        <v>3074</v>
      </c>
      <c r="H129" s="49" t="s">
        <v>76</v>
      </c>
      <c r="I129" s="49" t="s">
        <v>59</v>
      </c>
      <c r="J129" s="49" t="s">
        <v>3064</v>
      </c>
      <c r="K129" s="53" t="s">
        <v>3089</v>
      </c>
      <c r="L129" s="35">
        <f>IFERROR(VLOOKUP(tab_herpeto[[#This Row],[Espécie*]],'Base de dados'!B:Z,7,),0)</f>
        <v>0</v>
      </c>
      <c r="M129" s="29" t="s">
        <v>3</v>
      </c>
      <c r="N129" s="49" t="s">
        <v>81</v>
      </c>
      <c r="O129" s="49" t="s">
        <v>82</v>
      </c>
      <c r="P129" s="49" t="s">
        <v>40</v>
      </c>
      <c r="Q129" s="49" t="s">
        <v>80</v>
      </c>
      <c r="R129" s="49" t="s">
        <v>41</v>
      </c>
      <c r="S129" s="49" t="s">
        <v>4</v>
      </c>
      <c r="T129" s="51" t="s">
        <v>3101</v>
      </c>
      <c r="U129" s="51" t="s">
        <v>3102</v>
      </c>
      <c r="V129" s="49" t="s">
        <v>3110</v>
      </c>
      <c r="W129" s="49" t="s">
        <v>52</v>
      </c>
      <c r="X129" s="29" t="s">
        <v>3</v>
      </c>
      <c r="Y129" s="49" t="s">
        <v>3</v>
      </c>
      <c r="Z129" s="50">
        <f>tab_herpeto[[#This Row],[Data]]</f>
        <v>45143</v>
      </c>
      <c r="AA129" s="49" t="str">
        <f>tab_herpeto[[#This Row],[Empreendimento]]</f>
        <v>PCH Canoas</v>
      </c>
      <c r="AB129" s="49" t="s">
        <v>176</v>
      </c>
      <c r="AC129" s="29" t="s">
        <v>178</v>
      </c>
      <c r="AD129" s="29" t="s">
        <v>181</v>
      </c>
      <c r="AE129" s="29" t="s">
        <v>3086</v>
      </c>
      <c r="AF129" s="29" t="s">
        <v>184</v>
      </c>
      <c r="AG129" s="29" t="s">
        <v>3130</v>
      </c>
      <c r="AH129" s="29" t="s">
        <v>189</v>
      </c>
      <c r="AI129" s="52" t="str">
        <f>tab_herpeto[[#This Row],[Espécie*]]</f>
        <v>Dendropsophus nahdeneri</v>
      </c>
      <c r="AJ129" s="53">
        <f>IFERROR(VLOOKUP(tab_herpeto[[#This Row],[Espécie*2]],'Base de dados'!B:Z,7,),0)</f>
        <v>0</v>
      </c>
      <c r="AK129" s="49">
        <f>IFERROR(VLOOKUP(tab_herpeto[[#This Row],[Espécie*2]],'Base de dados'!B:Z,13,),0)</f>
        <v>0</v>
      </c>
      <c r="AL129" s="29" t="s">
        <v>192</v>
      </c>
      <c r="AM129" s="49" t="s">
        <v>3078</v>
      </c>
      <c r="AN129" s="49" t="s">
        <v>3082</v>
      </c>
      <c r="AO129" s="49">
        <f>IFERROR(VLOOKUP(tab_herpeto[[#This Row],[Espécie*2]],'Base de dados'!B:Z,22,),0)</f>
        <v>0</v>
      </c>
      <c r="AP129" s="49">
        <f>IFERROR(VLOOKUP(tab_herpeto[[#This Row],[Espécie*2]],'Base de dados'!B:Z,23,),0)</f>
        <v>0</v>
      </c>
      <c r="AQ129" s="49">
        <f>IFERROR(VLOOKUP(tab_herpeto[[#This Row],[Espécie*2]],'Base de dados'!B:Z,21,),0)</f>
        <v>0</v>
      </c>
      <c r="AR129" s="49" t="str">
        <f>tab_herpeto[[#This Row],[Campanha]]</f>
        <v>C03</v>
      </c>
      <c r="AS129" s="49"/>
      <c r="AT129" s="49" t="str">
        <f>tab_herpeto[[#This Row],[Método]]</f>
        <v>Censo auditivo</v>
      </c>
      <c r="AU129" s="49" t="str">
        <f>tab_herpeto[[#This Row],[ID Marcação*]]</f>
        <v>-</v>
      </c>
      <c r="AV129" s="49" t="str">
        <f>tab_herpeto[[#This Row],[Nº do Tombo]]</f>
        <v>-</v>
      </c>
      <c r="AW129" s="49">
        <f>IFERROR(VLOOKUP(tab_herpeto[[#This Row],[Espécie*2]],'Base de dados'!B:Z,11,),0)</f>
        <v>0</v>
      </c>
      <c r="AX129" s="49">
        <f>IFERROR(VLOOKUP(tab_herpeto[[#This Row],[Espécie*2]],'Base de dados'!B:Z,3,),0)</f>
        <v>0</v>
      </c>
      <c r="AY129" s="49">
        <f>IFERROR(VLOOKUP(tab_herpeto[[#This Row],[Espécie*2]],'Base de dados'!B:Z,4,),0)</f>
        <v>0</v>
      </c>
      <c r="AZ129" s="49">
        <f>IFERROR(VLOOKUP(tab_herpeto[[#This Row],[Espécie*2]],'Base de dados'!B:Z,5,),0)</f>
        <v>0</v>
      </c>
      <c r="BA129" s="49">
        <f>IFERROR(VLOOKUP(tab_herpeto[[#This Row],[Espécie*2]],'Base de dados'!B:Z,6,),0)</f>
        <v>0</v>
      </c>
      <c r="BB129" s="49">
        <f>IFERROR(VLOOKUP(tab_herpeto[[#This Row],[Espécie*2]],'Base de dados'!B:Z,8,),0)</f>
        <v>0</v>
      </c>
      <c r="BC129" s="49">
        <f>IFERROR(VLOOKUP(tab_herpeto[[#This Row],[Espécie*2]],'Base de dados'!B:Z,9,),0)</f>
        <v>0</v>
      </c>
      <c r="BD129" s="49">
        <f>IFERROR(VLOOKUP(tab_herpeto[[#This Row],[Espécie*2]],'Base de dados'!B:Z,10,),0)</f>
        <v>0</v>
      </c>
      <c r="BE129" s="49">
        <f>IFERROR(VLOOKUP(tab_herpeto[[#This Row],[Espécie*2]],'Base de dados'!B:Z,12,),0)</f>
        <v>0</v>
      </c>
      <c r="BF129" s="49">
        <f>IFERROR(VLOOKUP(tab_herpeto[[#This Row],[Espécie*2]],'Base de dados'!B:Z,14,),0)</f>
        <v>0</v>
      </c>
      <c r="BG129" s="49">
        <f>IFERROR(VLOOKUP(tab_herpeto[[#This Row],[Espécie*2]],'Base de dados'!B:Z,15,),0)</f>
        <v>0</v>
      </c>
      <c r="BH129" s="49">
        <f>IFERROR(VLOOKUP(tab_herpeto[[#This Row],[Espécie*2]],'Base de dados'!B:Z,16,),0)</f>
        <v>0</v>
      </c>
      <c r="BI129" s="49">
        <f>IFERROR(VLOOKUP(tab_herpeto[[#This Row],[Espécie*2]],'Base de dados'!B:Z,17,),0)</f>
        <v>0</v>
      </c>
      <c r="BJ129" s="49">
        <f>IFERROR(VLOOKUP(tab_herpeto[[#This Row],[Espécie*2]],'Base de dados'!B:Z,18,),0)</f>
        <v>0</v>
      </c>
      <c r="BK129" s="49">
        <f>IFERROR(VLOOKUP(tab_herpeto[[#This Row],[Espécie*2]],'Base de dados'!B:Z,19,),0)</f>
        <v>0</v>
      </c>
      <c r="BL129" s="49">
        <f>IFERROR(VLOOKUP(tab_herpeto[[#This Row],[Espécie*2]],'Base de dados'!B:Z,20,),0)</f>
        <v>0</v>
      </c>
      <c r="BM129" s="49" t="str">
        <f>IFERROR(VLOOKUP(tab_herpeto[[#This Row],[Espécie*2]],'Base de dados'!B:Z,24),0)</f>
        <v>-</v>
      </c>
      <c r="BN129" s="49">
        <f>IFERROR(VLOOKUP(tab_herpeto[[#This Row],[Espécie*2]],'Base de dados'!B:Z,25,),0)</f>
        <v>0</v>
      </c>
      <c r="BO129" s="49">
        <f>IFERROR(VLOOKUP(tab_herpeto[[#This Row],[Espécie*2]],'Base de dados'!B:Z,2),0)</f>
        <v>898</v>
      </c>
      <c r="BP129" s="49">
        <f>IFERROR(VLOOKUP(tab_herpeto[[#This Row],[Espécie*2]],'Base de dados'!B:AA,26),0)</f>
        <v>0</v>
      </c>
    </row>
    <row r="130" spans="2:68" x14ac:dyDescent="0.25">
      <c r="B130" s="29">
        <v>126</v>
      </c>
      <c r="C130" s="33" t="s">
        <v>3071</v>
      </c>
      <c r="D130" s="49" t="s">
        <v>3092</v>
      </c>
      <c r="E130" s="49" t="s">
        <v>85</v>
      </c>
      <c r="F130" s="50">
        <v>45143</v>
      </c>
      <c r="G130" s="49" t="s">
        <v>3074</v>
      </c>
      <c r="H130" s="49" t="s">
        <v>76</v>
      </c>
      <c r="I130" s="49" t="s">
        <v>59</v>
      </c>
      <c r="J130" s="49" t="s">
        <v>3064</v>
      </c>
      <c r="K130" s="53" t="s">
        <v>3089</v>
      </c>
      <c r="L130" s="35">
        <f>IFERROR(VLOOKUP(tab_herpeto[[#This Row],[Espécie*]],'Base de dados'!B:Z,7,),0)</f>
        <v>0</v>
      </c>
      <c r="M130" s="29" t="s">
        <v>3</v>
      </c>
      <c r="N130" s="49" t="s">
        <v>82</v>
      </c>
      <c r="O130" s="49" t="s">
        <v>82</v>
      </c>
      <c r="P130" s="49" t="s">
        <v>40</v>
      </c>
      <c r="Q130" s="49" t="s">
        <v>80</v>
      </c>
      <c r="R130" s="49" t="s">
        <v>41</v>
      </c>
      <c r="S130" s="49" t="s">
        <v>4</v>
      </c>
      <c r="T130" s="51" t="s">
        <v>3101</v>
      </c>
      <c r="U130" s="51" t="s">
        <v>3102</v>
      </c>
      <c r="V130" s="49" t="s">
        <v>3111</v>
      </c>
      <c r="W130" s="49" t="s">
        <v>52</v>
      </c>
      <c r="X130" s="29" t="s">
        <v>3</v>
      </c>
      <c r="Y130" s="49" t="s">
        <v>3</v>
      </c>
      <c r="Z130" s="50">
        <f>tab_herpeto[[#This Row],[Data]]</f>
        <v>45143</v>
      </c>
      <c r="AA130" s="49" t="str">
        <f>tab_herpeto[[#This Row],[Empreendimento]]</f>
        <v>PCH Canoas</v>
      </c>
      <c r="AB130" s="49" t="s">
        <v>176</v>
      </c>
      <c r="AC130" s="29" t="s">
        <v>178</v>
      </c>
      <c r="AD130" s="29" t="s">
        <v>181</v>
      </c>
      <c r="AE130" s="29" t="s">
        <v>3086</v>
      </c>
      <c r="AF130" s="29" t="s">
        <v>184</v>
      </c>
      <c r="AG130" s="29" t="s">
        <v>3130</v>
      </c>
      <c r="AH130" s="29" t="s">
        <v>189</v>
      </c>
      <c r="AI130" s="52" t="str">
        <f>tab_herpeto[[#This Row],[Espécie*]]</f>
        <v>Dendropsophus nahdeneri</v>
      </c>
      <c r="AJ130" s="53">
        <f>IFERROR(VLOOKUP(tab_herpeto[[#This Row],[Espécie*2]],'Base de dados'!B:Z,7,),0)</f>
        <v>0</v>
      </c>
      <c r="AK130" s="49">
        <f>IFERROR(VLOOKUP(tab_herpeto[[#This Row],[Espécie*2]],'Base de dados'!B:Z,13,),0)</f>
        <v>0</v>
      </c>
      <c r="AL130" s="29" t="s">
        <v>192</v>
      </c>
      <c r="AM130" s="49" t="s">
        <v>3078</v>
      </c>
      <c r="AN130" s="49" t="s">
        <v>3082</v>
      </c>
      <c r="AO130" s="49">
        <f>IFERROR(VLOOKUP(tab_herpeto[[#This Row],[Espécie*2]],'Base de dados'!B:Z,22,),0)</f>
        <v>0</v>
      </c>
      <c r="AP130" s="49">
        <f>IFERROR(VLOOKUP(tab_herpeto[[#This Row],[Espécie*2]],'Base de dados'!B:Z,23,),0)</f>
        <v>0</v>
      </c>
      <c r="AQ130" s="49">
        <f>IFERROR(VLOOKUP(tab_herpeto[[#This Row],[Espécie*2]],'Base de dados'!B:Z,21,),0)</f>
        <v>0</v>
      </c>
      <c r="AR130" s="49" t="str">
        <f>tab_herpeto[[#This Row],[Campanha]]</f>
        <v>C03</v>
      </c>
      <c r="AS130" s="49"/>
      <c r="AT130" s="49" t="str">
        <f>tab_herpeto[[#This Row],[Método]]</f>
        <v>Censo auditivo</v>
      </c>
      <c r="AU130" s="49" t="str">
        <f>tab_herpeto[[#This Row],[ID Marcação*]]</f>
        <v>-</v>
      </c>
      <c r="AV130" s="49" t="str">
        <f>tab_herpeto[[#This Row],[Nº do Tombo]]</f>
        <v>-</v>
      </c>
      <c r="AW130" s="49">
        <f>IFERROR(VLOOKUP(tab_herpeto[[#This Row],[Espécie*2]],'Base de dados'!B:Z,11,),0)</f>
        <v>0</v>
      </c>
      <c r="AX130" s="49">
        <f>IFERROR(VLOOKUP(tab_herpeto[[#This Row],[Espécie*2]],'Base de dados'!B:Z,3,),0)</f>
        <v>0</v>
      </c>
      <c r="AY130" s="49">
        <f>IFERROR(VLOOKUP(tab_herpeto[[#This Row],[Espécie*2]],'Base de dados'!B:Z,4,),0)</f>
        <v>0</v>
      </c>
      <c r="AZ130" s="49">
        <f>IFERROR(VLOOKUP(tab_herpeto[[#This Row],[Espécie*2]],'Base de dados'!B:Z,5,),0)</f>
        <v>0</v>
      </c>
      <c r="BA130" s="49">
        <f>IFERROR(VLOOKUP(tab_herpeto[[#This Row],[Espécie*2]],'Base de dados'!B:Z,6,),0)</f>
        <v>0</v>
      </c>
      <c r="BB130" s="49">
        <f>IFERROR(VLOOKUP(tab_herpeto[[#This Row],[Espécie*2]],'Base de dados'!B:Z,8,),0)</f>
        <v>0</v>
      </c>
      <c r="BC130" s="49">
        <f>IFERROR(VLOOKUP(tab_herpeto[[#This Row],[Espécie*2]],'Base de dados'!B:Z,9,),0)</f>
        <v>0</v>
      </c>
      <c r="BD130" s="49">
        <f>IFERROR(VLOOKUP(tab_herpeto[[#This Row],[Espécie*2]],'Base de dados'!B:Z,10,),0)</f>
        <v>0</v>
      </c>
      <c r="BE130" s="49">
        <f>IFERROR(VLOOKUP(tab_herpeto[[#This Row],[Espécie*2]],'Base de dados'!B:Z,12,),0)</f>
        <v>0</v>
      </c>
      <c r="BF130" s="49">
        <f>IFERROR(VLOOKUP(tab_herpeto[[#This Row],[Espécie*2]],'Base de dados'!B:Z,14,),0)</f>
        <v>0</v>
      </c>
      <c r="BG130" s="49">
        <f>IFERROR(VLOOKUP(tab_herpeto[[#This Row],[Espécie*2]],'Base de dados'!B:Z,15,),0)</f>
        <v>0</v>
      </c>
      <c r="BH130" s="49">
        <f>IFERROR(VLOOKUP(tab_herpeto[[#This Row],[Espécie*2]],'Base de dados'!B:Z,16,),0)</f>
        <v>0</v>
      </c>
      <c r="BI130" s="49">
        <f>IFERROR(VLOOKUP(tab_herpeto[[#This Row],[Espécie*2]],'Base de dados'!B:Z,17,),0)</f>
        <v>0</v>
      </c>
      <c r="BJ130" s="49">
        <f>IFERROR(VLOOKUP(tab_herpeto[[#This Row],[Espécie*2]],'Base de dados'!B:Z,18,),0)</f>
        <v>0</v>
      </c>
      <c r="BK130" s="49">
        <f>IFERROR(VLOOKUP(tab_herpeto[[#This Row],[Espécie*2]],'Base de dados'!B:Z,19,),0)</f>
        <v>0</v>
      </c>
      <c r="BL130" s="49">
        <f>IFERROR(VLOOKUP(tab_herpeto[[#This Row],[Espécie*2]],'Base de dados'!B:Z,20,),0)</f>
        <v>0</v>
      </c>
      <c r="BM130" s="49" t="str">
        <f>IFERROR(VLOOKUP(tab_herpeto[[#This Row],[Espécie*2]],'Base de dados'!B:Z,24),0)</f>
        <v>-</v>
      </c>
      <c r="BN130" s="49">
        <f>IFERROR(VLOOKUP(tab_herpeto[[#This Row],[Espécie*2]],'Base de dados'!B:Z,25,),0)</f>
        <v>0</v>
      </c>
      <c r="BO130" s="49">
        <f>IFERROR(VLOOKUP(tab_herpeto[[#This Row],[Espécie*2]],'Base de dados'!B:Z,2),0)</f>
        <v>898</v>
      </c>
      <c r="BP130" s="49">
        <f>IFERROR(VLOOKUP(tab_herpeto[[#This Row],[Espécie*2]],'Base de dados'!B:AA,26),0)</f>
        <v>0</v>
      </c>
    </row>
    <row r="131" spans="2:68" x14ac:dyDescent="0.25">
      <c r="B131" s="29">
        <v>127</v>
      </c>
      <c r="C131" s="33" t="s">
        <v>3071</v>
      </c>
      <c r="D131" s="49" t="s">
        <v>3092</v>
      </c>
      <c r="E131" s="49" t="s">
        <v>85</v>
      </c>
      <c r="F131" s="50">
        <v>45143</v>
      </c>
      <c r="G131" s="49" t="s">
        <v>3074</v>
      </c>
      <c r="H131" s="49" t="s">
        <v>76</v>
      </c>
      <c r="I131" s="49" t="s">
        <v>59</v>
      </c>
      <c r="J131" s="49" t="s">
        <v>3064</v>
      </c>
      <c r="K131" s="53" t="s">
        <v>3089</v>
      </c>
      <c r="L131" s="35">
        <f>IFERROR(VLOOKUP(tab_herpeto[[#This Row],[Espécie*]],'Base de dados'!B:Z,7,),0)</f>
        <v>0</v>
      </c>
      <c r="M131" s="29" t="s">
        <v>3</v>
      </c>
      <c r="N131" s="49" t="s">
        <v>82</v>
      </c>
      <c r="O131" s="49" t="s">
        <v>82</v>
      </c>
      <c r="P131" s="49" t="s">
        <v>39</v>
      </c>
      <c r="Q131" s="49" t="s">
        <v>80</v>
      </c>
      <c r="R131" s="49" t="s">
        <v>41</v>
      </c>
      <c r="S131" s="49" t="s">
        <v>4</v>
      </c>
      <c r="T131" s="51" t="s">
        <v>3101</v>
      </c>
      <c r="U131" s="51" t="s">
        <v>3102</v>
      </c>
      <c r="V131" s="49"/>
      <c r="W131" s="49" t="s">
        <v>52</v>
      </c>
      <c r="X131" s="29" t="s">
        <v>3</v>
      </c>
      <c r="Y131" s="49" t="s">
        <v>3</v>
      </c>
      <c r="Z131" s="50">
        <f>tab_herpeto[[#This Row],[Data]]</f>
        <v>45143</v>
      </c>
      <c r="AA131" s="49" t="str">
        <f>tab_herpeto[[#This Row],[Empreendimento]]</f>
        <v>PCH Canoas</v>
      </c>
      <c r="AB131" s="49" t="s">
        <v>176</v>
      </c>
      <c r="AC131" s="29" t="s">
        <v>178</v>
      </c>
      <c r="AD131" s="29" t="s">
        <v>181</v>
      </c>
      <c r="AE131" s="29" t="s">
        <v>3086</v>
      </c>
      <c r="AF131" s="29" t="s">
        <v>184</v>
      </c>
      <c r="AG131" s="29" t="s">
        <v>3130</v>
      </c>
      <c r="AH131" s="29" t="s">
        <v>189</v>
      </c>
      <c r="AI131" s="52" t="str">
        <f>tab_herpeto[[#This Row],[Espécie*]]</f>
        <v>Dendropsophus nahdeneri</v>
      </c>
      <c r="AJ131" s="53">
        <f>IFERROR(VLOOKUP(tab_herpeto[[#This Row],[Espécie*2]],'Base de dados'!B:Z,7,),0)</f>
        <v>0</v>
      </c>
      <c r="AK131" s="49">
        <f>IFERROR(VLOOKUP(tab_herpeto[[#This Row],[Espécie*2]],'Base de dados'!B:Z,13,),0)</f>
        <v>0</v>
      </c>
      <c r="AL131" s="29" t="s">
        <v>192</v>
      </c>
      <c r="AM131" s="49" t="s">
        <v>3078</v>
      </c>
      <c r="AN131" s="49" t="s">
        <v>3082</v>
      </c>
      <c r="AO131" s="49">
        <f>IFERROR(VLOOKUP(tab_herpeto[[#This Row],[Espécie*2]],'Base de dados'!B:Z,22,),0)</f>
        <v>0</v>
      </c>
      <c r="AP131" s="49">
        <f>IFERROR(VLOOKUP(tab_herpeto[[#This Row],[Espécie*2]],'Base de dados'!B:Z,23,),0)</f>
        <v>0</v>
      </c>
      <c r="AQ131" s="49">
        <f>IFERROR(VLOOKUP(tab_herpeto[[#This Row],[Espécie*2]],'Base de dados'!B:Z,21,),0)</f>
        <v>0</v>
      </c>
      <c r="AR131" s="49" t="str">
        <f>tab_herpeto[[#This Row],[Campanha]]</f>
        <v>C03</v>
      </c>
      <c r="AS131" s="49"/>
      <c r="AT131" s="49" t="str">
        <f>tab_herpeto[[#This Row],[Método]]</f>
        <v>Censo auditivo</v>
      </c>
      <c r="AU131" s="49" t="str">
        <f>tab_herpeto[[#This Row],[ID Marcação*]]</f>
        <v>-</v>
      </c>
      <c r="AV131" s="49" t="str">
        <f>tab_herpeto[[#This Row],[Nº do Tombo]]</f>
        <v>-</v>
      </c>
      <c r="AW131" s="49">
        <f>IFERROR(VLOOKUP(tab_herpeto[[#This Row],[Espécie*2]],'Base de dados'!B:Z,11,),0)</f>
        <v>0</v>
      </c>
      <c r="AX131" s="49">
        <f>IFERROR(VLOOKUP(tab_herpeto[[#This Row],[Espécie*2]],'Base de dados'!B:Z,3,),0)</f>
        <v>0</v>
      </c>
      <c r="AY131" s="49">
        <f>IFERROR(VLOOKUP(tab_herpeto[[#This Row],[Espécie*2]],'Base de dados'!B:Z,4,),0)</f>
        <v>0</v>
      </c>
      <c r="AZ131" s="49">
        <f>IFERROR(VLOOKUP(tab_herpeto[[#This Row],[Espécie*2]],'Base de dados'!B:Z,5,),0)</f>
        <v>0</v>
      </c>
      <c r="BA131" s="49">
        <f>IFERROR(VLOOKUP(tab_herpeto[[#This Row],[Espécie*2]],'Base de dados'!B:Z,6,),0)</f>
        <v>0</v>
      </c>
      <c r="BB131" s="49">
        <f>IFERROR(VLOOKUP(tab_herpeto[[#This Row],[Espécie*2]],'Base de dados'!B:Z,8,),0)</f>
        <v>0</v>
      </c>
      <c r="BC131" s="49">
        <f>IFERROR(VLOOKUP(tab_herpeto[[#This Row],[Espécie*2]],'Base de dados'!B:Z,9,),0)</f>
        <v>0</v>
      </c>
      <c r="BD131" s="49">
        <f>IFERROR(VLOOKUP(tab_herpeto[[#This Row],[Espécie*2]],'Base de dados'!B:Z,10,),0)</f>
        <v>0</v>
      </c>
      <c r="BE131" s="49">
        <f>IFERROR(VLOOKUP(tab_herpeto[[#This Row],[Espécie*2]],'Base de dados'!B:Z,12,),0)</f>
        <v>0</v>
      </c>
      <c r="BF131" s="49">
        <f>IFERROR(VLOOKUP(tab_herpeto[[#This Row],[Espécie*2]],'Base de dados'!B:Z,14,),0)</f>
        <v>0</v>
      </c>
      <c r="BG131" s="49">
        <f>IFERROR(VLOOKUP(tab_herpeto[[#This Row],[Espécie*2]],'Base de dados'!B:Z,15,),0)</f>
        <v>0</v>
      </c>
      <c r="BH131" s="49">
        <f>IFERROR(VLOOKUP(tab_herpeto[[#This Row],[Espécie*2]],'Base de dados'!B:Z,16,),0)</f>
        <v>0</v>
      </c>
      <c r="BI131" s="49">
        <f>IFERROR(VLOOKUP(tab_herpeto[[#This Row],[Espécie*2]],'Base de dados'!B:Z,17,),0)</f>
        <v>0</v>
      </c>
      <c r="BJ131" s="49">
        <f>IFERROR(VLOOKUP(tab_herpeto[[#This Row],[Espécie*2]],'Base de dados'!B:Z,18,),0)</f>
        <v>0</v>
      </c>
      <c r="BK131" s="49">
        <f>IFERROR(VLOOKUP(tab_herpeto[[#This Row],[Espécie*2]],'Base de dados'!B:Z,19,),0)</f>
        <v>0</v>
      </c>
      <c r="BL131" s="49">
        <f>IFERROR(VLOOKUP(tab_herpeto[[#This Row],[Espécie*2]],'Base de dados'!B:Z,20,),0)</f>
        <v>0</v>
      </c>
      <c r="BM131" s="49" t="str">
        <f>IFERROR(VLOOKUP(tab_herpeto[[#This Row],[Espécie*2]],'Base de dados'!B:Z,24),0)</f>
        <v>-</v>
      </c>
      <c r="BN131" s="49">
        <f>IFERROR(VLOOKUP(tab_herpeto[[#This Row],[Espécie*2]],'Base de dados'!B:Z,25,),0)</f>
        <v>0</v>
      </c>
      <c r="BO131" s="49">
        <f>IFERROR(VLOOKUP(tab_herpeto[[#This Row],[Espécie*2]],'Base de dados'!B:Z,2),0)</f>
        <v>898</v>
      </c>
      <c r="BP131" s="49">
        <f>IFERROR(VLOOKUP(tab_herpeto[[#This Row],[Espécie*2]],'Base de dados'!B:AA,26),0)</f>
        <v>0</v>
      </c>
    </row>
    <row r="132" spans="2:68" x14ac:dyDescent="0.25">
      <c r="B132" s="29">
        <v>128</v>
      </c>
      <c r="C132" s="33" t="s">
        <v>3071</v>
      </c>
      <c r="D132" s="49" t="s">
        <v>3092</v>
      </c>
      <c r="E132" s="49" t="s">
        <v>85</v>
      </c>
      <c r="F132" s="50">
        <v>45143</v>
      </c>
      <c r="G132" s="49" t="s">
        <v>3074</v>
      </c>
      <c r="H132" s="49" t="s">
        <v>76</v>
      </c>
      <c r="I132" s="49" t="s">
        <v>59</v>
      </c>
      <c r="J132" s="49" t="s">
        <v>3064</v>
      </c>
      <c r="K132" s="53" t="s">
        <v>3089</v>
      </c>
      <c r="L132" s="35">
        <f>IFERROR(VLOOKUP(tab_herpeto[[#This Row],[Espécie*]],'Base de dados'!B:Z,7,),0)</f>
        <v>0</v>
      </c>
      <c r="M132" s="29" t="s">
        <v>3</v>
      </c>
      <c r="N132" s="49" t="s">
        <v>82</v>
      </c>
      <c r="O132" s="49" t="s">
        <v>82</v>
      </c>
      <c r="P132" s="49" t="s">
        <v>39</v>
      </c>
      <c r="Q132" s="49" t="s">
        <v>80</v>
      </c>
      <c r="R132" s="49" t="s">
        <v>41</v>
      </c>
      <c r="S132" s="49" t="s">
        <v>4</v>
      </c>
      <c r="T132" s="51" t="s">
        <v>3101</v>
      </c>
      <c r="U132" s="51" t="s">
        <v>3102</v>
      </c>
      <c r="V132" s="49"/>
      <c r="W132" s="49" t="s">
        <v>52</v>
      </c>
      <c r="X132" s="29" t="s">
        <v>3</v>
      </c>
      <c r="Y132" s="49" t="s">
        <v>3</v>
      </c>
      <c r="Z132" s="50">
        <f>tab_herpeto[[#This Row],[Data]]</f>
        <v>45143</v>
      </c>
      <c r="AA132" s="49" t="str">
        <f>tab_herpeto[[#This Row],[Empreendimento]]</f>
        <v>PCH Canoas</v>
      </c>
      <c r="AB132" s="49" t="s">
        <v>176</v>
      </c>
      <c r="AC132" s="29" t="s">
        <v>178</v>
      </c>
      <c r="AD132" s="29" t="s">
        <v>181</v>
      </c>
      <c r="AE132" s="29" t="s">
        <v>3086</v>
      </c>
      <c r="AF132" s="29" t="s">
        <v>184</v>
      </c>
      <c r="AG132" s="29" t="s">
        <v>3130</v>
      </c>
      <c r="AH132" s="29" t="s">
        <v>189</v>
      </c>
      <c r="AI132" s="52" t="str">
        <f>tab_herpeto[[#This Row],[Espécie*]]</f>
        <v>Dendropsophus nahdeneri</v>
      </c>
      <c r="AJ132" s="53">
        <f>IFERROR(VLOOKUP(tab_herpeto[[#This Row],[Espécie*2]],'Base de dados'!B:Z,7,),0)</f>
        <v>0</v>
      </c>
      <c r="AK132" s="49">
        <f>IFERROR(VLOOKUP(tab_herpeto[[#This Row],[Espécie*2]],'Base de dados'!B:Z,13,),0)</f>
        <v>0</v>
      </c>
      <c r="AL132" s="29" t="s">
        <v>192</v>
      </c>
      <c r="AM132" s="49" t="s">
        <v>3078</v>
      </c>
      <c r="AN132" s="49" t="s">
        <v>3082</v>
      </c>
      <c r="AO132" s="49">
        <f>IFERROR(VLOOKUP(tab_herpeto[[#This Row],[Espécie*2]],'Base de dados'!B:Z,22,),0)</f>
        <v>0</v>
      </c>
      <c r="AP132" s="49">
        <f>IFERROR(VLOOKUP(tab_herpeto[[#This Row],[Espécie*2]],'Base de dados'!B:Z,23,),0)</f>
        <v>0</v>
      </c>
      <c r="AQ132" s="49">
        <f>IFERROR(VLOOKUP(tab_herpeto[[#This Row],[Espécie*2]],'Base de dados'!B:Z,21,),0)</f>
        <v>0</v>
      </c>
      <c r="AR132" s="49" t="str">
        <f>tab_herpeto[[#This Row],[Campanha]]</f>
        <v>C03</v>
      </c>
      <c r="AS132" s="49"/>
      <c r="AT132" s="49" t="str">
        <f>tab_herpeto[[#This Row],[Método]]</f>
        <v>Censo auditivo</v>
      </c>
      <c r="AU132" s="49" t="str">
        <f>tab_herpeto[[#This Row],[ID Marcação*]]</f>
        <v>-</v>
      </c>
      <c r="AV132" s="49" t="str">
        <f>tab_herpeto[[#This Row],[Nº do Tombo]]</f>
        <v>-</v>
      </c>
      <c r="AW132" s="49">
        <f>IFERROR(VLOOKUP(tab_herpeto[[#This Row],[Espécie*2]],'Base de dados'!B:Z,11,),0)</f>
        <v>0</v>
      </c>
      <c r="AX132" s="49">
        <f>IFERROR(VLOOKUP(tab_herpeto[[#This Row],[Espécie*2]],'Base de dados'!B:Z,3,),0)</f>
        <v>0</v>
      </c>
      <c r="AY132" s="49">
        <f>IFERROR(VLOOKUP(tab_herpeto[[#This Row],[Espécie*2]],'Base de dados'!B:Z,4,),0)</f>
        <v>0</v>
      </c>
      <c r="AZ132" s="49">
        <f>IFERROR(VLOOKUP(tab_herpeto[[#This Row],[Espécie*2]],'Base de dados'!B:Z,5,),0)</f>
        <v>0</v>
      </c>
      <c r="BA132" s="49">
        <f>IFERROR(VLOOKUP(tab_herpeto[[#This Row],[Espécie*2]],'Base de dados'!B:Z,6,),0)</f>
        <v>0</v>
      </c>
      <c r="BB132" s="49">
        <f>IFERROR(VLOOKUP(tab_herpeto[[#This Row],[Espécie*2]],'Base de dados'!B:Z,8,),0)</f>
        <v>0</v>
      </c>
      <c r="BC132" s="49">
        <f>IFERROR(VLOOKUP(tab_herpeto[[#This Row],[Espécie*2]],'Base de dados'!B:Z,9,),0)</f>
        <v>0</v>
      </c>
      <c r="BD132" s="49">
        <f>IFERROR(VLOOKUP(tab_herpeto[[#This Row],[Espécie*2]],'Base de dados'!B:Z,10,),0)</f>
        <v>0</v>
      </c>
      <c r="BE132" s="49">
        <f>IFERROR(VLOOKUP(tab_herpeto[[#This Row],[Espécie*2]],'Base de dados'!B:Z,12,),0)</f>
        <v>0</v>
      </c>
      <c r="BF132" s="49">
        <f>IFERROR(VLOOKUP(tab_herpeto[[#This Row],[Espécie*2]],'Base de dados'!B:Z,14,),0)</f>
        <v>0</v>
      </c>
      <c r="BG132" s="49">
        <f>IFERROR(VLOOKUP(tab_herpeto[[#This Row],[Espécie*2]],'Base de dados'!B:Z,15,),0)</f>
        <v>0</v>
      </c>
      <c r="BH132" s="49">
        <f>IFERROR(VLOOKUP(tab_herpeto[[#This Row],[Espécie*2]],'Base de dados'!B:Z,16,),0)</f>
        <v>0</v>
      </c>
      <c r="BI132" s="49">
        <f>IFERROR(VLOOKUP(tab_herpeto[[#This Row],[Espécie*2]],'Base de dados'!B:Z,17,),0)</f>
        <v>0</v>
      </c>
      <c r="BJ132" s="49">
        <f>IFERROR(VLOOKUP(tab_herpeto[[#This Row],[Espécie*2]],'Base de dados'!B:Z,18,),0)</f>
        <v>0</v>
      </c>
      <c r="BK132" s="49">
        <f>IFERROR(VLOOKUP(tab_herpeto[[#This Row],[Espécie*2]],'Base de dados'!B:Z,19,),0)</f>
        <v>0</v>
      </c>
      <c r="BL132" s="49">
        <f>IFERROR(VLOOKUP(tab_herpeto[[#This Row],[Espécie*2]],'Base de dados'!B:Z,20,),0)</f>
        <v>0</v>
      </c>
      <c r="BM132" s="49" t="str">
        <f>IFERROR(VLOOKUP(tab_herpeto[[#This Row],[Espécie*2]],'Base de dados'!B:Z,24),0)</f>
        <v>-</v>
      </c>
      <c r="BN132" s="49">
        <f>IFERROR(VLOOKUP(tab_herpeto[[#This Row],[Espécie*2]],'Base de dados'!B:Z,25,),0)</f>
        <v>0</v>
      </c>
      <c r="BO132" s="49">
        <f>IFERROR(VLOOKUP(tab_herpeto[[#This Row],[Espécie*2]],'Base de dados'!B:Z,2),0)</f>
        <v>898</v>
      </c>
      <c r="BP132" s="49">
        <f>IFERROR(VLOOKUP(tab_herpeto[[#This Row],[Espécie*2]],'Base de dados'!B:AA,26),0)</f>
        <v>0</v>
      </c>
    </row>
    <row r="133" spans="2:68" x14ac:dyDescent="0.25">
      <c r="B133" s="29">
        <v>129</v>
      </c>
      <c r="C133" s="33" t="s">
        <v>3071</v>
      </c>
      <c r="D133" s="49" t="s">
        <v>3092</v>
      </c>
      <c r="E133" s="49" t="s">
        <v>85</v>
      </c>
      <c r="F133" s="50">
        <v>45143</v>
      </c>
      <c r="G133" s="49" t="s">
        <v>3074</v>
      </c>
      <c r="H133" s="49" t="s">
        <v>76</v>
      </c>
      <c r="I133" s="49" t="s">
        <v>59</v>
      </c>
      <c r="J133" s="49" t="s">
        <v>3064</v>
      </c>
      <c r="K133" s="53" t="s">
        <v>3089</v>
      </c>
      <c r="L133" s="35">
        <f>IFERROR(VLOOKUP(tab_herpeto[[#This Row],[Espécie*]],'Base de dados'!B:Z,7,),0)</f>
        <v>0</v>
      </c>
      <c r="M133" s="29" t="s">
        <v>3</v>
      </c>
      <c r="N133" s="49" t="s">
        <v>82</v>
      </c>
      <c r="O133" s="49" t="s">
        <v>82</v>
      </c>
      <c r="P133" s="49" t="s">
        <v>39</v>
      </c>
      <c r="Q133" s="49" t="s">
        <v>80</v>
      </c>
      <c r="R133" s="49" t="s">
        <v>41</v>
      </c>
      <c r="S133" s="49" t="s">
        <v>4</v>
      </c>
      <c r="T133" s="51" t="s">
        <v>3101</v>
      </c>
      <c r="U133" s="51" t="s">
        <v>3102</v>
      </c>
      <c r="V133" s="49"/>
      <c r="W133" s="49" t="s">
        <v>52</v>
      </c>
      <c r="X133" s="29" t="s">
        <v>3</v>
      </c>
      <c r="Y133" s="49" t="s">
        <v>3</v>
      </c>
      <c r="Z133" s="50">
        <f>tab_herpeto[[#This Row],[Data]]</f>
        <v>45143</v>
      </c>
      <c r="AA133" s="49" t="str">
        <f>tab_herpeto[[#This Row],[Empreendimento]]</f>
        <v>PCH Canoas</v>
      </c>
      <c r="AB133" s="49" t="s">
        <v>176</v>
      </c>
      <c r="AC133" s="29" t="s">
        <v>178</v>
      </c>
      <c r="AD133" s="29" t="s">
        <v>181</v>
      </c>
      <c r="AE133" s="29" t="s">
        <v>3086</v>
      </c>
      <c r="AF133" s="29" t="s">
        <v>184</v>
      </c>
      <c r="AG133" s="29" t="s">
        <v>3130</v>
      </c>
      <c r="AH133" s="29" t="s">
        <v>189</v>
      </c>
      <c r="AI133" s="52" t="str">
        <f>tab_herpeto[[#This Row],[Espécie*]]</f>
        <v>Dendropsophus nahdeneri</v>
      </c>
      <c r="AJ133" s="53">
        <f>IFERROR(VLOOKUP(tab_herpeto[[#This Row],[Espécie*2]],'Base de dados'!B:Z,7,),0)</f>
        <v>0</v>
      </c>
      <c r="AK133" s="49">
        <f>IFERROR(VLOOKUP(tab_herpeto[[#This Row],[Espécie*2]],'Base de dados'!B:Z,13,),0)</f>
        <v>0</v>
      </c>
      <c r="AL133" s="29" t="s">
        <v>192</v>
      </c>
      <c r="AM133" s="49" t="s">
        <v>3078</v>
      </c>
      <c r="AN133" s="49" t="s">
        <v>3082</v>
      </c>
      <c r="AO133" s="49">
        <f>IFERROR(VLOOKUP(tab_herpeto[[#This Row],[Espécie*2]],'Base de dados'!B:Z,22,),0)</f>
        <v>0</v>
      </c>
      <c r="AP133" s="49">
        <f>IFERROR(VLOOKUP(tab_herpeto[[#This Row],[Espécie*2]],'Base de dados'!B:Z,23,),0)</f>
        <v>0</v>
      </c>
      <c r="AQ133" s="49">
        <f>IFERROR(VLOOKUP(tab_herpeto[[#This Row],[Espécie*2]],'Base de dados'!B:Z,21,),0)</f>
        <v>0</v>
      </c>
      <c r="AR133" s="49" t="str">
        <f>tab_herpeto[[#This Row],[Campanha]]</f>
        <v>C03</v>
      </c>
      <c r="AS133" s="49"/>
      <c r="AT133" s="49" t="str">
        <f>tab_herpeto[[#This Row],[Método]]</f>
        <v>Censo auditivo</v>
      </c>
      <c r="AU133" s="49" t="str">
        <f>tab_herpeto[[#This Row],[ID Marcação*]]</f>
        <v>-</v>
      </c>
      <c r="AV133" s="49" t="str">
        <f>tab_herpeto[[#This Row],[Nº do Tombo]]</f>
        <v>-</v>
      </c>
      <c r="AW133" s="49">
        <f>IFERROR(VLOOKUP(tab_herpeto[[#This Row],[Espécie*2]],'Base de dados'!B:Z,11,),0)</f>
        <v>0</v>
      </c>
      <c r="AX133" s="49">
        <f>IFERROR(VLOOKUP(tab_herpeto[[#This Row],[Espécie*2]],'Base de dados'!B:Z,3,),0)</f>
        <v>0</v>
      </c>
      <c r="AY133" s="49">
        <f>IFERROR(VLOOKUP(tab_herpeto[[#This Row],[Espécie*2]],'Base de dados'!B:Z,4,),0)</f>
        <v>0</v>
      </c>
      <c r="AZ133" s="49">
        <f>IFERROR(VLOOKUP(tab_herpeto[[#This Row],[Espécie*2]],'Base de dados'!B:Z,5,),0)</f>
        <v>0</v>
      </c>
      <c r="BA133" s="49">
        <f>IFERROR(VLOOKUP(tab_herpeto[[#This Row],[Espécie*2]],'Base de dados'!B:Z,6,),0)</f>
        <v>0</v>
      </c>
      <c r="BB133" s="49">
        <f>IFERROR(VLOOKUP(tab_herpeto[[#This Row],[Espécie*2]],'Base de dados'!B:Z,8,),0)</f>
        <v>0</v>
      </c>
      <c r="BC133" s="49">
        <f>IFERROR(VLOOKUP(tab_herpeto[[#This Row],[Espécie*2]],'Base de dados'!B:Z,9,),0)</f>
        <v>0</v>
      </c>
      <c r="BD133" s="49">
        <f>IFERROR(VLOOKUP(tab_herpeto[[#This Row],[Espécie*2]],'Base de dados'!B:Z,10,),0)</f>
        <v>0</v>
      </c>
      <c r="BE133" s="49">
        <f>IFERROR(VLOOKUP(tab_herpeto[[#This Row],[Espécie*2]],'Base de dados'!B:Z,12,),0)</f>
        <v>0</v>
      </c>
      <c r="BF133" s="49">
        <f>IFERROR(VLOOKUP(tab_herpeto[[#This Row],[Espécie*2]],'Base de dados'!B:Z,14,),0)</f>
        <v>0</v>
      </c>
      <c r="BG133" s="49">
        <f>IFERROR(VLOOKUP(tab_herpeto[[#This Row],[Espécie*2]],'Base de dados'!B:Z,15,),0)</f>
        <v>0</v>
      </c>
      <c r="BH133" s="49">
        <f>IFERROR(VLOOKUP(tab_herpeto[[#This Row],[Espécie*2]],'Base de dados'!B:Z,16,),0)</f>
        <v>0</v>
      </c>
      <c r="BI133" s="49">
        <f>IFERROR(VLOOKUP(tab_herpeto[[#This Row],[Espécie*2]],'Base de dados'!B:Z,17,),0)</f>
        <v>0</v>
      </c>
      <c r="BJ133" s="49">
        <f>IFERROR(VLOOKUP(tab_herpeto[[#This Row],[Espécie*2]],'Base de dados'!B:Z,18,),0)</f>
        <v>0</v>
      </c>
      <c r="BK133" s="49">
        <f>IFERROR(VLOOKUP(tab_herpeto[[#This Row],[Espécie*2]],'Base de dados'!B:Z,19,),0)</f>
        <v>0</v>
      </c>
      <c r="BL133" s="49">
        <f>IFERROR(VLOOKUP(tab_herpeto[[#This Row],[Espécie*2]],'Base de dados'!B:Z,20,),0)</f>
        <v>0</v>
      </c>
      <c r="BM133" s="49" t="str">
        <f>IFERROR(VLOOKUP(tab_herpeto[[#This Row],[Espécie*2]],'Base de dados'!B:Z,24),0)</f>
        <v>-</v>
      </c>
      <c r="BN133" s="49">
        <f>IFERROR(VLOOKUP(tab_herpeto[[#This Row],[Espécie*2]],'Base de dados'!B:Z,25,),0)</f>
        <v>0</v>
      </c>
      <c r="BO133" s="49">
        <f>IFERROR(VLOOKUP(tab_herpeto[[#This Row],[Espécie*2]],'Base de dados'!B:Z,2),0)</f>
        <v>898</v>
      </c>
      <c r="BP133" s="49">
        <f>IFERROR(VLOOKUP(tab_herpeto[[#This Row],[Espécie*2]],'Base de dados'!B:AA,26),0)</f>
        <v>0</v>
      </c>
    </row>
    <row r="134" spans="2:68" x14ac:dyDescent="0.25">
      <c r="B134" s="29">
        <v>130</v>
      </c>
      <c r="C134" s="33" t="s">
        <v>3071</v>
      </c>
      <c r="D134" s="49" t="s">
        <v>3092</v>
      </c>
      <c r="E134" s="49" t="s">
        <v>85</v>
      </c>
      <c r="F134" s="50">
        <v>45143</v>
      </c>
      <c r="G134" s="49" t="s">
        <v>3074</v>
      </c>
      <c r="H134" s="49" t="s">
        <v>76</v>
      </c>
      <c r="I134" s="49" t="s">
        <v>59</v>
      </c>
      <c r="J134" s="49" t="s">
        <v>3064</v>
      </c>
      <c r="K134" s="53" t="s">
        <v>3089</v>
      </c>
      <c r="L134" s="35">
        <f>IFERROR(VLOOKUP(tab_herpeto[[#This Row],[Espécie*]],'Base de dados'!B:Z,7,),0)</f>
        <v>0</v>
      </c>
      <c r="M134" s="29" t="s">
        <v>3</v>
      </c>
      <c r="N134" s="49" t="s">
        <v>82</v>
      </c>
      <c r="O134" s="49" t="s">
        <v>82</v>
      </c>
      <c r="P134" s="49" t="s">
        <v>39</v>
      </c>
      <c r="Q134" s="49" t="s">
        <v>80</v>
      </c>
      <c r="R134" s="49" t="s">
        <v>41</v>
      </c>
      <c r="S134" s="49" t="s">
        <v>4</v>
      </c>
      <c r="T134" s="51" t="s">
        <v>3101</v>
      </c>
      <c r="U134" s="51" t="s">
        <v>3102</v>
      </c>
      <c r="V134" s="49"/>
      <c r="W134" s="49" t="s">
        <v>52</v>
      </c>
      <c r="X134" s="29" t="s">
        <v>3</v>
      </c>
      <c r="Y134" s="49" t="s">
        <v>3</v>
      </c>
      <c r="Z134" s="50">
        <f>tab_herpeto[[#This Row],[Data]]</f>
        <v>45143</v>
      </c>
      <c r="AA134" s="49" t="str">
        <f>tab_herpeto[[#This Row],[Empreendimento]]</f>
        <v>PCH Canoas</v>
      </c>
      <c r="AB134" s="49" t="s">
        <v>176</v>
      </c>
      <c r="AC134" s="29" t="s">
        <v>178</v>
      </c>
      <c r="AD134" s="29" t="s">
        <v>181</v>
      </c>
      <c r="AE134" s="29" t="s">
        <v>3086</v>
      </c>
      <c r="AF134" s="29" t="s">
        <v>184</v>
      </c>
      <c r="AG134" s="29" t="s">
        <v>3130</v>
      </c>
      <c r="AH134" s="29" t="s">
        <v>189</v>
      </c>
      <c r="AI134" s="52" t="str">
        <f>tab_herpeto[[#This Row],[Espécie*]]</f>
        <v>Dendropsophus nahdeneri</v>
      </c>
      <c r="AJ134" s="53">
        <f>IFERROR(VLOOKUP(tab_herpeto[[#This Row],[Espécie*2]],'Base de dados'!B:Z,7,),0)</f>
        <v>0</v>
      </c>
      <c r="AK134" s="49">
        <f>IFERROR(VLOOKUP(tab_herpeto[[#This Row],[Espécie*2]],'Base de dados'!B:Z,13,),0)</f>
        <v>0</v>
      </c>
      <c r="AL134" s="29" t="s">
        <v>192</v>
      </c>
      <c r="AM134" s="49" t="s">
        <v>3078</v>
      </c>
      <c r="AN134" s="49" t="s">
        <v>3082</v>
      </c>
      <c r="AO134" s="49">
        <f>IFERROR(VLOOKUP(tab_herpeto[[#This Row],[Espécie*2]],'Base de dados'!B:Z,22,),0)</f>
        <v>0</v>
      </c>
      <c r="AP134" s="49">
        <f>IFERROR(VLOOKUP(tab_herpeto[[#This Row],[Espécie*2]],'Base de dados'!B:Z,23,),0)</f>
        <v>0</v>
      </c>
      <c r="AQ134" s="49">
        <f>IFERROR(VLOOKUP(tab_herpeto[[#This Row],[Espécie*2]],'Base de dados'!B:Z,21,),0)</f>
        <v>0</v>
      </c>
      <c r="AR134" s="49" t="str">
        <f>tab_herpeto[[#This Row],[Campanha]]</f>
        <v>C03</v>
      </c>
      <c r="AS134" s="49"/>
      <c r="AT134" s="49" t="str">
        <f>tab_herpeto[[#This Row],[Método]]</f>
        <v>Censo auditivo</v>
      </c>
      <c r="AU134" s="49" t="str">
        <f>tab_herpeto[[#This Row],[ID Marcação*]]</f>
        <v>-</v>
      </c>
      <c r="AV134" s="49" t="str">
        <f>tab_herpeto[[#This Row],[Nº do Tombo]]</f>
        <v>-</v>
      </c>
      <c r="AW134" s="49">
        <f>IFERROR(VLOOKUP(tab_herpeto[[#This Row],[Espécie*2]],'Base de dados'!B:Z,11,),0)</f>
        <v>0</v>
      </c>
      <c r="AX134" s="49">
        <f>IFERROR(VLOOKUP(tab_herpeto[[#This Row],[Espécie*2]],'Base de dados'!B:Z,3,),0)</f>
        <v>0</v>
      </c>
      <c r="AY134" s="49">
        <f>IFERROR(VLOOKUP(tab_herpeto[[#This Row],[Espécie*2]],'Base de dados'!B:Z,4,),0)</f>
        <v>0</v>
      </c>
      <c r="AZ134" s="49">
        <f>IFERROR(VLOOKUP(tab_herpeto[[#This Row],[Espécie*2]],'Base de dados'!B:Z,5,),0)</f>
        <v>0</v>
      </c>
      <c r="BA134" s="49">
        <f>IFERROR(VLOOKUP(tab_herpeto[[#This Row],[Espécie*2]],'Base de dados'!B:Z,6,),0)</f>
        <v>0</v>
      </c>
      <c r="BB134" s="49">
        <f>IFERROR(VLOOKUP(tab_herpeto[[#This Row],[Espécie*2]],'Base de dados'!B:Z,8,),0)</f>
        <v>0</v>
      </c>
      <c r="BC134" s="49">
        <f>IFERROR(VLOOKUP(tab_herpeto[[#This Row],[Espécie*2]],'Base de dados'!B:Z,9,),0)</f>
        <v>0</v>
      </c>
      <c r="BD134" s="49">
        <f>IFERROR(VLOOKUP(tab_herpeto[[#This Row],[Espécie*2]],'Base de dados'!B:Z,10,),0)</f>
        <v>0</v>
      </c>
      <c r="BE134" s="49">
        <f>IFERROR(VLOOKUP(tab_herpeto[[#This Row],[Espécie*2]],'Base de dados'!B:Z,12,),0)</f>
        <v>0</v>
      </c>
      <c r="BF134" s="49">
        <f>IFERROR(VLOOKUP(tab_herpeto[[#This Row],[Espécie*2]],'Base de dados'!B:Z,14,),0)</f>
        <v>0</v>
      </c>
      <c r="BG134" s="49">
        <f>IFERROR(VLOOKUP(tab_herpeto[[#This Row],[Espécie*2]],'Base de dados'!B:Z,15,),0)</f>
        <v>0</v>
      </c>
      <c r="BH134" s="49">
        <f>IFERROR(VLOOKUP(tab_herpeto[[#This Row],[Espécie*2]],'Base de dados'!B:Z,16,),0)</f>
        <v>0</v>
      </c>
      <c r="BI134" s="49">
        <f>IFERROR(VLOOKUP(tab_herpeto[[#This Row],[Espécie*2]],'Base de dados'!B:Z,17,),0)</f>
        <v>0</v>
      </c>
      <c r="BJ134" s="49">
        <f>IFERROR(VLOOKUP(tab_herpeto[[#This Row],[Espécie*2]],'Base de dados'!B:Z,18,),0)</f>
        <v>0</v>
      </c>
      <c r="BK134" s="49">
        <f>IFERROR(VLOOKUP(tab_herpeto[[#This Row],[Espécie*2]],'Base de dados'!B:Z,19,),0)</f>
        <v>0</v>
      </c>
      <c r="BL134" s="49">
        <f>IFERROR(VLOOKUP(tab_herpeto[[#This Row],[Espécie*2]],'Base de dados'!B:Z,20,),0)</f>
        <v>0</v>
      </c>
      <c r="BM134" s="49" t="str">
        <f>IFERROR(VLOOKUP(tab_herpeto[[#This Row],[Espécie*2]],'Base de dados'!B:Z,24),0)</f>
        <v>-</v>
      </c>
      <c r="BN134" s="49">
        <f>IFERROR(VLOOKUP(tab_herpeto[[#This Row],[Espécie*2]],'Base de dados'!B:Z,25,),0)</f>
        <v>0</v>
      </c>
      <c r="BO134" s="49">
        <f>IFERROR(VLOOKUP(tab_herpeto[[#This Row],[Espécie*2]],'Base de dados'!B:Z,2),0)</f>
        <v>898</v>
      </c>
      <c r="BP134" s="49">
        <f>IFERROR(VLOOKUP(tab_herpeto[[#This Row],[Espécie*2]],'Base de dados'!B:AA,26),0)</f>
        <v>0</v>
      </c>
    </row>
    <row r="135" spans="2:68" x14ac:dyDescent="0.25">
      <c r="B135" s="29">
        <v>131</v>
      </c>
      <c r="C135" s="33" t="s">
        <v>3071</v>
      </c>
      <c r="D135" s="49" t="s">
        <v>3092</v>
      </c>
      <c r="E135" s="49" t="s">
        <v>85</v>
      </c>
      <c r="F135" s="50">
        <v>45143</v>
      </c>
      <c r="G135" s="49" t="s">
        <v>3074</v>
      </c>
      <c r="H135" s="49" t="s">
        <v>76</v>
      </c>
      <c r="I135" s="49" t="s">
        <v>59</v>
      </c>
      <c r="J135" s="49" t="s">
        <v>3064</v>
      </c>
      <c r="K135" s="53" t="s">
        <v>3089</v>
      </c>
      <c r="L135" s="35">
        <f>IFERROR(VLOOKUP(tab_herpeto[[#This Row],[Espécie*]],'Base de dados'!B:Z,7,),0)</f>
        <v>0</v>
      </c>
      <c r="M135" s="29" t="s">
        <v>3</v>
      </c>
      <c r="N135" s="49" t="s">
        <v>82</v>
      </c>
      <c r="O135" s="49" t="s">
        <v>82</v>
      </c>
      <c r="P135" s="49" t="s">
        <v>39</v>
      </c>
      <c r="Q135" s="49" t="s">
        <v>80</v>
      </c>
      <c r="R135" s="49" t="s">
        <v>41</v>
      </c>
      <c r="S135" s="49" t="s">
        <v>4</v>
      </c>
      <c r="T135" s="51" t="s">
        <v>3101</v>
      </c>
      <c r="U135" s="51" t="s">
        <v>3102</v>
      </c>
      <c r="V135" s="49"/>
      <c r="W135" s="49" t="s">
        <v>52</v>
      </c>
      <c r="X135" s="29" t="s">
        <v>3</v>
      </c>
      <c r="Y135" s="49" t="s">
        <v>3</v>
      </c>
      <c r="Z135" s="50">
        <f>tab_herpeto[[#This Row],[Data]]</f>
        <v>45143</v>
      </c>
      <c r="AA135" s="49" t="str">
        <f>tab_herpeto[[#This Row],[Empreendimento]]</f>
        <v>PCH Canoas</v>
      </c>
      <c r="AB135" s="49" t="s">
        <v>176</v>
      </c>
      <c r="AC135" s="29" t="s">
        <v>178</v>
      </c>
      <c r="AD135" s="29" t="s">
        <v>181</v>
      </c>
      <c r="AE135" s="29" t="s">
        <v>3086</v>
      </c>
      <c r="AF135" s="29" t="s">
        <v>184</v>
      </c>
      <c r="AG135" s="29" t="s">
        <v>3130</v>
      </c>
      <c r="AH135" s="29" t="s">
        <v>189</v>
      </c>
      <c r="AI135" s="52" t="str">
        <f>tab_herpeto[[#This Row],[Espécie*]]</f>
        <v>Dendropsophus nahdeneri</v>
      </c>
      <c r="AJ135" s="53">
        <f>IFERROR(VLOOKUP(tab_herpeto[[#This Row],[Espécie*2]],'Base de dados'!B:Z,7,),0)</f>
        <v>0</v>
      </c>
      <c r="AK135" s="49">
        <f>IFERROR(VLOOKUP(tab_herpeto[[#This Row],[Espécie*2]],'Base de dados'!B:Z,13,),0)</f>
        <v>0</v>
      </c>
      <c r="AL135" s="29" t="s">
        <v>192</v>
      </c>
      <c r="AM135" s="49" t="s">
        <v>3078</v>
      </c>
      <c r="AN135" s="49" t="s">
        <v>3082</v>
      </c>
      <c r="AO135" s="49">
        <f>IFERROR(VLOOKUP(tab_herpeto[[#This Row],[Espécie*2]],'Base de dados'!B:Z,22,),0)</f>
        <v>0</v>
      </c>
      <c r="AP135" s="49">
        <f>IFERROR(VLOOKUP(tab_herpeto[[#This Row],[Espécie*2]],'Base de dados'!B:Z,23,),0)</f>
        <v>0</v>
      </c>
      <c r="AQ135" s="49">
        <f>IFERROR(VLOOKUP(tab_herpeto[[#This Row],[Espécie*2]],'Base de dados'!B:Z,21,),0)</f>
        <v>0</v>
      </c>
      <c r="AR135" s="49" t="str">
        <f>tab_herpeto[[#This Row],[Campanha]]</f>
        <v>C03</v>
      </c>
      <c r="AS135" s="49"/>
      <c r="AT135" s="49" t="str">
        <f>tab_herpeto[[#This Row],[Método]]</f>
        <v>Censo auditivo</v>
      </c>
      <c r="AU135" s="49" t="str">
        <f>tab_herpeto[[#This Row],[ID Marcação*]]</f>
        <v>-</v>
      </c>
      <c r="AV135" s="49" t="str">
        <f>tab_herpeto[[#This Row],[Nº do Tombo]]</f>
        <v>-</v>
      </c>
      <c r="AW135" s="49">
        <f>IFERROR(VLOOKUP(tab_herpeto[[#This Row],[Espécie*2]],'Base de dados'!B:Z,11,),0)</f>
        <v>0</v>
      </c>
      <c r="AX135" s="49">
        <f>IFERROR(VLOOKUP(tab_herpeto[[#This Row],[Espécie*2]],'Base de dados'!B:Z,3,),0)</f>
        <v>0</v>
      </c>
      <c r="AY135" s="49">
        <f>IFERROR(VLOOKUP(tab_herpeto[[#This Row],[Espécie*2]],'Base de dados'!B:Z,4,),0)</f>
        <v>0</v>
      </c>
      <c r="AZ135" s="49">
        <f>IFERROR(VLOOKUP(tab_herpeto[[#This Row],[Espécie*2]],'Base de dados'!B:Z,5,),0)</f>
        <v>0</v>
      </c>
      <c r="BA135" s="49">
        <f>IFERROR(VLOOKUP(tab_herpeto[[#This Row],[Espécie*2]],'Base de dados'!B:Z,6,),0)</f>
        <v>0</v>
      </c>
      <c r="BB135" s="49">
        <f>IFERROR(VLOOKUP(tab_herpeto[[#This Row],[Espécie*2]],'Base de dados'!B:Z,8,),0)</f>
        <v>0</v>
      </c>
      <c r="BC135" s="49">
        <f>IFERROR(VLOOKUP(tab_herpeto[[#This Row],[Espécie*2]],'Base de dados'!B:Z,9,),0)</f>
        <v>0</v>
      </c>
      <c r="BD135" s="49">
        <f>IFERROR(VLOOKUP(tab_herpeto[[#This Row],[Espécie*2]],'Base de dados'!B:Z,10,),0)</f>
        <v>0</v>
      </c>
      <c r="BE135" s="49">
        <f>IFERROR(VLOOKUP(tab_herpeto[[#This Row],[Espécie*2]],'Base de dados'!B:Z,12,),0)</f>
        <v>0</v>
      </c>
      <c r="BF135" s="49">
        <f>IFERROR(VLOOKUP(tab_herpeto[[#This Row],[Espécie*2]],'Base de dados'!B:Z,14,),0)</f>
        <v>0</v>
      </c>
      <c r="BG135" s="49">
        <f>IFERROR(VLOOKUP(tab_herpeto[[#This Row],[Espécie*2]],'Base de dados'!B:Z,15,),0)</f>
        <v>0</v>
      </c>
      <c r="BH135" s="49">
        <f>IFERROR(VLOOKUP(tab_herpeto[[#This Row],[Espécie*2]],'Base de dados'!B:Z,16,),0)</f>
        <v>0</v>
      </c>
      <c r="BI135" s="49">
        <f>IFERROR(VLOOKUP(tab_herpeto[[#This Row],[Espécie*2]],'Base de dados'!B:Z,17,),0)</f>
        <v>0</v>
      </c>
      <c r="BJ135" s="49">
        <f>IFERROR(VLOOKUP(tab_herpeto[[#This Row],[Espécie*2]],'Base de dados'!B:Z,18,),0)</f>
        <v>0</v>
      </c>
      <c r="BK135" s="49">
        <f>IFERROR(VLOOKUP(tab_herpeto[[#This Row],[Espécie*2]],'Base de dados'!B:Z,19,),0)</f>
        <v>0</v>
      </c>
      <c r="BL135" s="49">
        <f>IFERROR(VLOOKUP(tab_herpeto[[#This Row],[Espécie*2]],'Base de dados'!B:Z,20,),0)</f>
        <v>0</v>
      </c>
      <c r="BM135" s="49" t="str">
        <f>IFERROR(VLOOKUP(tab_herpeto[[#This Row],[Espécie*2]],'Base de dados'!B:Z,24),0)</f>
        <v>-</v>
      </c>
      <c r="BN135" s="49">
        <f>IFERROR(VLOOKUP(tab_herpeto[[#This Row],[Espécie*2]],'Base de dados'!B:Z,25,),0)</f>
        <v>0</v>
      </c>
      <c r="BO135" s="49">
        <f>IFERROR(VLOOKUP(tab_herpeto[[#This Row],[Espécie*2]],'Base de dados'!B:Z,2),0)</f>
        <v>898</v>
      </c>
      <c r="BP135" s="49">
        <f>IFERROR(VLOOKUP(tab_herpeto[[#This Row],[Espécie*2]],'Base de dados'!B:AA,26),0)</f>
        <v>0</v>
      </c>
    </row>
    <row r="136" spans="2:68" x14ac:dyDescent="0.25">
      <c r="B136" s="29">
        <v>132</v>
      </c>
      <c r="C136" s="33" t="s">
        <v>3071</v>
      </c>
      <c r="D136" s="49" t="s">
        <v>3092</v>
      </c>
      <c r="E136" s="49" t="s">
        <v>85</v>
      </c>
      <c r="F136" s="50">
        <v>45143</v>
      </c>
      <c r="G136" s="49" t="s">
        <v>3074</v>
      </c>
      <c r="H136" s="49" t="s">
        <v>76</v>
      </c>
      <c r="I136" s="49" t="s">
        <v>59</v>
      </c>
      <c r="J136" s="49" t="s">
        <v>3064</v>
      </c>
      <c r="K136" s="53" t="s">
        <v>3089</v>
      </c>
      <c r="L136" s="35">
        <f>IFERROR(VLOOKUP(tab_herpeto[[#This Row],[Espécie*]],'Base de dados'!B:Z,7,),0)</f>
        <v>0</v>
      </c>
      <c r="M136" s="29" t="s">
        <v>3</v>
      </c>
      <c r="N136" s="49" t="s">
        <v>82</v>
      </c>
      <c r="O136" s="49" t="s">
        <v>82</v>
      </c>
      <c r="P136" s="49" t="s">
        <v>39</v>
      </c>
      <c r="Q136" s="49" t="s">
        <v>80</v>
      </c>
      <c r="R136" s="49" t="s">
        <v>3100</v>
      </c>
      <c r="S136" s="49" t="s">
        <v>4</v>
      </c>
      <c r="T136" s="51" t="s">
        <v>3101</v>
      </c>
      <c r="U136" s="51" t="s">
        <v>3102</v>
      </c>
      <c r="V136" s="49"/>
      <c r="W136" s="49" t="s">
        <v>52</v>
      </c>
      <c r="X136" s="29" t="s">
        <v>3</v>
      </c>
      <c r="Y136" s="49" t="s">
        <v>3</v>
      </c>
      <c r="Z136" s="50">
        <f>tab_herpeto[[#This Row],[Data]]</f>
        <v>45143</v>
      </c>
      <c r="AA136" s="49" t="str">
        <f>tab_herpeto[[#This Row],[Empreendimento]]</f>
        <v>PCH Canoas</v>
      </c>
      <c r="AB136" s="49" t="s">
        <v>176</v>
      </c>
      <c r="AC136" s="29" t="s">
        <v>178</v>
      </c>
      <c r="AD136" s="29" t="s">
        <v>181</v>
      </c>
      <c r="AE136" s="29" t="s">
        <v>3086</v>
      </c>
      <c r="AF136" s="29" t="s">
        <v>184</v>
      </c>
      <c r="AG136" s="29" t="s">
        <v>3130</v>
      </c>
      <c r="AH136" s="29" t="s">
        <v>189</v>
      </c>
      <c r="AI136" s="52" t="str">
        <f>tab_herpeto[[#This Row],[Espécie*]]</f>
        <v>Dendropsophus nahdeneri</v>
      </c>
      <c r="AJ136" s="53">
        <f>IFERROR(VLOOKUP(tab_herpeto[[#This Row],[Espécie*2]],'Base de dados'!B:Z,7,),0)</f>
        <v>0</v>
      </c>
      <c r="AK136" s="49">
        <f>IFERROR(VLOOKUP(tab_herpeto[[#This Row],[Espécie*2]],'Base de dados'!B:Z,13,),0)</f>
        <v>0</v>
      </c>
      <c r="AL136" s="29" t="s">
        <v>192</v>
      </c>
      <c r="AM136" s="49" t="s">
        <v>3078</v>
      </c>
      <c r="AN136" s="49" t="s">
        <v>3082</v>
      </c>
      <c r="AO136" s="49">
        <f>IFERROR(VLOOKUP(tab_herpeto[[#This Row],[Espécie*2]],'Base de dados'!B:Z,22,),0)</f>
        <v>0</v>
      </c>
      <c r="AP136" s="49">
        <f>IFERROR(VLOOKUP(tab_herpeto[[#This Row],[Espécie*2]],'Base de dados'!B:Z,23,),0)</f>
        <v>0</v>
      </c>
      <c r="AQ136" s="49">
        <f>IFERROR(VLOOKUP(tab_herpeto[[#This Row],[Espécie*2]],'Base de dados'!B:Z,21,),0)</f>
        <v>0</v>
      </c>
      <c r="AR136" s="49" t="str">
        <f>tab_herpeto[[#This Row],[Campanha]]</f>
        <v>C03</v>
      </c>
      <c r="AS136" s="49"/>
      <c r="AT136" s="49" t="str">
        <f>tab_herpeto[[#This Row],[Método]]</f>
        <v>Censo auditivo</v>
      </c>
      <c r="AU136" s="49" t="str">
        <f>tab_herpeto[[#This Row],[ID Marcação*]]</f>
        <v>-</v>
      </c>
      <c r="AV136" s="49" t="str">
        <f>tab_herpeto[[#This Row],[Nº do Tombo]]</f>
        <v>-</v>
      </c>
      <c r="AW136" s="49">
        <f>IFERROR(VLOOKUP(tab_herpeto[[#This Row],[Espécie*2]],'Base de dados'!B:Z,11,),0)</f>
        <v>0</v>
      </c>
      <c r="AX136" s="49">
        <f>IFERROR(VLOOKUP(tab_herpeto[[#This Row],[Espécie*2]],'Base de dados'!B:Z,3,),0)</f>
        <v>0</v>
      </c>
      <c r="AY136" s="49">
        <f>IFERROR(VLOOKUP(tab_herpeto[[#This Row],[Espécie*2]],'Base de dados'!B:Z,4,),0)</f>
        <v>0</v>
      </c>
      <c r="AZ136" s="49">
        <f>IFERROR(VLOOKUP(tab_herpeto[[#This Row],[Espécie*2]],'Base de dados'!B:Z,5,),0)</f>
        <v>0</v>
      </c>
      <c r="BA136" s="49">
        <f>IFERROR(VLOOKUP(tab_herpeto[[#This Row],[Espécie*2]],'Base de dados'!B:Z,6,),0)</f>
        <v>0</v>
      </c>
      <c r="BB136" s="49">
        <f>IFERROR(VLOOKUP(tab_herpeto[[#This Row],[Espécie*2]],'Base de dados'!B:Z,8,),0)</f>
        <v>0</v>
      </c>
      <c r="BC136" s="49">
        <f>IFERROR(VLOOKUP(tab_herpeto[[#This Row],[Espécie*2]],'Base de dados'!B:Z,9,),0)</f>
        <v>0</v>
      </c>
      <c r="BD136" s="49">
        <f>IFERROR(VLOOKUP(tab_herpeto[[#This Row],[Espécie*2]],'Base de dados'!B:Z,10,),0)</f>
        <v>0</v>
      </c>
      <c r="BE136" s="49">
        <f>IFERROR(VLOOKUP(tab_herpeto[[#This Row],[Espécie*2]],'Base de dados'!B:Z,12,),0)</f>
        <v>0</v>
      </c>
      <c r="BF136" s="49">
        <f>IFERROR(VLOOKUP(tab_herpeto[[#This Row],[Espécie*2]],'Base de dados'!B:Z,14,),0)</f>
        <v>0</v>
      </c>
      <c r="BG136" s="49">
        <f>IFERROR(VLOOKUP(tab_herpeto[[#This Row],[Espécie*2]],'Base de dados'!B:Z,15,),0)</f>
        <v>0</v>
      </c>
      <c r="BH136" s="49">
        <f>IFERROR(VLOOKUP(tab_herpeto[[#This Row],[Espécie*2]],'Base de dados'!B:Z,16,),0)</f>
        <v>0</v>
      </c>
      <c r="BI136" s="49">
        <f>IFERROR(VLOOKUP(tab_herpeto[[#This Row],[Espécie*2]],'Base de dados'!B:Z,17,),0)</f>
        <v>0</v>
      </c>
      <c r="BJ136" s="49">
        <f>IFERROR(VLOOKUP(tab_herpeto[[#This Row],[Espécie*2]],'Base de dados'!B:Z,18,),0)</f>
        <v>0</v>
      </c>
      <c r="BK136" s="49">
        <f>IFERROR(VLOOKUP(tab_herpeto[[#This Row],[Espécie*2]],'Base de dados'!B:Z,19,),0)</f>
        <v>0</v>
      </c>
      <c r="BL136" s="49">
        <f>IFERROR(VLOOKUP(tab_herpeto[[#This Row],[Espécie*2]],'Base de dados'!B:Z,20,),0)</f>
        <v>0</v>
      </c>
      <c r="BM136" s="49" t="str">
        <f>IFERROR(VLOOKUP(tab_herpeto[[#This Row],[Espécie*2]],'Base de dados'!B:Z,24),0)</f>
        <v>-</v>
      </c>
      <c r="BN136" s="49">
        <f>IFERROR(VLOOKUP(tab_herpeto[[#This Row],[Espécie*2]],'Base de dados'!B:Z,25,),0)</f>
        <v>0</v>
      </c>
      <c r="BO136" s="49">
        <f>IFERROR(VLOOKUP(tab_herpeto[[#This Row],[Espécie*2]],'Base de dados'!B:Z,2),0)</f>
        <v>898</v>
      </c>
      <c r="BP136" s="49">
        <f>IFERROR(VLOOKUP(tab_herpeto[[#This Row],[Espécie*2]],'Base de dados'!B:AA,26),0)</f>
        <v>0</v>
      </c>
    </row>
    <row r="137" spans="2:68" x14ac:dyDescent="0.25">
      <c r="B137" s="29">
        <v>133</v>
      </c>
      <c r="C137" s="33" t="s">
        <v>3071</v>
      </c>
      <c r="D137" s="49" t="s">
        <v>3092</v>
      </c>
      <c r="E137" s="49" t="s">
        <v>85</v>
      </c>
      <c r="F137" s="50">
        <v>45143</v>
      </c>
      <c r="G137" s="49" t="s">
        <v>3074</v>
      </c>
      <c r="H137" s="49" t="s">
        <v>76</v>
      </c>
      <c r="I137" s="49" t="s">
        <v>59</v>
      </c>
      <c r="J137" s="49" t="s">
        <v>3064</v>
      </c>
      <c r="K137" s="53" t="s">
        <v>3089</v>
      </c>
      <c r="L137" s="35">
        <f>IFERROR(VLOOKUP(tab_herpeto[[#This Row],[Espécie*]],'Base de dados'!B:Z,7,),0)</f>
        <v>0</v>
      </c>
      <c r="M137" s="29" t="s">
        <v>3</v>
      </c>
      <c r="N137" s="49" t="s">
        <v>82</v>
      </c>
      <c r="O137" s="49" t="s">
        <v>82</v>
      </c>
      <c r="P137" s="49" t="s">
        <v>39</v>
      </c>
      <c r="Q137" s="49" t="s">
        <v>80</v>
      </c>
      <c r="R137" s="49" t="s">
        <v>3100</v>
      </c>
      <c r="S137" s="49" t="s">
        <v>4</v>
      </c>
      <c r="T137" s="51" t="s">
        <v>3101</v>
      </c>
      <c r="U137" s="51" t="s">
        <v>3102</v>
      </c>
      <c r="V137" s="49"/>
      <c r="W137" s="49" t="s">
        <v>52</v>
      </c>
      <c r="X137" s="29" t="s">
        <v>3</v>
      </c>
      <c r="Y137" s="49" t="s">
        <v>3</v>
      </c>
      <c r="Z137" s="50">
        <f>tab_herpeto[[#This Row],[Data]]</f>
        <v>45143</v>
      </c>
      <c r="AA137" s="49" t="str">
        <f>tab_herpeto[[#This Row],[Empreendimento]]</f>
        <v>PCH Canoas</v>
      </c>
      <c r="AB137" s="49" t="s">
        <v>176</v>
      </c>
      <c r="AC137" s="29" t="s">
        <v>178</v>
      </c>
      <c r="AD137" s="29" t="s">
        <v>181</v>
      </c>
      <c r="AE137" s="29" t="s">
        <v>3086</v>
      </c>
      <c r="AF137" s="29" t="s">
        <v>184</v>
      </c>
      <c r="AG137" s="29" t="s">
        <v>3130</v>
      </c>
      <c r="AH137" s="29" t="s">
        <v>189</v>
      </c>
      <c r="AI137" s="52" t="str">
        <f>tab_herpeto[[#This Row],[Espécie*]]</f>
        <v>Dendropsophus nahdeneri</v>
      </c>
      <c r="AJ137" s="53">
        <f>IFERROR(VLOOKUP(tab_herpeto[[#This Row],[Espécie*2]],'Base de dados'!B:Z,7,),0)</f>
        <v>0</v>
      </c>
      <c r="AK137" s="49">
        <f>IFERROR(VLOOKUP(tab_herpeto[[#This Row],[Espécie*2]],'Base de dados'!B:Z,13,),0)</f>
        <v>0</v>
      </c>
      <c r="AL137" s="29" t="s">
        <v>192</v>
      </c>
      <c r="AM137" s="49" t="s">
        <v>3078</v>
      </c>
      <c r="AN137" s="49" t="s">
        <v>3082</v>
      </c>
      <c r="AO137" s="49">
        <f>IFERROR(VLOOKUP(tab_herpeto[[#This Row],[Espécie*2]],'Base de dados'!B:Z,22,),0)</f>
        <v>0</v>
      </c>
      <c r="AP137" s="49">
        <f>IFERROR(VLOOKUP(tab_herpeto[[#This Row],[Espécie*2]],'Base de dados'!B:Z,23,),0)</f>
        <v>0</v>
      </c>
      <c r="AQ137" s="49">
        <f>IFERROR(VLOOKUP(tab_herpeto[[#This Row],[Espécie*2]],'Base de dados'!B:Z,21,),0)</f>
        <v>0</v>
      </c>
      <c r="AR137" s="49" t="str">
        <f>tab_herpeto[[#This Row],[Campanha]]</f>
        <v>C03</v>
      </c>
      <c r="AS137" s="49"/>
      <c r="AT137" s="49" t="str">
        <f>tab_herpeto[[#This Row],[Método]]</f>
        <v>Censo auditivo</v>
      </c>
      <c r="AU137" s="49" t="str">
        <f>tab_herpeto[[#This Row],[ID Marcação*]]</f>
        <v>-</v>
      </c>
      <c r="AV137" s="49" t="str">
        <f>tab_herpeto[[#This Row],[Nº do Tombo]]</f>
        <v>-</v>
      </c>
      <c r="AW137" s="49">
        <f>IFERROR(VLOOKUP(tab_herpeto[[#This Row],[Espécie*2]],'Base de dados'!B:Z,11,),0)</f>
        <v>0</v>
      </c>
      <c r="AX137" s="49">
        <f>IFERROR(VLOOKUP(tab_herpeto[[#This Row],[Espécie*2]],'Base de dados'!B:Z,3,),0)</f>
        <v>0</v>
      </c>
      <c r="AY137" s="49">
        <f>IFERROR(VLOOKUP(tab_herpeto[[#This Row],[Espécie*2]],'Base de dados'!B:Z,4,),0)</f>
        <v>0</v>
      </c>
      <c r="AZ137" s="49">
        <f>IFERROR(VLOOKUP(tab_herpeto[[#This Row],[Espécie*2]],'Base de dados'!B:Z,5,),0)</f>
        <v>0</v>
      </c>
      <c r="BA137" s="49">
        <f>IFERROR(VLOOKUP(tab_herpeto[[#This Row],[Espécie*2]],'Base de dados'!B:Z,6,),0)</f>
        <v>0</v>
      </c>
      <c r="BB137" s="49">
        <f>IFERROR(VLOOKUP(tab_herpeto[[#This Row],[Espécie*2]],'Base de dados'!B:Z,8,),0)</f>
        <v>0</v>
      </c>
      <c r="BC137" s="49">
        <f>IFERROR(VLOOKUP(tab_herpeto[[#This Row],[Espécie*2]],'Base de dados'!B:Z,9,),0)</f>
        <v>0</v>
      </c>
      <c r="BD137" s="49">
        <f>IFERROR(VLOOKUP(tab_herpeto[[#This Row],[Espécie*2]],'Base de dados'!B:Z,10,),0)</f>
        <v>0</v>
      </c>
      <c r="BE137" s="49">
        <f>IFERROR(VLOOKUP(tab_herpeto[[#This Row],[Espécie*2]],'Base de dados'!B:Z,12,),0)</f>
        <v>0</v>
      </c>
      <c r="BF137" s="49">
        <f>IFERROR(VLOOKUP(tab_herpeto[[#This Row],[Espécie*2]],'Base de dados'!B:Z,14,),0)</f>
        <v>0</v>
      </c>
      <c r="BG137" s="49">
        <f>IFERROR(VLOOKUP(tab_herpeto[[#This Row],[Espécie*2]],'Base de dados'!B:Z,15,),0)</f>
        <v>0</v>
      </c>
      <c r="BH137" s="49">
        <f>IFERROR(VLOOKUP(tab_herpeto[[#This Row],[Espécie*2]],'Base de dados'!B:Z,16,),0)</f>
        <v>0</v>
      </c>
      <c r="BI137" s="49">
        <f>IFERROR(VLOOKUP(tab_herpeto[[#This Row],[Espécie*2]],'Base de dados'!B:Z,17,),0)</f>
        <v>0</v>
      </c>
      <c r="BJ137" s="49">
        <f>IFERROR(VLOOKUP(tab_herpeto[[#This Row],[Espécie*2]],'Base de dados'!B:Z,18,),0)</f>
        <v>0</v>
      </c>
      <c r="BK137" s="49">
        <f>IFERROR(VLOOKUP(tab_herpeto[[#This Row],[Espécie*2]],'Base de dados'!B:Z,19,),0)</f>
        <v>0</v>
      </c>
      <c r="BL137" s="49">
        <f>IFERROR(VLOOKUP(tab_herpeto[[#This Row],[Espécie*2]],'Base de dados'!B:Z,20,),0)</f>
        <v>0</v>
      </c>
      <c r="BM137" s="49" t="str">
        <f>IFERROR(VLOOKUP(tab_herpeto[[#This Row],[Espécie*2]],'Base de dados'!B:Z,24),0)</f>
        <v>-</v>
      </c>
      <c r="BN137" s="49">
        <f>IFERROR(VLOOKUP(tab_herpeto[[#This Row],[Espécie*2]],'Base de dados'!B:Z,25,),0)</f>
        <v>0</v>
      </c>
      <c r="BO137" s="49">
        <f>IFERROR(VLOOKUP(tab_herpeto[[#This Row],[Espécie*2]],'Base de dados'!B:Z,2),0)</f>
        <v>898</v>
      </c>
      <c r="BP137" s="49">
        <f>IFERROR(VLOOKUP(tab_herpeto[[#This Row],[Espécie*2]],'Base de dados'!B:AA,26),0)</f>
        <v>0</v>
      </c>
    </row>
    <row r="138" spans="2:68" x14ac:dyDescent="0.25">
      <c r="B138" s="29">
        <v>134</v>
      </c>
      <c r="C138" s="33" t="s">
        <v>3071</v>
      </c>
      <c r="D138" s="49" t="s">
        <v>3092</v>
      </c>
      <c r="E138" s="49" t="s">
        <v>85</v>
      </c>
      <c r="F138" s="50">
        <v>45143</v>
      </c>
      <c r="G138" s="49" t="s">
        <v>3074</v>
      </c>
      <c r="H138" s="49" t="s">
        <v>76</v>
      </c>
      <c r="I138" s="49" t="s">
        <v>59</v>
      </c>
      <c r="J138" s="49" t="s">
        <v>3064</v>
      </c>
      <c r="K138" s="53" t="s">
        <v>3089</v>
      </c>
      <c r="L138" s="35">
        <f>IFERROR(VLOOKUP(tab_herpeto[[#This Row],[Espécie*]],'Base de dados'!B:Z,7,),0)</f>
        <v>0</v>
      </c>
      <c r="M138" s="29" t="s">
        <v>3</v>
      </c>
      <c r="N138" s="49" t="s">
        <v>82</v>
      </c>
      <c r="O138" s="49" t="s">
        <v>82</v>
      </c>
      <c r="P138" s="49" t="s">
        <v>39</v>
      </c>
      <c r="Q138" s="49" t="s">
        <v>80</v>
      </c>
      <c r="R138" s="49" t="s">
        <v>3100</v>
      </c>
      <c r="S138" s="49" t="s">
        <v>4</v>
      </c>
      <c r="T138" s="51" t="s">
        <v>3101</v>
      </c>
      <c r="U138" s="51" t="s">
        <v>3102</v>
      </c>
      <c r="V138" s="49"/>
      <c r="W138" s="49" t="s">
        <v>52</v>
      </c>
      <c r="X138" s="29" t="s">
        <v>3</v>
      </c>
      <c r="Y138" s="49" t="s">
        <v>3</v>
      </c>
      <c r="Z138" s="50">
        <f>tab_herpeto[[#This Row],[Data]]</f>
        <v>45143</v>
      </c>
      <c r="AA138" s="49" t="str">
        <f>tab_herpeto[[#This Row],[Empreendimento]]</f>
        <v>PCH Canoas</v>
      </c>
      <c r="AB138" s="49" t="s">
        <v>176</v>
      </c>
      <c r="AC138" s="29" t="s">
        <v>178</v>
      </c>
      <c r="AD138" s="29" t="s">
        <v>181</v>
      </c>
      <c r="AE138" s="29" t="s">
        <v>3086</v>
      </c>
      <c r="AF138" s="29" t="s">
        <v>184</v>
      </c>
      <c r="AG138" s="29" t="s">
        <v>3130</v>
      </c>
      <c r="AH138" s="29" t="s">
        <v>189</v>
      </c>
      <c r="AI138" s="52" t="str">
        <f>tab_herpeto[[#This Row],[Espécie*]]</f>
        <v>Dendropsophus nahdeneri</v>
      </c>
      <c r="AJ138" s="53">
        <f>IFERROR(VLOOKUP(tab_herpeto[[#This Row],[Espécie*2]],'Base de dados'!B:Z,7,),0)</f>
        <v>0</v>
      </c>
      <c r="AK138" s="49">
        <f>IFERROR(VLOOKUP(tab_herpeto[[#This Row],[Espécie*2]],'Base de dados'!B:Z,13,),0)</f>
        <v>0</v>
      </c>
      <c r="AL138" s="29" t="s">
        <v>192</v>
      </c>
      <c r="AM138" s="49" t="s">
        <v>3078</v>
      </c>
      <c r="AN138" s="49" t="s">
        <v>3082</v>
      </c>
      <c r="AO138" s="49">
        <f>IFERROR(VLOOKUP(tab_herpeto[[#This Row],[Espécie*2]],'Base de dados'!B:Z,22,),0)</f>
        <v>0</v>
      </c>
      <c r="AP138" s="49">
        <f>IFERROR(VLOOKUP(tab_herpeto[[#This Row],[Espécie*2]],'Base de dados'!B:Z,23,),0)</f>
        <v>0</v>
      </c>
      <c r="AQ138" s="49">
        <f>IFERROR(VLOOKUP(tab_herpeto[[#This Row],[Espécie*2]],'Base de dados'!B:Z,21,),0)</f>
        <v>0</v>
      </c>
      <c r="AR138" s="49" t="str">
        <f>tab_herpeto[[#This Row],[Campanha]]</f>
        <v>C03</v>
      </c>
      <c r="AS138" s="49"/>
      <c r="AT138" s="49" t="str">
        <f>tab_herpeto[[#This Row],[Método]]</f>
        <v>Censo auditivo</v>
      </c>
      <c r="AU138" s="49" t="str">
        <f>tab_herpeto[[#This Row],[ID Marcação*]]</f>
        <v>-</v>
      </c>
      <c r="AV138" s="49" t="str">
        <f>tab_herpeto[[#This Row],[Nº do Tombo]]</f>
        <v>-</v>
      </c>
      <c r="AW138" s="49">
        <f>IFERROR(VLOOKUP(tab_herpeto[[#This Row],[Espécie*2]],'Base de dados'!B:Z,11,),0)</f>
        <v>0</v>
      </c>
      <c r="AX138" s="49">
        <f>IFERROR(VLOOKUP(tab_herpeto[[#This Row],[Espécie*2]],'Base de dados'!B:Z,3,),0)</f>
        <v>0</v>
      </c>
      <c r="AY138" s="49">
        <f>IFERROR(VLOOKUP(tab_herpeto[[#This Row],[Espécie*2]],'Base de dados'!B:Z,4,),0)</f>
        <v>0</v>
      </c>
      <c r="AZ138" s="49">
        <f>IFERROR(VLOOKUP(tab_herpeto[[#This Row],[Espécie*2]],'Base de dados'!B:Z,5,),0)</f>
        <v>0</v>
      </c>
      <c r="BA138" s="49">
        <f>IFERROR(VLOOKUP(tab_herpeto[[#This Row],[Espécie*2]],'Base de dados'!B:Z,6,),0)</f>
        <v>0</v>
      </c>
      <c r="BB138" s="49">
        <f>IFERROR(VLOOKUP(tab_herpeto[[#This Row],[Espécie*2]],'Base de dados'!B:Z,8,),0)</f>
        <v>0</v>
      </c>
      <c r="BC138" s="49">
        <f>IFERROR(VLOOKUP(tab_herpeto[[#This Row],[Espécie*2]],'Base de dados'!B:Z,9,),0)</f>
        <v>0</v>
      </c>
      <c r="BD138" s="49">
        <f>IFERROR(VLOOKUP(tab_herpeto[[#This Row],[Espécie*2]],'Base de dados'!B:Z,10,),0)</f>
        <v>0</v>
      </c>
      <c r="BE138" s="49">
        <f>IFERROR(VLOOKUP(tab_herpeto[[#This Row],[Espécie*2]],'Base de dados'!B:Z,12,),0)</f>
        <v>0</v>
      </c>
      <c r="BF138" s="49">
        <f>IFERROR(VLOOKUP(tab_herpeto[[#This Row],[Espécie*2]],'Base de dados'!B:Z,14,),0)</f>
        <v>0</v>
      </c>
      <c r="BG138" s="49">
        <f>IFERROR(VLOOKUP(tab_herpeto[[#This Row],[Espécie*2]],'Base de dados'!B:Z,15,),0)</f>
        <v>0</v>
      </c>
      <c r="BH138" s="49">
        <f>IFERROR(VLOOKUP(tab_herpeto[[#This Row],[Espécie*2]],'Base de dados'!B:Z,16,),0)</f>
        <v>0</v>
      </c>
      <c r="BI138" s="49">
        <f>IFERROR(VLOOKUP(tab_herpeto[[#This Row],[Espécie*2]],'Base de dados'!B:Z,17,),0)</f>
        <v>0</v>
      </c>
      <c r="BJ138" s="49">
        <f>IFERROR(VLOOKUP(tab_herpeto[[#This Row],[Espécie*2]],'Base de dados'!B:Z,18,),0)</f>
        <v>0</v>
      </c>
      <c r="BK138" s="49">
        <f>IFERROR(VLOOKUP(tab_herpeto[[#This Row],[Espécie*2]],'Base de dados'!B:Z,19,),0)</f>
        <v>0</v>
      </c>
      <c r="BL138" s="49">
        <f>IFERROR(VLOOKUP(tab_herpeto[[#This Row],[Espécie*2]],'Base de dados'!B:Z,20,),0)</f>
        <v>0</v>
      </c>
      <c r="BM138" s="49" t="str">
        <f>IFERROR(VLOOKUP(tab_herpeto[[#This Row],[Espécie*2]],'Base de dados'!B:Z,24),0)</f>
        <v>-</v>
      </c>
      <c r="BN138" s="49">
        <f>IFERROR(VLOOKUP(tab_herpeto[[#This Row],[Espécie*2]],'Base de dados'!B:Z,25,),0)</f>
        <v>0</v>
      </c>
      <c r="BO138" s="49">
        <f>IFERROR(VLOOKUP(tab_herpeto[[#This Row],[Espécie*2]],'Base de dados'!B:Z,2),0)</f>
        <v>898</v>
      </c>
      <c r="BP138" s="49">
        <f>IFERROR(VLOOKUP(tab_herpeto[[#This Row],[Espécie*2]],'Base de dados'!B:AA,26),0)</f>
        <v>0</v>
      </c>
    </row>
    <row r="139" spans="2:68" x14ac:dyDescent="0.25">
      <c r="B139" s="29">
        <v>135</v>
      </c>
      <c r="C139" s="33" t="s">
        <v>3071</v>
      </c>
      <c r="D139" s="49" t="s">
        <v>3092</v>
      </c>
      <c r="E139" s="49" t="s">
        <v>85</v>
      </c>
      <c r="F139" s="50">
        <v>45143</v>
      </c>
      <c r="G139" s="49" t="s">
        <v>3074</v>
      </c>
      <c r="H139" s="49" t="s">
        <v>76</v>
      </c>
      <c r="I139" s="49" t="s">
        <v>59</v>
      </c>
      <c r="J139" s="49" t="s">
        <v>3096</v>
      </c>
      <c r="K139" s="53" t="s">
        <v>1268</v>
      </c>
      <c r="L139" s="35" t="str">
        <f>IFERROR(VLOOKUP(tab_herpeto[[#This Row],[Espécie*]],'Base de dados'!B:Z,7,),0)</f>
        <v>sapinho-limão</v>
      </c>
      <c r="M139" s="29" t="s">
        <v>3</v>
      </c>
      <c r="N139" s="49" t="s">
        <v>82</v>
      </c>
      <c r="O139" s="49" t="s">
        <v>82</v>
      </c>
      <c r="P139" s="49" t="s">
        <v>40</v>
      </c>
      <c r="Q139" s="49" t="s">
        <v>80</v>
      </c>
      <c r="R139" s="49" t="s">
        <v>3099</v>
      </c>
      <c r="S139" s="49" t="s">
        <v>4</v>
      </c>
      <c r="T139" s="51" t="s">
        <v>3</v>
      </c>
      <c r="U139" s="51" t="s">
        <v>3</v>
      </c>
      <c r="V139" s="49" t="s">
        <v>3112</v>
      </c>
      <c r="W139" s="49" t="s">
        <v>52</v>
      </c>
      <c r="X139" s="29" t="s">
        <v>3</v>
      </c>
      <c r="Y139" s="49" t="s">
        <v>3</v>
      </c>
      <c r="Z139" s="50">
        <f>tab_herpeto[[#This Row],[Data]]</f>
        <v>45143</v>
      </c>
      <c r="AA139" s="49" t="str">
        <f>tab_herpeto[[#This Row],[Empreendimento]]</f>
        <v>PCH Canoas</v>
      </c>
      <c r="AB139" s="49" t="s">
        <v>176</v>
      </c>
      <c r="AC139" s="29" t="s">
        <v>178</v>
      </c>
      <c r="AD139" s="29" t="s">
        <v>181</v>
      </c>
      <c r="AE139" s="29" t="s">
        <v>3086</v>
      </c>
      <c r="AF139" s="29" t="s">
        <v>184</v>
      </c>
      <c r="AG139" s="29" t="s">
        <v>3130</v>
      </c>
      <c r="AH139" s="29" t="s">
        <v>189</v>
      </c>
      <c r="AI139" s="52" t="str">
        <f>tab_herpeto[[#This Row],[Espécie*]]</f>
        <v>Sphaenorhynchus surdus</v>
      </c>
      <c r="AJ139" s="53" t="str">
        <f>IFERROR(VLOOKUP(tab_herpeto[[#This Row],[Espécie*2]],'Base de dados'!B:Z,7,),0)</f>
        <v>sapinho-limão</v>
      </c>
      <c r="AK139" s="49" t="str">
        <f>IFERROR(VLOOKUP(tab_herpeto[[#This Row],[Espécie*2]],'Base de dados'!B:Z,13,),0)</f>
        <v>-</v>
      </c>
      <c r="AL139" s="29" t="s">
        <v>192</v>
      </c>
      <c r="AM139" s="49" t="s">
        <v>3078</v>
      </c>
      <c r="AN139" s="49" t="s">
        <v>3082</v>
      </c>
      <c r="AO139" s="49" t="str">
        <f>IFERROR(VLOOKUP(tab_herpeto[[#This Row],[Espécie*2]],'Base de dados'!B:Z,22,),0)</f>
        <v>-</v>
      </c>
      <c r="AP139" s="49" t="str">
        <f>IFERROR(VLOOKUP(tab_herpeto[[#This Row],[Espécie*2]],'Base de dados'!B:Z,23,),0)</f>
        <v>-</v>
      </c>
      <c r="AQ139" s="49" t="str">
        <f>IFERROR(VLOOKUP(tab_herpeto[[#This Row],[Espécie*2]],'Base de dados'!B:Z,21,),0)</f>
        <v>LC</v>
      </c>
      <c r="AR139" s="49" t="str">
        <f>tab_herpeto[[#This Row],[Campanha]]</f>
        <v>C03</v>
      </c>
      <c r="AS139" s="49"/>
      <c r="AT139" s="49" t="str">
        <f>tab_herpeto[[#This Row],[Método]]</f>
        <v>Procura Livre</v>
      </c>
      <c r="AU139" s="49" t="str">
        <f>tab_herpeto[[#This Row],[ID Marcação*]]</f>
        <v>-</v>
      </c>
      <c r="AV139" s="49" t="str">
        <f>tab_herpeto[[#This Row],[Nº do Tombo]]</f>
        <v>-</v>
      </c>
      <c r="AW139" s="49" t="str">
        <f>IFERROR(VLOOKUP(tab_herpeto[[#This Row],[Espécie*2]],'Base de dados'!B:Z,11,),0)</f>
        <v>E</v>
      </c>
      <c r="AX139" s="49" t="str">
        <f>IFERROR(VLOOKUP(tab_herpeto[[#This Row],[Espécie*2]],'Base de dados'!B:Z,3,),0)</f>
        <v>Anura</v>
      </c>
      <c r="AY139" s="49" t="str">
        <f>IFERROR(VLOOKUP(tab_herpeto[[#This Row],[Espécie*2]],'Base de dados'!B:Z,4,),0)</f>
        <v>Hylidae</v>
      </c>
      <c r="AZ139" s="49" t="str">
        <f>IFERROR(VLOOKUP(tab_herpeto[[#This Row],[Espécie*2]],'Base de dados'!B:Z,5,),0)</f>
        <v>Scinaxinae</v>
      </c>
      <c r="BA139" s="49">
        <f>IFERROR(VLOOKUP(tab_herpeto[[#This Row],[Espécie*2]],'Base de dados'!B:Z,6,),0)</f>
        <v>0</v>
      </c>
      <c r="BB139" s="49" t="str">
        <f>IFERROR(VLOOKUP(tab_herpeto[[#This Row],[Espécie*2]],'Base de dados'!B:Z,8,),0)</f>
        <v>-</v>
      </c>
      <c r="BC139" s="49" t="str">
        <f>IFERROR(VLOOKUP(tab_herpeto[[#This Row],[Espécie*2]],'Base de dados'!B:Z,9,),0)</f>
        <v>Ar/Aq</v>
      </c>
      <c r="BD139" s="49" t="str">
        <f>IFERROR(VLOOKUP(tab_herpeto[[#This Row],[Espécie*2]],'Base de dados'!B:Z,10,),0)</f>
        <v>AF</v>
      </c>
      <c r="BE139" s="49" t="str">
        <f>IFERROR(VLOOKUP(tab_herpeto[[#This Row],[Espécie*2]],'Base de dados'!B:Z,12,),0)</f>
        <v>-</v>
      </c>
      <c r="BF139" s="49" t="str">
        <f>IFERROR(VLOOKUP(tab_herpeto[[#This Row],[Espécie*2]],'Base de dados'!B:Z,14,),0)</f>
        <v>RS, SC, PR</v>
      </c>
      <c r="BG139" s="49">
        <f>IFERROR(VLOOKUP(tab_herpeto[[#This Row],[Espécie*2]],'Base de dados'!B:Z,15,),0)</f>
        <v>0</v>
      </c>
      <c r="BH139" s="49">
        <f>IFERROR(VLOOKUP(tab_herpeto[[#This Row],[Espécie*2]],'Base de dados'!B:Z,16,),0)</f>
        <v>0</v>
      </c>
      <c r="BI139" s="49">
        <f>IFERROR(VLOOKUP(tab_herpeto[[#This Row],[Espécie*2]],'Base de dados'!B:Z,17,),0)</f>
        <v>0</v>
      </c>
      <c r="BJ139" s="49">
        <f>IFERROR(VLOOKUP(tab_herpeto[[#This Row],[Espécie*2]],'Base de dados'!B:Z,18,),0)</f>
        <v>0</v>
      </c>
      <c r="BK139" s="49" t="str">
        <f>IFERROR(VLOOKUP(tab_herpeto[[#This Row],[Espécie*2]],'Base de dados'!B:Z,19,),0)</f>
        <v>-</v>
      </c>
      <c r="BL139" s="49" t="str">
        <f>IFERROR(VLOOKUP(tab_herpeto[[#This Row],[Espécie*2]],'Base de dados'!B:Z,20,),0)</f>
        <v>-</v>
      </c>
      <c r="BM139" s="49" t="str">
        <f>IFERROR(VLOOKUP(tab_herpeto[[#This Row],[Espécie*2]],'Base de dados'!B:Z,24),0)</f>
        <v>-</v>
      </c>
      <c r="BN139" s="49" t="str">
        <f>IFERROR(VLOOKUP(tab_herpeto[[#This Row],[Espécie*2]],'Base de dados'!B:Z,25,),0)</f>
        <v>-</v>
      </c>
      <c r="BO139" s="49" t="str">
        <f>IFERROR(VLOOKUP(tab_herpeto[[#This Row],[Espécie*2]],'Base de dados'!B:Z,2),0)</f>
        <v>XX</v>
      </c>
      <c r="BP139" s="49">
        <f>IFERROR(VLOOKUP(tab_herpeto[[#This Row],[Espécie*2]],'Base de dados'!B:AA,26),0)</f>
        <v>0</v>
      </c>
    </row>
    <row r="140" spans="2:68" x14ac:dyDescent="0.25">
      <c r="B140" s="29">
        <v>136</v>
      </c>
      <c r="C140" s="33" t="s">
        <v>3071</v>
      </c>
      <c r="D140" s="49" t="s">
        <v>3092</v>
      </c>
      <c r="E140" s="49" t="s">
        <v>85</v>
      </c>
      <c r="F140" s="50">
        <v>45143</v>
      </c>
      <c r="G140" s="49" t="s">
        <v>3074</v>
      </c>
      <c r="H140" s="49" t="s">
        <v>76</v>
      </c>
      <c r="I140" s="49" t="s">
        <v>59</v>
      </c>
      <c r="J140" s="49" t="s">
        <v>3096</v>
      </c>
      <c r="K140" s="53" t="s">
        <v>1268</v>
      </c>
      <c r="L140" s="35" t="str">
        <f>IFERROR(VLOOKUP(tab_herpeto[[#This Row],[Espécie*]],'Base de dados'!B:Z,7,),0)</f>
        <v>sapinho-limão</v>
      </c>
      <c r="M140" s="29" t="s">
        <v>3</v>
      </c>
      <c r="N140" s="49" t="s">
        <v>82</v>
      </c>
      <c r="O140" s="49" t="s">
        <v>82</v>
      </c>
      <c r="P140" s="49" t="s">
        <v>39</v>
      </c>
      <c r="Q140" s="49" t="s">
        <v>80</v>
      </c>
      <c r="R140" s="49" t="s">
        <v>3099</v>
      </c>
      <c r="S140" s="49" t="s">
        <v>4</v>
      </c>
      <c r="T140" s="51" t="s">
        <v>3</v>
      </c>
      <c r="U140" s="51" t="s">
        <v>3</v>
      </c>
      <c r="V140" s="49"/>
      <c r="W140" s="49" t="s">
        <v>52</v>
      </c>
      <c r="X140" s="29" t="s">
        <v>3</v>
      </c>
      <c r="Y140" s="49" t="s">
        <v>3</v>
      </c>
      <c r="Z140" s="50">
        <f>tab_herpeto[[#This Row],[Data]]</f>
        <v>45143</v>
      </c>
      <c r="AA140" s="49" t="str">
        <f>tab_herpeto[[#This Row],[Empreendimento]]</f>
        <v>PCH Canoas</v>
      </c>
      <c r="AB140" s="49" t="s">
        <v>176</v>
      </c>
      <c r="AC140" s="29" t="s">
        <v>178</v>
      </c>
      <c r="AD140" s="29" t="s">
        <v>181</v>
      </c>
      <c r="AE140" s="29" t="s">
        <v>3086</v>
      </c>
      <c r="AF140" s="29" t="s">
        <v>184</v>
      </c>
      <c r="AG140" s="29" t="s">
        <v>3130</v>
      </c>
      <c r="AH140" s="29" t="s">
        <v>189</v>
      </c>
      <c r="AI140" s="52" t="str">
        <f>tab_herpeto[[#This Row],[Espécie*]]</f>
        <v>Sphaenorhynchus surdus</v>
      </c>
      <c r="AJ140" s="53" t="str">
        <f>IFERROR(VLOOKUP(tab_herpeto[[#This Row],[Espécie*2]],'Base de dados'!B:Z,7,),0)</f>
        <v>sapinho-limão</v>
      </c>
      <c r="AK140" s="49" t="str">
        <f>IFERROR(VLOOKUP(tab_herpeto[[#This Row],[Espécie*2]],'Base de dados'!B:Z,13,),0)</f>
        <v>-</v>
      </c>
      <c r="AL140" s="29" t="s">
        <v>192</v>
      </c>
      <c r="AM140" s="49" t="s">
        <v>3078</v>
      </c>
      <c r="AN140" s="49" t="s">
        <v>3082</v>
      </c>
      <c r="AO140" s="49" t="str">
        <f>IFERROR(VLOOKUP(tab_herpeto[[#This Row],[Espécie*2]],'Base de dados'!B:Z,22,),0)</f>
        <v>-</v>
      </c>
      <c r="AP140" s="49" t="str">
        <f>IFERROR(VLOOKUP(tab_herpeto[[#This Row],[Espécie*2]],'Base de dados'!B:Z,23,),0)</f>
        <v>-</v>
      </c>
      <c r="AQ140" s="49" t="str">
        <f>IFERROR(VLOOKUP(tab_herpeto[[#This Row],[Espécie*2]],'Base de dados'!B:Z,21,),0)</f>
        <v>LC</v>
      </c>
      <c r="AR140" s="49" t="str">
        <f>tab_herpeto[[#This Row],[Campanha]]</f>
        <v>C03</v>
      </c>
      <c r="AS140" s="49"/>
      <c r="AT140" s="49" t="str">
        <f>tab_herpeto[[#This Row],[Método]]</f>
        <v>Procura Livre</v>
      </c>
      <c r="AU140" s="49" t="str">
        <f>tab_herpeto[[#This Row],[ID Marcação*]]</f>
        <v>-</v>
      </c>
      <c r="AV140" s="49" t="str">
        <f>tab_herpeto[[#This Row],[Nº do Tombo]]</f>
        <v>-</v>
      </c>
      <c r="AW140" s="49" t="str">
        <f>IFERROR(VLOOKUP(tab_herpeto[[#This Row],[Espécie*2]],'Base de dados'!B:Z,11,),0)</f>
        <v>E</v>
      </c>
      <c r="AX140" s="49" t="str">
        <f>IFERROR(VLOOKUP(tab_herpeto[[#This Row],[Espécie*2]],'Base de dados'!B:Z,3,),0)</f>
        <v>Anura</v>
      </c>
      <c r="AY140" s="49" t="str">
        <f>IFERROR(VLOOKUP(tab_herpeto[[#This Row],[Espécie*2]],'Base de dados'!B:Z,4,),0)</f>
        <v>Hylidae</v>
      </c>
      <c r="AZ140" s="49" t="str">
        <f>IFERROR(VLOOKUP(tab_herpeto[[#This Row],[Espécie*2]],'Base de dados'!B:Z,5,),0)</f>
        <v>Scinaxinae</v>
      </c>
      <c r="BA140" s="49">
        <f>IFERROR(VLOOKUP(tab_herpeto[[#This Row],[Espécie*2]],'Base de dados'!B:Z,6,),0)</f>
        <v>0</v>
      </c>
      <c r="BB140" s="49" t="str">
        <f>IFERROR(VLOOKUP(tab_herpeto[[#This Row],[Espécie*2]],'Base de dados'!B:Z,8,),0)</f>
        <v>-</v>
      </c>
      <c r="BC140" s="49" t="str">
        <f>IFERROR(VLOOKUP(tab_herpeto[[#This Row],[Espécie*2]],'Base de dados'!B:Z,9,),0)</f>
        <v>Ar/Aq</v>
      </c>
      <c r="BD140" s="49" t="str">
        <f>IFERROR(VLOOKUP(tab_herpeto[[#This Row],[Espécie*2]],'Base de dados'!B:Z,10,),0)</f>
        <v>AF</v>
      </c>
      <c r="BE140" s="49" t="str">
        <f>IFERROR(VLOOKUP(tab_herpeto[[#This Row],[Espécie*2]],'Base de dados'!B:Z,12,),0)</f>
        <v>-</v>
      </c>
      <c r="BF140" s="49" t="str">
        <f>IFERROR(VLOOKUP(tab_herpeto[[#This Row],[Espécie*2]],'Base de dados'!B:Z,14,),0)</f>
        <v>RS, SC, PR</v>
      </c>
      <c r="BG140" s="49">
        <f>IFERROR(VLOOKUP(tab_herpeto[[#This Row],[Espécie*2]],'Base de dados'!B:Z,15,),0)</f>
        <v>0</v>
      </c>
      <c r="BH140" s="49">
        <f>IFERROR(VLOOKUP(tab_herpeto[[#This Row],[Espécie*2]],'Base de dados'!B:Z,16,),0)</f>
        <v>0</v>
      </c>
      <c r="BI140" s="49">
        <f>IFERROR(VLOOKUP(tab_herpeto[[#This Row],[Espécie*2]],'Base de dados'!B:Z,17,),0)</f>
        <v>0</v>
      </c>
      <c r="BJ140" s="49">
        <f>IFERROR(VLOOKUP(tab_herpeto[[#This Row],[Espécie*2]],'Base de dados'!B:Z,18,),0)</f>
        <v>0</v>
      </c>
      <c r="BK140" s="49" t="str">
        <f>IFERROR(VLOOKUP(tab_herpeto[[#This Row],[Espécie*2]],'Base de dados'!B:Z,19,),0)</f>
        <v>-</v>
      </c>
      <c r="BL140" s="49" t="str">
        <f>IFERROR(VLOOKUP(tab_herpeto[[#This Row],[Espécie*2]],'Base de dados'!B:Z,20,),0)</f>
        <v>-</v>
      </c>
      <c r="BM140" s="49" t="str">
        <f>IFERROR(VLOOKUP(tab_herpeto[[#This Row],[Espécie*2]],'Base de dados'!B:Z,24),0)</f>
        <v>-</v>
      </c>
      <c r="BN140" s="49" t="str">
        <f>IFERROR(VLOOKUP(tab_herpeto[[#This Row],[Espécie*2]],'Base de dados'!B:Z,25,),0)</f>
        <v>-</v>
      </c>
      <c r="BO140" s="49" t="str">
        <f>IFERROR(VLOOKUP(tab_herpeto[[#This Row],[Espécie*2]],'Base de dados'!B:Z,2),0)</f>
        <v>XX</v>
      </c>
      <c r="BP140" s="49">
        <f>IFERROR(VLOOKUP(tab_herpeto[[#This Row],[Espécie*2]],'Base de dados'!B:AA,26),0)</f>
        <v>0</v>
      </c>
    </row>
    <row r="141" spans="2:68" x14ac:dyDescent="0.25">
      <c r="B141" s="29">
        <v>137</v>
      </c>
      <c r="C141" s="33" t="s">
        <v>3071</v>
      </c>
      <c r="D141" s="49" t="s">
        <v>3092</v>
      </c>
      <c r="E141" s="49" t="s">
        <v>85</v>
      </c>
      <c r="F141" s="50">
        <v>45143</v>
      </c>
      <c r="G141" s="49" t="s">
        <v>3074</v>
      </c>
      <c r="H141" s="49" t="s">
        <v>76</v>
      </c>
      <c r="I141" s="49" t="s">
        <v>59</v>
      </c>
      <c r="J141" s="49" t="s">
        <v>3096</v>
      </c>
      <c r="K141" s="53" t="s">
        <v>1003</v>
      </c>
      <c r="L141" s="35" t="str">
        <f>IFERROR(VLOOKUP(tab_herpeto[[#This Row],[Espécie*]],'Base de dados'!B:Z,7,),0)</f>
        <v>pererequinha-do-brejo</v>
      </c>
      <c r="M141" s="29" t="s">
        <v>3</v>
      </c>
      <c r="N141" s="49" t="s">
        <v>82</v>
      </c>
      <c r="O141" s="49" t="s">
        <v>82</v>
      </c>
      <c r="P141" s="49" t="s">
        <v>38</v>
      </c>
      <c r="Q141" s="49" t="s">
        <v>80</v>
      </c>
      <c r="R141" s="49" t="s">
        <v>3099</v>
      </c>
      <c r="S141" s="49" t="s">
        <v>4</v>
      </c>
      <c r="T141" s="51" t="s">
        <v>3</v>
      </c>
      <c r="U141" s="51" t="s">
        <v>3</v>
      </c>
      <c r="V141" s="49"/>
      <c r="W141" s="49" t="s">
        <v>52</v>
      </c>
      <c r="X141" s="29" t="s">
        <v>3</v>
      </c>
      <c r="Y141" s="49" t="s">
        <v>3</v>
      </c>
      <c r="Z141" s="50">
        <f>tab_herpeto[[#This Row],[Data]]</f>
        <v>45143</v>
      </c>
      <c r="AA141" s="49" t="str">
        <f>tab_herpeto[[#This Row],[Empreendimento]]</f>
        <v>PCH Canoas</v>
      </c>
      <c r="AB141" s="49" t="s">
        <v>176</v>
      </c>
      <c r="AC141" s="29" t="s">
        <v>178</v>
      </c>
      <c r="AD141" s="29" t="s">
        <v>181</v>
      </c>
      <c r="AE141" s="29" t="s">
        <v>3086</v>
      </c>
      <c r="AF141" s="29" t="s">
        <v>184</v>
      </c>
      <c r="AG141" s="29" t="s">
        <v>3130</v>
      </c>
      <c r="AH141" s="29" t="s">
        <v>189</v>
      </c>
      <c r="AI141" s="52" t="str">
        <f>tab_herpeto[[#This Row],[Espécie*]]</f>
        <v>Dendropsophus minutus</v>
      </c>
      <c r="AJ141" s="53" t="str">
        <f>IFERROR(VLOOKUP(tab_herpeto[[#This Row],[Espécie*2]],'Base de dados'!B:Z,7,),0)</f>
        <v>pererequinha-do-brejo</v>
      </c>
      <c r="AK141" s="49" t="str">
        <f>IFERROR(VLOOKUP(tab_herpeto[[#This Row],[Espécie*2]],'Base de dados'!B:Z,13,),0)</f>
        <v>-</v>
      </c>
      <c r="AL141" s="29" t="s">
        <v>192</v>
      </c>
      <c r="AM141" s="49" t="s">
        <v>3078</v>
      </c>
      <c r="AN141" s="49" t="s">
        <v>3082</v>
      </c>
      <c r="AO141" s="49" t="str">
        <f>IFERROR(VLOOKUP(tab_herpeto[[#This Row],[Espécie*2]],'Base de dados'!B:Z,22,),0)</f>
        <v>-</v>
      </c>
      <c r="AP141" s="49" t="str">
        <f>IFERROR(VLOOKUP(tab_herpeto[[#This Row],[Espécie*2]],'Base de dados'!B:Z,23,),0)</f>
        <v>-</v>
      </c>
      <c r="AQ141" s="49" t="str">
        <f>IFERROR(VLOOKUP(tab_herpeto[[#This Row],[Espécie*2]],'Base de dados'!B:Z,21,),0)</f>
        <v>LC</v>
      </c>
      <c r="AR141" s="49" t="str">
        <f>tab_herpeto[[#This Row],[Campanha]]</f>
        <v>C03</v>
      </c>
      <c r="AS141" s="49"/>
      <c r="AT141" s="49" t="str">
        <f>tab_herpeto[[#This Row],[Método]]</f>
        <v>Procura Livre</v>
      </c>
      <c r="AU141" s="49" t="str">
        <f>tab_herpeto[[#This Row],[ID Marcação*]]</f>
        <v>-</v>
      </c>
      <c r="AV141" s="49" t="str">
        <f>tab_herpeto[[#This Row],[Nº do Tombo]]</f>
        <v>-</v>
      </c>
      <c r="AW141" s="49" t="str">
        <f>IFERROR(VLOOKUP(tab_herpeto[[#This Row],[Espécie*2]],'Base de dados'!B:Z,11,),0)</f>
        <v>R</v>
      </c>
      <c r="AX141" s="49" t="str">
        <f>IFERROR(VLOOKUP(tab_herpeto[[#This Row],[Espécie*2]],'Base de dados'!B:Z,3,),0)</f>
        <v>Anura</v>
      </c>
      <c r="AY141" s="49" t="str">
        <f>IFERROR(VLOOKUP(tab_herpeto[[#This Row],[Espécie*2]],'Base de dados'!B:Z,4,),0)</f>
        <v>Hylidae</v>
      </c>
      <c r="AZ141" s="49" t="str">
        <f>IFERROR(VLOOKUP(tab_herpeto[[#This Row],[Espécie*2]],'Base de dados'!B:Z,5,),0)</f>
        <v>Dendropsophinae</v>
      </c>
      <c r="BA141" s="49">
        <f>IFERROR(VLOOKUP(tab_herpeto[[#This Row],[Espécie*2]],'Base de dados'!B:Z,6,),0)</f>
        <v>0</v>
      </c>
      <c r="BB141" s="49" t="str">
        <f>IFERROR(VLOOKUP(tab_herpeto[[#This Row],[Espécie*2]],'Base de dados'!B:Z,8,),0)</f>
        <v>-</v>
      </c>
      <c r="BC141" s="49" t="str">
        <f>IFERROR(VLOOKUP(tab_herpeto[[#This Row],[Espécie*2]],'Base de dados'!B:Z,9,),0)</f>
        <v>Ar</v>
      </c>
      <c r="BD141" s="49" t="str">
        <f>IFERROR(VLOOKUP(tab_herpeto[[#This Row],[Espécie*2]],'Base de dados'!B:Z,10,),0)</f>
        <v>A</v>
      </c>
      <c r="BE141" s="49" t="str">
        <f>IFERROR(VLOOKUP(tab_herpeto[[#This Row],[Espécie*2]],'Base de dados'!B:Z,12,),0)</f>
        <v>-</v>
      </c>
      <c r="BF141" s="49" t="str">
        <f>IFERROR(VLOOKUP(tab_herpeto[[#This Row],[Espécie*2]],'Base de dados'!B:Z,14,),0)</f>
        <v>RS, SC, PR, SP, RJ, ES, MG, BA, SE, AL, PE, PB, RN, CE, PI, MA, MS, MT, GO, DF, TO, PA, AM, AP, RO, RR, AC</v>
      </c>
      <c r="BG141" s="49">
        <f>IFERROR(VLOOKUP(tab_herpeto[[#This Row],[Espécie*2]],'Base de dados'!B:Z,15,),0)</f>
        <v>0</v>
      </c>
      <c r="BH141" s="49">
        <f>IFERROR(VLOOKUP(tab_herpeto[[#This Row],[Espécie*2]],'Base de dados'!B:Z,16,),0)</f>
        <v>0</v>
      </c>
      <c r="BI141" s="49">
        <f>IFERROR(VLOOKUP(tab_herpeto[[#This Row],[Espécie*2]],'Base de dados'!B:Z,17,),0)</f>
        <v>0</v>
      </c>
      <c r="BJ141" s="49">
        <f>IFERROR(VLOOKUP(tab_herpeto[[#This Row],[Espécie*2]],'Base de dados'!B:Z,18,),0)</f>
        <v>0</v>
      </c>
      <c r="BK141" s="49" t="str">
        <f>IFERROR(VLOOKUP(tab_herpeto[[#This Row],[Espécie*2]],'Base de dados'!B:Z,19,),0)</f>
        <v>-</v>
      </c>
      <c r="BL141" s="49" t="str">
        <f>IFERROR(VLOOKUP(tab_herpeto[[#This Row],[Espécie*2]],'Base de dados'!B:Z,20,),0)</f>
        <v>-</v>
      </c>
      <c r="BM141" s="49" t="str">
        <f>IFERROR(VLOOKUP(tab_herpeto[[#This Row],[Espécie*2]],'Base de dados'!B:Z,24),0)</f>
        <v>-</v>
      </c>
      <c r="BN141" s="49" t="str">
        <f>IFERROR(VLOOKUP(tab_herpeto[[#This Row],[Espécie*2]],'Base de dados'!B:Z,25,),0)</f>
        <v>-</v>
      </c>
      <c r="BO141" s="49">
        <f>IFERROR(VLOOKUP(tab_herpeto[[#This Row],[Espécie*2]],'Base de dados'!B:Z,2),0)</f>
        <v>898</v>
      </c>
      <c r="BP141" s="49">
        <f>IFERROR(VLOOKUP(tab_herpeto[[#This Row],[Espécie*2]],'Base de dados'!B:AA,26),0)</f>
        <v>0</v>
      </c>
    </row>
    <row r="142" spans="2:68" x14ac:dyDescent="0.25">
      <c r="B142" s="29">
        <v>138</v>
      </c>
      <c r="C142" s="33" t="s">
        <v>3071</v>
      </c>
      <c r="D142" s="49" t="s">
        <v>3092</v>
      </c>
      <c r="E142" s="49" t="s">
        <v>85</v>
      </c>
      <c r="F142" s="50">
        <v>45143</v>
      </c>
      <c r="G142" s="49" t="s">
        <v>3074</v>
      </c>
      <c r="H142" s="49" t="s">
        <v>76</v>
      </c>
      <c r="I142" s="49" t="s">
        <v>59</v>
      </c>
      <c r="J142" s="49" t="s">
        <v>3096</v>
      </c>
      <c r="K142" s="53" t="s">
        <v>1469</v>
      </c>
      <c r="L142" s="35" t="str">
        <f>IFERROR(VLOOKUP(tab_herpeto[[#This Row],[Espécie*]],'Base de dados'!B:Z,7,),0)</f>
        <v>rãzinha-do-folhiço</v>
      </c>
      <c r="M142" s="29" t="s">
        <v>3</v>
      </c>
      <c r="N142" s="49" t="s">
        <v>82</v>
      </c>
      <c r="O142" s="49" t="s">
        <v>82</v>
      </c>
      <c r="P142" s="49" t="s">
        <v>38</v>
      </c>
      <c r="Q142" s="49" t="s">
        <v>80</v>
      </c>
      <c r="R142" s="49" t="s">
        <v>41</v>
      </c>
      <c r="S142" s="49" t="s">
        <v>4</v>
      </c>
      <c r="T142" s="51" t="s">
        <v>3</v>
      </c>
      <c r="U142" s="51" t="s">
        <v>3</v>
      </c>
      <c r="V142" s="49" t="s">
        <v>3113</v>
      </c>
      <c r="W142" s="49" t="s">
        <v>52</v>
      </c>
      <c r="X142" s="29" t="s">
        <v>3</v>
      </c>
      <c r="Y142" s="49" t="s">
        <v>3</v>
      </c>
      <c r="Z142" s="50">
        <f>tab_herpeto[[#This Row],[Data]]</f>
        <v>45143</v>
      </c>
      <c r="AA142" s="49" t="str">
        <f>tab_herpeto[[#This Row],[Empreendimento]]</f>
        <v>PCH Canoas</v>
      </c>
      <c r="AB142" s="49" t="s">
        <v>176</v>
      </c>
      <c r="AC142" s="29" t="s">
        <v>178</v>
      </c>
      <c r="AD142" s="29" t="s">
        <v>181</v>
      </c>
      <c r="AE142" s="29" t="s">
        <v>3086</v>
      </c>
      <c r="AF142" s="29" t="s">
        <v>184</v>
      </c>
      <c r="AG142" s="29" t="s">
        <v>3130</v>
      </c>
      <c r="AH142" s="29" t="s">
        <v>189</v>
      </c>
      <c r="AI142" s="52" t="str">
        <f>tab_herpeto[[#This Row],[Espécie*]]</f>
        <v>Leptodactylus luctator</v>
      </c>
      <c r="AJ142" s="53" t="str">
        <f>IFERROR(VLOOKUP(tab_herpeto[[#This Row],[Espécie*2]],'Base de dados'!B:Z,7,),0)</f>
        <v>rãzinha-do-folhiço</v>
      </c>
      <c r="AK142" s="49" t="str">
        <f>IFERROR(VLOOKUP(tab_herpeto[[#This Row],[Espécie*2]],'Base de dados'!B:Z,13,),0)</f>
        <v>-</v>
      </c>
      <c r="AL142" s="29" t="s">
        <v>192</v>
      </c>
      <c r="AM142" s="49" t="s">
        <v>3078</v>
      </c>
      <c r="AN142" s="49" t="s">
        <v>3082</v>
      </c>
      <c r="AO142" s="49" t="str">
        <f>IFERROR(VLOOKUP(tab_herpeto[[#This Row],[Espécie*2]],'Base de dados'!B:Z,22,),0)</f>
        <v>-</v>
      </c>
      <c r="AP142" s="49" t="str">
        <f>IFERROR(VLOOKUP(tab_herpeto[[#This Row],[Espécie*2]],'Base de dados'!B:Z,23,),0)</f>
        <v>-</v>
      </c>
      <c r="AQ142" s="49" t="str">
        <f>IFERROR(VLOOKUP(tab_herpeto[[#This Row],[Espécie*2]],'Base de dados'!B:Z,21,),0)</f>
        <v>-</v>
      </c>
      <c r="AR142" s="49" t="str">
        <f>tab_herpeto[[#This Row],[Campanha]]</f>
        <v>C03</v>
      </c>
      <c r="AS142" s="49"/>
      <c r="AT142" s="49" t="str">
        <f>tab_herpeto[[#This Row],[Método]]</f>
        <v>Procura Livre</v>
      </c>
      <c r="AU142" s="49" t="str">
        <f>tab_herpeto[[#This Row],[ID Marcação*]]</f>
        <v>-</v>
      </c>
      <c r="AV142" s="49" t="str">
        <f>tab_herpeto[[#This Row],[Nº do Tombo]]</f>
        <v>-</v>
      </c>
      <c r="AW142" s="49" t="str">
        <f>IFERROR(VLOOKUP(tab_herpeto[[#This Row],[Espécie*2]],'Base de dados'!B:Z,11,),0)</f>
        <v>R</v>
      </c>
      <c r="AX142" s="49" t="str">
        <f>IFERROR(VLOOKUP(tab_herpeto[[#This Row],[Espécie*2]],'Base de dados'!B:Z,3,),0)</f>
        <v>Anura</v>
      </c>
      <c r="AY142" s="49" t="str">
        <f>IFERROR(VLOOKUP(tab_herpeto[[#This Row],[Espécie*2]],'Base de dados'!B:Z,4,),0)</f>
        <v>Leptodactylidae</v>
      </c>
      <c r="AZ142" s="49" t="str">
        <f>IFERROR(VLOOKUP(tab_herpeto[[#This Row],[Espécie*2]],'Base de dados'!B:Z,5,),0)</f>
        <v>Leptodactylinae</v>
      </c>
      <c r="BA142" s="49">
        <f>IFERROR(VLOOKUP(tab_herpeto[[#This Row],[Espécie*2]],'Base de dados'!B:Z,6,),0)</f>
        <v>0</v>
      </c>
      <c r="BB142" s="49" t="str">
        <f>IFERROR(VLOOKUP(tab_herpeto[[#This Row],[Espécie*2]],'Base de dados'!B:Z,8,),0)</f>
        <v>-</v>
      </c>
      <c r="BC142" s="49" t="str">
        <f>IFERROR(VLOOKUP(tab_herpeto[[#This Row],[Espécie*2]],'Base de dados'!B:Z,9,),0)</f>
        <v>Te</v>
      </c>
      <c r="BD142" s="49" t="str">
        <f>IFERROR(VLOOKUP(tab_herpeto[[#This Row],[Espécie*2]],'Base de dados'!B:Z,10,),0)</f>
        <v>AF</v>
      </c>
      <c r="BE142" s="49" t="str">
        <f>IFERROR(VLOOKUP(tab_herpeto[[#This Row],[Espécie*2]],'Base de dados'!B:Z,12,),0)</f>
        <v>-</v>
      </c>
      <c r="BF142" s="49" t="str">
        <f>IFERROR(VLOOKUP(tab_herpeto[[#This Row],[Espécie*2]],'Base de dados'!B:Z,14,),0)</f>
        <v>-</v>
      </c>
      <c r="BG142" s="49">
        <f>IFERROR(VLOOKUP(tab_herpeto[[#This Row],[Espécie*2]],'Base de dados'!B:Z,15,),0)</f>
        <v>0</v>
      </c>
      <c r="BH142" s="49" t="str">
        <f>IFERROR(VLOOKUP(tab_herpeto[[#This Row],[Espécie*2]],'Base de dados'!B:Z,16,),0)</f>
        <v>-</v>
      </c>
      <c r="BI142" s="49">
        <f>IFERROR(VLOOKUP(tab_herpeto[[#This Row],[Espécie*2]],'Base de dados'!B:Z,17,),0)</f>
        <v>0</v>
      </c>
      <c r="BJ142" s="49">
        <f>IFERROR(VLOOKUP(tab_herpeto[[#This Row],[Espécie*2]],'Base de dados'!B:Z,18,),0)</f>
        <v>0</v>
      </c>
      <c r="BK142" s="49" t="str">
        <f>IFERROR(VLOOKUP(tab_herpeto[[#This Row],[Espécie*2]],'Base de dados'!B:Z,19,),0)</f>
        <v>-</v>
      </c>
      <c r="BL142" s="49" t="str">
        <f>IFERROR(VLOOKUP(tab_herpeto[[#This Row],[Espécie*2]],'Base de dados'!B:Z,20,),0)</f>
        <v>-</v>
      </c>
      <c r="BM142" s="49" t="str">
        <f>IFERROR(VLOOKUP(tab_herpeto[[#This Row],[Espécie*2]],'Base de dados'!B:Z,24),0)</f>
        <v>-</v>
      </c>
      <c r="BN142" s="49" t="str">
        <f>IFERROR(VLOOKUP(tab_herpeto[[#This Row],[Espécie*2]],'Base de dados'!B:Z,25,),0)</f>
        <v>-</v>
      </c>
      <c r="BO142" s="49" t="str">
        <f>IFERROR(VLOOKUP(tab_herpeto[[#This Row],[Espécie*2]],'Base de dados'!B:Z,2),0)</f>
        <v>XX</v>
      </c>
      <c r="BP142" s="49">
        <f>IFERROR(VLOOKUP(tab_herpeto[[#This Row],[Espécie*2]],'Base de dados'!B:AA,26),0)</f>
        <v>0</v>
      </c>
    </row>
    <row r="143" spans="2:68" x14ac:dyDescent="0.25">
      <c r="B143" s="29">
        <v>139</v>
      </c>
      <c r="C143" s="33" t="s">
        <v>3071</v>
      </c>
      <c r="D143" s="49" t="s">
        <v>3092</v>
      </c>
      <c r="E143" s="49" t="s">
        <v>85</v>
      </c>
      <c r="F143" s="50">
        <v>45143</v>
      </c>
      <c r="G143" s="49" t="s">
        <v>3074</v>
      </c>
      <c r="H143" s="49" t="s">
        <v>76</v>
      </c>
      <c r="I143" s="49" t="s">
        <v>59</v>
      </c>
      <c r="J143" s="49" t="s">
        <v>3096</v>
      </c>
      <c r="K143" s="53" t="s">
        <v>1469</v>
      </c>
      <c r="L143" s="35" t="str">
        <f>IFERROR(VLOOKUP(tab_herpeto[[#This Row],[Espécie*]],'Base de dados'!B:Z,7,),0)</f>
        <v>rãzinha-do-folhiço</v>
      </c>
      <c r="M143" s="29" t="s">
        <v>3</v>
      </c>
      <c r="N143" s="49" t="s">
        <v>82</v>
      </c>
      <c r="O143" s="49" t="s">
        <v>82</v>
      </c>
      <c r="P143" s="49" t="s">
        <v>38</v>
      </c>
      <c r="Q143" s="49" t="s">
        <v>80</v>
      </c>
      <c r="R143" s="49" t="s">
        <v>41</v>
      </c>
      <c r="S143" s="49" t="s">
        <v>4</v>
      </c>
      <c r="T143" s="51" t="s">
        <v>3</v>
      </c>
      <c r="U143" s="51" t="s">
        <v>3</v>
      </c>
      <c r="V143" s="49" t="s">
        <v>3114</v>
      </c>
      <c r="W143" s="49" t="s">
        <v>52</v>
      </c>
      <c r="X143" s="29" t="s">
        <v>3</v>
      </c>
      <c r="Y143" s="49" t="s">
        <v>3</v>
      </c>
      <c r="Z143" s="50">
        <f>tab_herpeto[[#This Row],[Data]]</f>
        <v>45143</v>
      </c>
      <c r="AA143" s="49" t="str">
        <f>tab_herpeto[[#This Row],[Empreendimento]]</f>
        <v>PCH Canoas</v>
      </c>
      <c r="AB143" s="49" t="s">
        <v>176</v>
      </c>
      <c r="AC143" s="29" t="s">
        <v>178</v>
      </c>
      <c r="AD143" s="29" t="s">
        <v>181</v>
      </c>
      <c r="AE143" s="29" t="s">
        <v>3086</v>
      </c>
      <c r="AF143" s="29" t="s">
        <v>184</v>
      </c>
      <c r="AG143" s="29" t="s">
        <v>3130</v>
      </c>
      <c r="AH143" s="29" t="s">
        <v>189</v>
      </c>
      <c r="AI143" s="52" t="str">
        <f>tab_herpeto[[#This Row],[Espécie*]]</f>
        <v>Leptodactylus luctator</v>
      </c>
      <c r="AJ143" s="53" t="str">
        <f>IFERROR(VLOOKUP(tab_herpeto[[#This Row],[Espécie*2]],'Base de dados'!B:Z,7,),0)</f>
        <v>rãzinha-do-folhiço</v>
      </c>
      <c r="AK143" s="49" t="str">
        <f>IFERROR(VLOOKUP(tab_herpeto[[#This Row],[Espécie*2]],'Base de dados'!B:Z,13,),0)</f>
        <v>-</v>
      </c>
      <c r="AL143" s="29" t="s">
        <v>192</v>
      </c>
      <c r="AM143" s="49" t="s">
        <v>3078</v>
      </c>
      <c r="AN143" s="49" t="s">
        <v>3082</v>
      </c>
      <c r="AO143" s="49" t="str">
        <f>IFERROR(VLOOKUP(tab_herpeto[[#This Row],[Espécie*2]],'Base de dados'!B:Z,22,),0)</f>
        <v>-</v>
      </c>
      <c r="AP143" s="49" t="str">
        <f>IFERROR(VLOOKUP(tab_herpeto[[#This Row],[Espécie*2]],'Base de dados'!B:Z,23,),0)</f>
        <v>-</v>
      </c>
      <c r="AQ143" s="49" t="str">
        <f>IFERROR(VLOOKUP(tab_herpeto[[#This Row],[Espécie*2]],'Base de dados'!B:Z,21,),0)</f>
        <v>-</v>
      </c>
      <c r="AR143" s="49" t="str">
        <f>tab_herpeto[[#This Row],[Campanha]]</f>
        <v>C03</v>
      </c>
      <c r="AS143" s="49"/>
      <c r="AT143" s="49" t="str">
        <f>tab_herpeto[[#This Row],[Método]]</f>
        <v>Procura Livre</v>
      </c>
      <c r="AU143" s="49" t="str">
        <f>tab_herpeto[[#This Row],[ID Marcação*]]</f>
        <v>-</v>
      </c>
      <c r="AV143" s="49" t="str">
        <f>tab_herpeto[[#This Row],[Nº do Tombo]]</f>
        <v>-</v>
      </c>
      <c r="AW143" s="49" t="str">
        <f>IFERROR(VLOOKUP(tab_herpeto[[#This Row],[Espécie*2]],'Base de dados'!B:Z,11,),0)</f>
        <v>R</v>
      </c>
      <c r="AX143" s="49" t="str">
        <f>IFERROR(VLOOKUP(tab_herpeto[[#This Row],[Espécie*2]],'Base de dados'!B:Z,3,),0)</f>
        <v>Anura</v>
      </c>
      <c r="AY143" s="49" t="str">
        <f>IFERROR(VLOOKUP(tab_herpeto[[#This Row],[Espécie*2]],'Base de dados'!B:Z,4,),0)</f>
        <v>Leptodactylidae</v>
      </c>
      <c r="AZ143" s="49" t="str">
        <f>IFERROR(VLOOKUP(tab_herpeto[[#This Row],[Espécie*2]],'Base de dados'!B:Z,5,),0)</f>
        <v>Leptodactylinae</v>
      </c>
      <c r="BA143" s="49">
        <f>IFERROR(VLOOKUP(tab_herpeto[[#This Row],[Espécie*2]],'Base de dados'!B:Z,6,),0)</f>
        <v>0</v>
      </c>
      <c r="BB143" s="49" t="str">
        <f>IFERROR(VLOOKUP(tab_herpeto[[#This Row],[Espécie*2]],'Base de dados'!B:Z,8,),0)</f>
        <v>-</v>
      </c>
      <c r="BC143" s="49" t="str">
        <f>IFERROR(VLOOKUP(tab_herpeto[[#This Row],[Espécie*2]],'Base de dados'!B:Z,9,),0)</f>
        <v>Te</v>
      </c>
      <c r="BD143" s="49" t="str">
        <f>IFERROR(VLOOKUP(tab_herpeto[[#This Row],[Espécie*2]],'Base de dados'!B:Z,10,),0)</f>
        <v>AF</v>
      </c>
      <c r="BE143" s="49" t="str">
        <f>IFERROR(VLOOKUP(tab_herpeto[[#This Row],[Espécie*2]],'Base de dados'!B:Z,12,),0)</f>
        <v>-</v>
      </c>
      <c r="BF143" s="49" t="str">
        <f>IFERROR(VLOOKUP(tab_herpeto[[#This Row],[Espécie*2]],'Base de dados'!B:Z,14,),0)</f>
        <v>-</v>
      </c>
      <c r="BG143" s="49">
        <f>IFERROR(VLOOKUP(tab_herpeto[[#This Row],[Espécie*2]],'Base de dados'!B:Z,15,),0)</f>
        <v>0</v>
      </c>
      <c r="BH143" s="49" t="str">
        <f>IFERROR(VLOOKUP(tab_herpeto[[#This Row],[Espécie*2]],'Base de dados'!B:Z,16,),0)</f>
        <v>-</v>
      </c>
      <c r="BI143" s="49">
        <f>IFERROR(VLOOKUP(tab_herpeto[[#This Row],[Espécie*2]],'Base de dados'!B:Z,17,),0)</f>
        <v>0</v>
      </c>
      <c r="BJ143" s="49">
        <f>IFERROR(VLOOKUP(tab_herpeto[[#This Row],[Espécie*2]],'Base de dados'!B:Z,18,),0)</f>
        <v>0</v>
      </c>
      <c r="BK143" s="49" t="str">
        <f>IFERROR(VLOOKUP(tab_herpeto[[#This Row],[Espécie*2]],'Base de dados'!B:Z,19,),0)</f>
        <v>-</v>
      </c>
      <c r="BL143" s="49" t="str">
        <f>IFERROR(VLOOKUP(tab_herpeto[[#This Row],[Espécie*2]],'Base de dados'!B:Z,20,),0)</f>
        <v>-</v>
      </c>
      <c r="BM143" s="49" t="str">
        <f>IFERROR(VLOOKUP(tab_herpeto[[#This Row],[Espécie*2]],'Base de dados'!B:Z,24),0)</f>
        <v>-</v>
      </c>
      <c r="BN143" s="49" t="str">
        <f>IFERROR(VLOOKUP(tab_herpeto[[#This Row],[Espécie*2]],'Base de dados'!B:Z,25,),0)</f>
        <v>-</v>
      </c>
      <c r="BO143" s="49" t="str">
        <f>IFERROR(VLOOKUP(tab_herpeto[[#This Row],[Espécie*2]],'Base de dados'!B:Z,2),0)</f>
        <v>XX</v>
      </c>
      <c r="BP143" s="49">
        <f>IFERROR(VLOOKUP(tab_herpeto[[#This Row],[Espécie*2]],'Base de dados'!B:AA,26),0)</f>
        <v>0</v>
      </c>
    </row>
    <row r="144" spans="2:68" x14ac:dyDescent="0.25">
      <c r="B144" s="29">
        <v>140</v>
      </c>
      <c r="C144" s="33" t="s">
        <v>3071</v>
      </c>
      <c r="D144" s="49" t="s">
        <v>3092</v>
      </c>
      <c r="E144" s="49" t="s">
        <v>85</v>
      </c>
      <c r="F144" s="50">
        <v>45143</v>
      </c>
      <c r="G144" s="49" t="s">
        <v>3075</v>
      </c>
      <c r="H144" s="49" t="s">
        <v>76</v>
      </c>
      <c r="I144" s="49" t="s">
        <v>59</v>
      </c>
      <c r="J144" s="49" t="s">
        <v>3064</v>
      </c>
      <c r="K144" s="53" t="s">
        <v>1003</v>
      </c>
      <c r="L144" s="35" t="str">
        <f>IFERROR(VLOOKUP(tab_herpeto[[#This Row],[Espécie*]],'Base de dados'!B:Z,7,),0)</f>
        <v>pererequinha-do-brejo</v>
      </c>
      <c r="M144" s="29" t="s">
        <v>3</v>
      </c>
      <c r="N144" s="49" t="s">
        <v>82</v>
      </c>
      <c r="O144" s="49" t="s">
        <v>82</v>
      </c>
      <c r="P144" s="49" t="s">
        <v>39</v>
      </c>
      <c r="Q144" s="49" t="s">
        <v>80</v>
      </c>
      <c r="R144" s="49" t="s">
        <v>42</v>
      </c>
      <c r="S144" s="49" t="s">
        <v>4</v>
      </c>
      <c r="T144" s="51" t="s">
        <v>3103</v>
      </c>
      <c r="U144" s="51" t="s">
        <v>3104</v>
      </c>
      <c r="V144" s="49"/>
      <c r="W144" s="49" t="s">
        <v>52</v>
      </c>
      <c r="X144" s="29" t="s">
        <v>3</v>
      </c>
      <c r="Y144" s="49" t="s">
        <v>3</v>
      </c>
      <c r="Z144" s="50">
        <f>tab_herpeto[[#This Row],[Data]]</f>
        <v>45143</v>
      </c>
      <c r="AA144" s="49" t="str">
        <f>tab_herpeto[[#This Row],[Empreendimento]]</f>
        <v>PCH Canoas</v>
      </c>
      <c r="AB144" s="49" t="s">
        <v>176</v>
      </c>
      <c r="AC144" s="29" t="s">
        <v>178</v>
      </c>
      <c r="AD144" s="29" t="s">
        <v>181</v>
      </c>
      <c r="AE144" s="29" t="s">
        <v>3086</v>
      </c>
      <c r="AF144" s="29" t="s">
        <v>184</v>
      </c>
      <c r="AG144" s="29" t="s">
        <v>3130</v>
      </c>
      <c r="AH144" s="29" t="s">
        <v>189</v>
      </c>
      <c r="AI144" s="52" t="str">
        <f>tab_herpeto[[#This Row],[Espécie*]]</f>
        <v>Dendropsophus minutus</v>
      </c>
      <c r="AJ144" s="53" t="str">
        <f>IFERROR(VLOOKUP(tab_herpeto[[#This Row],[Espécie*2]],'Base de dados'!B:Z,7,),0)</f>
        <v>pererequinha-do-brejo</v>
      </c>
      <c r="AK144" s="49" t="str">
        <f>IFERROR(VLOOKUP(tab_herpeto[[#This Row],[Espécie*2]],'Base de dados'!B:Z,13,),0)</f>
        <v>-</v>
      </c>
      <c r="AL144" s="29" t="s">
        <v>192</v>
      </c>
      <c r="AM144" s="49" t="s">
        <v>3079</v>
      </c>
      <c r="AN144" s="49" t="s">
        <v>3083</v>
      </c>
      <c r="AO144" s="49" t="str">
        <f>IFERROR(VLOOKUP(tab_herpeto[[#This Row],[Espécie*2]],'Base de dados'!B:Z,22,),0)</f>
        <v>-</v>
      </c>
      <c r="AP144" s="49" t="str">
        <f>IFERROR(VLOOKUP(tab_herpeto[[#This Row],[Espécie*2]],'Base de dados'!B:Z,23,),0)</f>
        <v>-</v>
      </c>
      <c r="AQ144" s="49" t="str">
        <f>IFERROR(VLOOKUP(tab_herpeto[[#This Row],[Espécie*2]],'Base de dados'!B:Z,21,),0)</f>
        <v>LC</v>
      </c>
      <c r="AR144" s="49" t="str">
        <f>tab_herpeto[[#This Row],[Campanha]]</f>
        <v>C03</v>
      </c>
      <c r="AS144" s="49"/>
      <c r="AT144" s="49" t="str">
        <f>tab_herpeto[[#This Row],[Método]]</f>
        <v>Censo auditivo</v>
      </c>
      <c r="AU144" s="49" t="str">
        <f>tab_herpeto[[#This Row],[ID Marcação*]]</f>
        <v>-</v>
      </c>
      <c r="AV144" s="49" t="str">
        <f>tab_herpeto[[#This Row],[Nº do Tombo]]</f>
        <v>-</v>
      </c>
      <c r="AW144" s="49" t="str">
        <f>IFERROR(VLOOKUP(tab_herpeto[[#This Row],[Espécie*2]],'Base de dados'!B:Z,11,),0)</f>
        <v>R</v>
      </c>
      <c r="AX144" s="49" t="str">
        <f>IFERROR(VLOOKUP(tab_herpeto[[#This Row],[Espécie*2]],'Base de dados'!B:Z,3,),0)</f>
        <v>Anura</v>
      </c>
      <c r="AY144" s="49" t="str">
        <f>IFERROR(VLOOKUP(tab_herpeto[[#This Row],[Espécie*2]],'Base de dados'!B:Z,4,),0)</f>
        <v>Hylidae</v>
      </c>
      <c r="AZ144" s="49" t="str">
        <f>IFERROR(VLOOKUP(tab_herpeto[[#This Row],[Espécie*2]],'Base de dados'!B:Z,5,),0)</f>
        <v>Dendropsophinae</v>
      </c>
      <c r="BA144" s="49">
        <f>IFERROR(VLOOKUP(tab_herpeto[[#This Row],[Espécie*2]],'Base de dados'!B:Z,6,),0)</f>
        <v>0</v>
      </c>
      <c r="BB144" s="49" t="str">
        <f>IFERROR(VLOOKUP(tab_herpeto[[#This Row],[Espécie*2]],'Base de dados'!B:Z,8,),0)</f>
        <v>-</v>
      </c>
      <c r="BC144" s="49" t="str">
        <f>IFERROR(VLOOKUP(tab_herpeto[[#This Row],[Espécie*2]],'Base de dados'!B:Z,9,),0)</f>
        <v>Ar</v>
      </c>
      <c r="BD144" s="49" t="str">
        <f>IFERROR(VLOOKUP(tab_herpeto[[#This Row],[Espécie*2]],'Base de dados'!B:Z,10,),0)</f>
        <v>A</v>
      </c>
      <c r="BE144" s="49" t="str">
        <f>IFERROR(VLOOKUP(tab_herpeto[[#This Row],[Espécie*2]],'Base de dados'!B:Z,12,),0)</f>
        <v>-</v>
      </c>
      <c r="BF144" s="49" t="str">
        <f>IFERROR(VLOOKUP(tab_herpeto[[#This Row],[Espécie*2]],'Base de dados'!B:Z,14,),0)</f>
        <v>RS, SC, PR, SP, RJ, ES, MG, BA, SE, AL, PE, PB, RN, CE, PI, MA, MS, MT, GO, DF, TO, PA, AM, AP, RO, RR, AC</v>
      </c>
      <c r="BG144" s="49">
        <f>IFERROR(VLOOKUP(tab_herpeto[[#This Row],[Espécie*2]],'Base de dados'!B:Z,15,),0)</f>
        <v>0</v>
      </c>
      <c r="BH144" s="49">
        <f>IFERROR(VLOOKUP(tab_herpeto[[#This Row],[Espécie*2]],'Base de dados'!B:Z,16,),0)</f>
        <v>0</v>
      </c>
      <c r="BI144" s="49">
        <f>IFERROR(VLOOKUP(tab_herpeto[[#This Row],[Espécie*2]],'Base de dados'!B:Z,17,),0)</f>
        <v>0</v>
      </c>
      <c r="BJ144" s="49">
        <f>IFERROR(VLOOKUP(tab_herpeto[[#This Row],[Espécie*2]],'Base de dados'!B:Z,18,),0)</f>
        <v>0</v>
      </c>
      <c r="BK144" s="49" t="str">
        <f>IFERROR(VLOOKUP(tab_herpeto[[#This Row],[Espécie*2]],'Base de dados'!B:Z,19,),0)</f>
        <v>-</v>
      </c>
      <c r="BL144" s="49" t="str">
        <f>IFERROR(VLOOKUP(tab_herpeto[[#This Row],[Espécie*2]],'Base de dados'!B:Z,20,),0)</f>
        <v>-</v>
      </c>
      <c r="BM144" s="49" t="str">
        <f>IFERROR(VLOOKUP(tab_herpeto[[#This Row],[Espécie*2]],'Base de dados'!B:Z,24),0)</f>
        <v>-</v>
      </c>
      <c r="BN144" s="49" t="str">
        <f>IFERROR(VLOOKUP(tab_herpeto[[#This Row],[Espécie*2]],'Base de dados'!B:Z,25,),0)</f>
        <v>-</v>
      </c>
      <c r="BO144" s="49">
        <f>IFERROR(VLOOKUP(tab_herpeto[[#This Row],[Espécie*2]],'Base de dados'!B:Z,2),0)</f>
        <v>898</v>
      </c>
      <c r="BP144" s="49">
        <f>IFERROR(VLOOKUP(tab_herpeto[[#This Row],[Espécie*2]],'Base de dados'!B:AA,26),0)</f>
        <v>0</v>
      </c>
    </row>
    <row r="145" spans="2:68" x14ac:dyDescent="0.25">
      <c r="B145" s="29">
        <v>141</v>
      </c>
      <c r="C145" s="33" t="s">
        <v>3071</v>
      </c>
      <c r="D145" s="49" t="s">
        <v>3092</v>
      </c>
      <c r="E145" s="49" t="s">
        <v>85</v>
      </c>
      <c r="F145" s="50">
        <v>45143</v>
      </c>
      <c r="G145" s="49" t="s">
        <v>3075</v>
      </c>
      <c r="H145" s="49" t="s">
        <v>76</v>
      </c>
      <c r="I145" s="49" t="s">
        <v>59</v>
      </c>
      <c r="J145" s="49" t="s">
        <v>3064</v>
      </c>
      <c r="K145" s="53" t="s">
        <v>1003</v>
      </c>
      <c r="L145" s="35" t="str">
        <f>IFERROR(VLOOKUP(tab_herpeto[[#This Row],[Espécie*]],'Base de dados'!B:Z,7,),0)</f>
        <v>pererequinha-do-brejo</v>
      </c>
      <c r="M145" s="29" t="s">
        <v>3</v>
      </c>
      <c r="N145" s="49" t="s">
        <v>82</v>
      </c>
      <c r="O145" s="49" t="s">
        <v>82</v>
      </c>
      <c r="P145" s="49" t="s">
        <v>39</v>
      </c>
      <c r="Q145" s="49" t="s">
        <v>80</v>
      </c>
      <c r="R145" s="49" t="s">
        <v>42</v>
      </c>
      <c r="S145" s="49" t="s">
        <v>4</v>
      </c>
      <c r="T145" s="51" t="s">
        <v>3103</v>
      </c>
      <c r="U145" s="51" t="s">
        <v>3104</v>
      </c>
      <c r="V145" s="49"/>
      <c r="W145" s="49" t="s">
        <v>52</v>
      </c>
      <c r="X145" s="29" t="s">
        <v>3</v>
      </c>
      <c r="Y145" s="49" t="s">
        <v>3</v>
      </c>
      <c r="Z145" s="50">
        <f>tab_herpeto[[#This Row],[Data]]</f>
        <v>45143</v>
      </c>
      <c r="AA145" s="49" t="str">
        <f>tab_herpeto[[#This Row],[Empreendimento]]</f>
        <v>PCH Canoas</v>
      </c>
      <c r="AB145" s="49" t="s">
        <v>176</v>
      </c>
      <c r="AC145" s="29" t="s">
        <v>178</v>
      </c>
      <c r="AD145" s="29" t="s">
        <v>181</v>
      </c>
      <c r="AE145" s="29" t="s">
        <v>3086</v>
      </c>
      <c r="AF145" s="29" t="s">
        <v>184</v>
      </c>
      <c r="AG145" s="29" t="s">
        <v>3130</v>
      </c>
      <c r="AH145" s="29" t="s">
        <v>189</v>
      </c>
      <c r="AI145" s="52" t="str">
        <f>tab_herpeto[[#This Row],[Espécie*]]</f>
        <v>Dendropsophus minutus</v>
      </c>
      <c r="AJ145" s="53" t="str">
        <f>IFERROR(VLOOKUP(tab_herpeto[[#This Row],[Espécie*2]],'Base de dados'!B:Z,7,),0)</f>
        <v>pererequinha-do-brejo</v>
      </c>
      <c r="AK145" s="49" t="str">
        <f>IFERROR(VLOOKUP(tab_herpeto[[#This Row],[Espécie*2]],'Base de dados'!B:Z,13,),0)</f>
        <v>-</v>
      </c>
      <c r="AL145" s="29" t="s">
        <v>192</v>
      </c>
      <c r="AM145" s="49" t="s">
        <v>3079</v>
      </c>
      <c r="AN145" s="49" t="s">
        <v>3083</v>
      </c>
      <c r="AO145" s="49" t="str">
        <f>IFERROR(VLOOKUP(tab_herpeto[[#This Row],[Espécie*2]],'Base de dados'!B:Z,22,),0)</f>
        <v>-</v>
      </c>
      <c r="AP145" s="49" t="str">
        <f>IFERROR(VLOOKUP(tab_herpeto[[#This Row],[Espécie*2]],'Base de dados'!B:Z,23,),0)</f>
        <v>-</v>
      </c>
      <c r="AQ145" s="49" t="str">
        <f>IFERROR(VLOOKUP(tab_herpeto[[#This Row],[Espécie*2]],'Base de dados'!B:Z,21,),0)</f>
        <v>LC</v>
      </c>
      <c r="AR145" s="49" t="str">
        <f>tab_herpeto[[#This Row],[Campanha]]</f>
        <v>C03</v>
      </c>
      <c r="AS145" s="49"/>
      <c r="AT145" s="49" t="str">
        <f>tab_herpeto[[#This Row],[Método]]</f>
        <v>Censo auditivo</v>
      </c>
      <c r="AU145" s="49" t="str">
        <f>tab_herpeto[[#This Row],[ID Marcação*]]</f>
        <v>-</v>
      </c>
      <c r="AV145" s="49" t="str">
        <f>tab_herpeto[[#This Row],[Nº do Tombo]]</f>
        <v>-</v>
      </c>
      <c r="AW145" s="49" t="str">
        <f>IFERROR(VLOOKUP(tab_herpeto[[#This Row],[Espécie*2]],'Base de dados'!B:Z,11,),0)</f>
        <v>R</v>
      </c>
      <c r="AX145" s="49" t="str">
        <f>IFERROR(VLOOKUP(tab_herpeto[[#This Row],[Espécie*2]],'Base de dados'!B:Z,3,),0)</f>
        <v>Anura</v>
      </c>
      <c r="AY145" s="49" t="str">
        <f>IFERROR(VLOOKUP(tab_herpeto[[#This Row],[Espécie*2]],'Base de dados'!B:Z,4,),0)</f>
        <v>Hylidae</v>
      </c>
      <c r="AZ145" s="49" t="str">
        <f>IFERROR(VLOOKUP(tab_herpeto[[#This Row],[Espécie*2]],'Base de dados'!B:Z,5,),0)</f>
        <v>Dendropsophinae</v>
      </c>
      <c r="BA145" s="49">
        <f>IFERROR(VLOOKUP(tab_herpeto[[#This Row],[Espécie*2]],'Base de dados'!B:Z,6,),0)</f>
        <v>0</v>
      </c>
      <c r="BB145" s="49" t="str">
        <f>IFERROR(VLOOKUP(tab_herpeto[[#This Row],[Espécie*2]],'Base de dados'!B:Z,8,),0)</f>
        <v>-</v>
      </c>
      <c r="BC145" s="49" t="str">
        <f>IFERROR(VLOOKUP(tab_herpeto[[#This Row],[Espécie*2]],'Base de dados'!B:Z,9,),0)</f>
        <v>Ar</v>
      </c>
      <c r="BD145" s="49" t="str">
        <f>IFERROR(VLOOKUP(tab_herpeto[[#This Row],[Espécie*2]],'Base de dados'!B:Z,10,),0)</f>
        <v>A</v>
      </c>
      <c r="BE145" s="49" t="str">
        <f>IFERROR(VLOOKUP(tab_herpeto[[#This Row],[Espécie*2]],'Base de dados'!B:Z,12,),0)</f>
        <v>-</v>
      </c>
      <c r="BF145" s="49" t="str">
        <f>IFERROR(VLOOKUP(tab_herpeto[[#This Row],[Espécie*2]],'Base de dados'!B:Z,14,),0)</f>
        <v>RS, SC, PR, SP, RJ, ES, MG, BA, SE, AL, PE, PB, RN, CE, PI, MA, MS, MT, GO, DF, TO, PA, AM, AP, RO, RR, AC</v>
      </c>
      <c r="BG145" s="49">
        <f>IFERROR(VLOOKUP(tab_herpeto[[#This Row],[Espécie*2]],'Base de dados'!B:Z,15,),0)</f>
        <v>0</v>
      </c>
      <c r="BH145" s="49">
        <f>IFERROR(VLOOKUP(tab_herpeto[[#This Row],[Espécie*2]],'Base de dados'!B:Z,16,),0)</f>
        <v>0</v>
      </c>
      <c r="BI145" s="49">
        <f>IFERROR(VLOOKUP(tab_herpeto[[#This Row],[Espécie*2]],'Base de dados'!B:Z,17,),0)</f>
        <v>0</v>
      </c>
      <c r="BJ145" s="49">
        <f>IFERROR(VLOOKUP(tab_herpeto[[#This Row],[Espécie*2]],'Base de dados'!B:Z,18,),0)</f>
        <v>0</v>
      </c>
      <c r="BK145" s="49" t="str">
        <f>IFERROR(VLOOKUP(tab_herpeto[[#This Row],[Espécie*2]],'Base de dados'!B:Z,19,),0)</f>
        <v>-</v>
      </c>
      <c r="BL145" s="49" t="str">
        <f>IFERROR(VLOOKUP(tab_herpeto[[#This Row],[Espécie*2]],'Base de dados'!B:Z,20,),0)</f>
        <v>-</v>
      </c>
      <c r="BM145" s="49" t="str">
        <f>IFERROR(VLOOKUP(tab_herpeto[[#This Row],[Espécie*2]],'Base de dados'!B:Z,24),0)</f>
        <v>-</v>
      </c>
      <c r="BN145" s="49" t="str">
        <f>IFERROR(VLOOKUP(tab_herpeto[[#This Row],[Espécie*2]],'Base de dados'!B:Z,25,),0)</f>
        <v>-</v>
      </c>
      <c r="BO145" s="49">
        <f>IFERROR(VLOOKUP(tab_herpeto[[#This Row],[Espécie*2]],'Base de dados'!B:Z,2),0)</f>
        <v>898</v>
      </c>
      <c r="BP145" s="49">
        <f>IFERROR(VLOOKUP(tab_herpeto[[#This Row],[Espécie*2]],'Base de dados'!B:AA,26),0)</f>
        <v>0</v>
      </c>
    </row>
    <row r="146" spans="2:68" x14ac:dyDescent="0.25">
      <c r="B146" s="29">
        <v>142</v>
      </c>
      <c r="C146" s="33" t="s">
        <v>3071</v>
      </c>
      <c r="D146" s="49" t="s">
        <v>3092</v>
      </c>
      <c r="E146" s="49" t="s">
        <v>85</v>
      </c>
      <c r="F146" s="50">
        <v>45143</v>
      </c>
      <c r="G146" s="49" t="s">
        <v>3075</v>
      </c>
      <c r="H146" s="49" t="s">
        <v>76</v>
      </c>
      <c r="I146" s="49" t="s">
        <v>59</v>
      </c>
      <c r="J146" s="49" t="s">
        <v>3064</v>
      </c>
      <c r="K146" s="53" t="s">
        <v>1003</v>
      </c>
      <c r="L146" s="35" t="str">
        <f>IFERROR(VLOOKUP(tab_herpeto[[#This Row],[Espécie*]],'Base de dados'!B:Z,7,),0)</f>
        <v>pererequinha-do-brejo</v>
      </c>
      <c r="M146" s="29" t="s">
        <v>3</v>
      </c>
      <c r="N146" s="49" t="s">
        <v>82</v>
      </c>
      <c r="O146" s="49" t="s">
        <v>82</v>
      </c>
      <c r="P146" s="49" t="s">
        <v>39</v>
      </c>
      <c r="Q146" s="49" t="s">
        <v>80</v>
      </c>
      <c r="R146" s="49" t="s">
        <v>42</v>
      </c>
      <c r="S146" s="49" t="s">
        <v>4</v>
      </c>
      <c r="T146" s="51" t="s">
        <v>3103</v>
      </c>
      <c r="U146" s="51" t="s">
        <v>3104</v>
      </c>
      <c r="V146" s="49"/>
      <c r="W146" s="49" t="s">
        <v>52</v>
      </c>
      <c r="X146" s="29" t="s">
        <v>3</v>
      </c>
      <c r="Y146" s="49" t="s">
        <v>3</v>
      </c>
      <c r="Z146" s="50">
        <f>tab_herpeto[[#This Row],[Data]]</f>
        <v>45143</v>
      </c>
      <c r="AA146" s="49" t="str">
        <f>tab_herpeto[[#This Row],[Empreendimento]]</f>
        <v>PCH Canoas</v>
      </c>
      <c r="AB146" s="49" t="s">
        <v>176</v>
      </c>
      <c r="AC146" s="29" t="s">
        <v>178</v>
      </c>
      <c r="AD146" s="29" t="s">
        <v>181</v>
      </c>
      <c r="AE146" s="29" t="s">
        <v>3086</v>
      </c>
      <c r="AF146" s="29" t="s">
        <v>184</v>
      </c>
      <c r="AG146" s="29" t="s">
        <v>3130</v>
      </c>
      <c r="AH146" s="29" t="s">
        <v>189</v>
      </c>
      <c r="AI146" s="52" t="str">
        <f>tab_herpeto[[#This Row],[Espécie*]]</f>
        <v>Dendropsophus minutus</v>
      </c>
      <c r="AJ146" s="53" t="str">
        <f>IFERROR(VLOOKUP(tab_herpeto[[#This Row],[Espécie*2]],'Base de dados'!B:Z,7,),0)</f>
        <v>pererequinha-do-brejo</v>
      </c>
      <c r="AK146" s="49" t="str">
        <f>IFERROR(VLOOKUP(tab_herpeto[[#This Row],[Espécie*2]],'Base de dados'!B:Z,13,),0)</f>
        <v>-</v>
      </c>
      <c r="AL146" s="29" t="s">
        <v>192</v>
      </c>
      <c r="AM146" s="49" t="s">
        <v>3079</v>
      </c>
      <c r="AN146" s="49" t="s">
        <v>3083</v>
      </c>
      <c r="AO146" s="49" t="str">
        <f>IFERROR(VLOOKUP(tab_herpeto[[#This Row],[Espécie*2]],'Base de dados'!B:Z,22,),0)</f>
        <v>-</v>
      </c>
      <c r="AP146" s="49" t="str">
        <f>IFERROR(VLOOKUP(tab_herpeto[[#This Row],[Espécie*2]],'Base de dados'!B:Z,23,),0)</f>
        <v>-</v>
      </c>
      <c r="AQ146" s="49" t="str">
        <f>IFERROR(VLOOKUP(tab_herpeto[[#This Row],[Espécie*2]],'Base de dados'!B:Z,21,),0)</f>
        <v>LC</v>
      </c>
      <c r="AR146" s="49" t="str">
        <f>tab_herpeto[[#This Row],[Campanha]]</f>
        <v>C03</v>
      </c>
      <c r="AS146" s="49"/>
      <c r="AT146" s="49" t="str">
        <f>tab_herpeto[[#This Row],[Método]]</f>
        <v>Censo auditivo</v>
      </c>
      <c r="AU146" s="49" t="str">
        <f>tab_herpeto[[#This Row],[ID Marcação*]]</f>
        <v>-</v>
      </c>
      <c r="AV146" s="49" t="str">
        <f>tab_herpeto[[#This Row],[Nº do Tombo]]</f>
        <v>-</v>
      </c>
      <c r="AW146" s="49" t="str">
        <f>IFERROR(VLOOKUP(tab_herpeto[[#This Row],[Espécie*2]],'Base de dados'!B:Z,11,),0)</f>
        <v>R</v>
      </c>
      <c r="AX146" s="49" t="str">
        <f>IFERROR(VLOOKUP(tab_herpeto[[#This Row],[Espécie*2]],'Base de dados'!B:Z,3,),0)</f>
        <v>Anura</v>
      </c>
      <c r="AY146" s="49" t="str">
        <f>IFERROR(VLOOKUP(tab_herpeto[[#This Row],[Espécie*2]],'Base de dados'!B:Z,4,),0)</f>
        <v>Hylidae</v>
      </c>
      <c r="AZ146" s="49" t="str">
        <f>IFERROR(VLOOKUP(tab_herpeto[[#This Row],[Espécie*2]],'Base de dados'!B:Z,5,),0)</f>
        <v>Dendropsophinae</v>
      </c>
      <c r="BA146" s="49">
        <f>IFERROR(VLOOKUP(tab_herpeto[[#This Row],[Espécie*2]],'Base de dados'!B:Z,6,),0)</f>
        <v>0</v>
      </c>
      <c r="BB146" s="49" t="str">
        <f>IFERROR(VLOOKUP(tab_herpeto[[#This Row],[Espécie*2]],'Base de dados'!B:Z,8,),0)</f>
        <v>-</v>
      </c>
      <c r="BC146" s="49" t="str">
        <f>IFERROR(VLOOKUP(tab_herpeto[[#This Row],[Espécie*2]],'Base de dados'!B:Z,9,),0)</f>
        <v>Ar</v>
      </c>
      <c r="BD146" s="49" t="str">
        <f>IFERROR(VLOOKUP(tab_herpeto[[#This Row],[Espécie*2]],'Base de dados'!B:Z,10,),0)</f>
        <v>A</v>
      </c>
      <c r="BE146" s="49" t="str">
        <f>IFERROR(VLOOKUP(tab_herpeto[[#This Row],[Espécie*2]],'Base de dados'!B:Z,12,),0)</f>
        <v>-</v>
      </c>
      <c r="BF146" s="49" t="str">
        <f>IFERROR(VLOOKUP(tab_herpeto[[#This Row],[Espécie*2]],'Base de dados'!B:Z,14,),0)</f>
        <v>RS, SC, PR, SP, RJ, ES, MG, BA, SE, AL, PE, PB, RN, CE, PI, MA, MS, MT, GO, DF, TO, PA, AM, AP, RO, RR, AC</v>
      </c>
      <c r="BG146" s="49">
        <f>IFERROR(VLOOKUP(tab_herpeto[[#This Row],[Espécie*2]],'Base de dados'!B:Z,15,),0)</f>
        <v>0</v>
      </c>
      <c r="BH146" s="49">
        <f>IFERROR(VLOOKUP(tab_herpeto[[#This Row],[Espécie*2]],'Base de dados'!B:Z,16,),0)</f>
        <v>0</v>
      </c>
      <c r="BI146" s="49">
        <f>IFERROR(VLOOKUP(tab_herpeto[[#This Row],[Espécie*2]],'Base de dados'!B:Z,17,),0)</f>
        <v>0</v>
      </c>
      <c r="BJ146" s="49">
        <f>IFERROR(VLOOKUP(tab_herpeto[[#This Row],[Espécie*2]],'Base de dados'!B:Z,18,),0)</f>
        <v>0</v>
      </c>
      <c r="BK146" s="49" t="str">
        <f>IFERROR(VLOOKUP(tab_herpeto[[#This Row],[Espécie*2]],'Base de dados'!B:Z,19,),0)</f>
        <v>-</v>
      </c>
      <c r="BL146" s="49" t="str">
        <f>IFERROR(VLOOKUP(tab_herpeto[[#This Row],[Espécie*2]],'Base de dados'!B:Z,20,),0)</f>
        <v>-</v>
      </c>
      <c r="BM146" s="49" t="str">
        <f>IFERROR(VLOOKUP(tab_herpeto[[#This Row],[Espécie*2]],'Base de dados'!B:Z,24),0)</f>
        <v>-</v>
      </c>
      <c r="BN146" s="49" t="str">
        <f>IFERROR(VLOOKUP(tab_herpeto[[#This Row],[Espécie*2]],'Base de dados'!B:Z,25,),0)</f>
        <v>-</v>
      </c>
      <c r="BO146" s="49">
        <f>IFERROR(VLOOKUP(tab_herpeto[[#This Row],[Espécie*2]],'Base de dados'!B:Z,2),0)</f>
        <v>898</v>
      </c>
      <c r="BP146" s="49">
        <f>IFERROR(VLOOKUP(tab_herpeto[[#This Row],[Espécie*2]],'Base de dados'!B:AA,26),0)</f>
        <v>0</v>
      </c>
    </row>
    <row r="147" spans="2:68" x14ac:dyDescent="0.25">
      <c r="B147" s="29">
        <v>143</v>
      </c>
      <c r="C147" s="33" t="s">
        <v>3071</v>
      </c>
      <c r="D147" s="49" t="s">
        <v>3092</v>
      </c>
      <c r="E147" s="49" t="s">
        <v>85</v>
      </c>
      <c r="F147" s="50">
        <v>45143</v>
      </c>
      <c r="G147" s="49" t="s">
        <v>3075</v>
      </c>
      <c r="H147" s="49" t="s">
        <v>76</v>
      </c>
      <c r="I147" s="49" t="s">
        <v>59</v>
      </c>
      <c r="J147" s="49" t="s">
        <v>3064</v>
      </c>
      <c r="K147" s="53" t="s">
        <v>1003</v>
      </c>
      <c r="L147" s="35" t="str">
        <f>IFERROR(VLOOKUP(tab_herpeto[[#This Row],[Espécie*]],'Base de dados'!B:Z,7,),0)</f>
        <v>pererequinha-do-brejo</v>
      </c>
      <c r="M147" s="29" t="s">
        <v>3</v>
      </c>
      <c r="N147" s="49" t="s">
        <v>82</v>
      </c>
      <c r="O147" s="49" t="s">
        <v>82</v>
      </c>
      <c r="P147" s="49" t="s">
        <v>39</v>
      </c>
      <c r="Q147" s="49" t="s">
        <v>80</v>
      </c>
      <c r="R147" s="49" t="s">
        <v>42</v>
      </c>
      <c r="S147" s="49" t="s">
        <v>4</v>
      </c>
      <c r="T147" s="51" t="s">
        <v>3103</v>
      </c>
      <c r="U147" s="51" t="s">
        <v>3104</v>
      </c>
      <c r="V147" s="49"/>
      <c r="W147" s="49" t="s">
        <v>52</v>
      </c>
      <c r="X147" s="29" t="s">
        <v>3</v>
      </c>
      <c r="Y147" s="49" t="s">
        <v>3</v>
      </c>
      <c r="Z147" s="50">
        <f>tab_herpeto[[#This Row],[Data]]</f>
        <v>45143</v>
      </c>
      <c r="AA147" s="49" t="str">
        <f>tab_herpeto[[#This Row],[Empreendimento]]</f>
        <v>PCH Canoas</v>
      </c>
      <c r="AB147" s="49" t="s">
        <v>176</v>
      </c>
      <c r="AC147" s="29" t="s">
        <v>178</v>
      </c>
      <c r="AD147" s="29" t="s">
        <v>181</v>
      </c>
      <c r="AE147" s="29" t="s">
        <v>3086</v>
      </c>
      <c r="AF147" s="29" t="s">
        <v>184</v>
      </c>
      <c r="AG147" s="29" t="s">
        <v>3130</v>
      </c>
      <c r="AH147" s="29" t="s">
        <v>189</v>
      </c>
      <c r="AI147" s="52" t="str">
        <f>tab_herpeto[[#This Row],[Espécie*]]</f>
        <v>Dendropsophus minutus</v>
      </c>
      <c r="AJ147" s="53" t="str">
        <f>IFERROR(VLOOKUP(tab_herpeto[[#This Row],[Espécie*2]],'Base de dados'!B:Z,7,),0)</f>
        <v>pererequinha-do-brejo</v>
      </c>
      <c r="AK147" s="49" t="str">
        <f>IFERROR(VLOOKUP(tab_herpeto[[#This Row],[Espécie*2]],'Base de dados'!B:Z,13,),0)</f>
        <v>-</v>
      </c>
      <c r="AL147" s="29" t="s">
        <v>192</v>
      </c>
      <c r="AM147" s="49" t="s">
        <v>3079</v>
      </c>
      <c r="AN147" s="49" t="s">
        <v>3083</v>
      </c>
      <c r="AO147" s="49" t="str">
        <f>IFERROR(VLOOKUP(tab_herpeto[[#This Row],[Espécie*2]],'Base de dados'!B:Z,22,),0)</f>
        <v>-</v>
      </c>
      <c r="AP147" s="49" t="str">
        <f>IFERROR(VLOOKUP(tab_herpeto[[#This Row],[Espécie*2]],'Base de dados'!B:Z,23,),0)</f>
        <v>-</v>
      </c>
      <c r="AQ147" s="49" t="str">
        <f>IFERROR(VLOOKUP(tab_herpeto[[#This Row],[Espécie*2]],'Base de dados'!B:Z,21,),0)</f>
        <v>LC</v>
      </c>
      <c r="AR147" s="49" t="str">
        <f>tab_herpeto[[#This Row],[Campanha]]</f>
        <v>C03</v>
      </c>
      <c r="AS147" s="49"/>
      <c r="AT147" s="49" t="str">
        <f>tab_herpeto[[#This Row],[Método]]</f>
        <v>Censo auditivo</v>
      </c>
      <c r="AU147" s="49" t="str">
        <f>tab_herpeto[[#This Row],[ID Marcação*]]</f>
        <v>-</v>
      </c>
      <c r="AV147" s="49" t="str">
        <f>tab_herpeto[[#This Row],[Nº do Tombo]]</f>
        <v>-</v>
      </c>
      <c r="AW147" s="49" t="str">
        <f>IFERROR(VLOOKUP(tab_herpeto[[#This Row],[Espécie*2]],'Base de dados'!B:Z,11,),0)</f>
        <v>R</v>
      </c>
      <c r="AX147" s="49" t="str">
        <f>IFERROR(VLOOKUP(tab_herpeto[[#This Row],[Espécie*2]],'Base de dados'!B:Z,3,),0)</f>
        <v>Anura</v>
      </c>
      <c r="AY147" s="49" t="str">
        <f>IFERROR(VLOOKUP(tab_herpeto[[#This Row],[Espécie*2]],'Base de dados'!B:Z,4,),0)</f>
        <v>Hylidae</v>
      </c>
      <c r="AZ147" s="49" t="str">
        <f>IFERROR(VLOOKUP(tab_herpeto[[#This Row],[Espécie*2]],'Base de dados'!B:Z,5,),0)</f>
        <v>Dendropsophinae</v>
      </c>
      <c r="BA147" s="49">
        <f>IFERROR(VLOOKUP(tab_herpeto[[#This Row],[Espécie*2]],'Base de dados'!B:Z,6,),0)</f>
        <v>0</v>
      </c>
      <c r="BB147" s="49" t="str">
        <f>IFERROR(VLOOKUP(tab_herpeto[[#This Row],[Espécie*2]],'Base de dados'!B:Z,8,),0)</f>
        <v>-</v>
      </c>
      <c r="BC147" s="49" t="str">
        <f>IFERROR(VLOOKUP(tab_herpeto[[#This Row],[Espécie*2]],'Base de dados'!B:Z,9,),0)</f>
        <v>Ar</v>
      </c>
      <c r="BD147" s="49" t="str">
        <f>IFERROR(VLOOKUP(tab_herpeto[[#This Row],[Espécie*2]],'Base de dados'!B:Z,10,),0)</f>
        <v>A</v>
      </c>
      <c r="BE147" s="49" t="str">
        <f>IFERROR(VLOOKUP(tab_herpeto[[#This Row],[Espécie*2]],'Base de dados'!B:Z,12,),0)</f>
        <v>-</v>
      </c>
      <c r="BF147" s="49" t="str">
        <f>IFERROR(VLOOKUP(tab_herpeto[[#This Row],[Espécie*2]],'Base de dados'!B:Z,14,),0)</f>
        <v>RS, SC, PR, SP, RJ, ES, MG, BA, SE, AL, PE, PB, RN, CE, PI, MA, MS, MT, GO, DF, TO, PA, AM, AP, RO, RR, AC</v>
      </c>
      <c r="BG147" s="49">
        <f>IFERROR(VLOOKUP(tab_herpeto[[#This Row],[Espécie*2]],'Base de dados'!B:Z,15,),0)</f>
        <v>0</v>
      </c>
      <c r="BH147" s="49">
        <f>IFERROR(VLOOKUP(tab_herpeto[[#This Row],[Espécie*2]],'Base de dados'!B:Z,16,),0)</f>
        <v>0</v>
      </c>
      <c r="BI147" s="49">
        <f>IFERROR(VLOOKUP(tab_herpeto[[#This Row],[Espécie*2]],'Base de dados'!B:Z,17,),0)</f>
        <v>0</v>
      </c>
      <c r="BJ147" s="49">
        <f>IFERROR(VLOOKUP(tab_herpeto[[#This Row],[Espécie*2]],'Base de dados'!B:Z,18,),0)</f>
        <v>0</v>
      </c>
      <c r="BK147" s="49" t="str">
        <f>IFERROR(VLOOKUP(tab_herpeto[[#This Row],[Espécie*2]],'Base de dados'!B:Z,19,),0)</f>
        <v>-</v>
      </c>
      <c r="BL147" s="49" t="str">
        <f>IFERROR(VLOOKUP(tab_herpeto[[#This Row],[Espécie*2]],'Base de dados'!B:Z,20,),0)</f>
        <v>-</v>
      </c>
      <c r="BM147" s="49" t="str">
        <f>IFERROR(VLOOKUP(tab_herpeto[[#This Row],[Espécie*2]],'Base de dados'!B:Z,24),0)</f>
        <v>-</v>
      </c>
      <c r="BN147" s="49" t="str">
        <f>IFERROR(VLOOKUP(tab_herpeto[[#This Row],[Espécie*2]],'Base de dados'!B:Z,25,),0)</f>
        <v>-</v>
      </c>
      <c r="BO147" s="49">
        <f>IFERROR(VLOOKUP(tab_herpeto[[#This Row],[Espécie*2]],'Base de dados'!B:Z,2),0)</f>
        <v>898</v>
      </c>
      <c r="BP147" s="49">
        <f>IFERROR(VLOOKUP(tab_herpeto[[#This Row],[Espécie*2]],'Base de dados'!B:AA,26),0)</f>
        <v>0</v>
      </c>
    </row>
    <row r="148" spans="2:68" x14ac:dyDescent="0.25">
      <c r="B148" s="29">
        <v>144</v>
      </c>
      <c r="C148" s="33" t="s">
        <v>3071</v>
      </c>
      <c r="D148" s="49" t="s">
        <v>3092</v>
      </c>
      <c r="E148" s="49" t="s">
        <v>85</v>
      </c>
      <c r="F148" s="50">
        <v>45143</v>
      </c>
      <c r="G148" s="49" t="s">
        <v>3075</v>
      </c>
      <c r="H148" s="49" t="s">
        <v>76</v>
      </c>
      <c r="I148" s="49" t="s">
        <v>59</v>
      </c>
      <c r="J148" s="49" t="s">
        <v>3064</v>
      </c>
      <c r="K148" s="53" t="s">
        <v>1003</v>
      </c>
      <c r="L148" s="35" t="str">
        <f>IFERROR(VLOOKUP(tab_herpeto[[#This Row],[Espécie*]],'Base de dados'!B:Z,7,),0)</f>
        <v>pererequinha-do-brejo</v>
      </c>
      <c r="M148" s="29" t="s">
        <v>3</v>
      </c>
      <c r="N148" s="49" t="s">
        <v>82</v>
      </c>
      <c r="O148" s="49" t="s">
        <v>82</v>
      </c>
      <c r="P148" s="49" t="s">
        <v>39</v>
      </c>
      <c r="Q148" s="49" t="s">
        <v>80</v>
      </c>
      <c r="R148" s="49" t="s">
        <v>42</v>
      </c>
      <c r="S148" s="49" t="s">
        <v>4</v>
      </c>
      <c r="T148" s="51" t="s">
        <v>3103</v>
      </c>
      <c r="U148" s="51" t="s">
        <v>3104</v>
      </c>
      <c r="V148" s="49"/>
      <c r="W148" s="49" t="s">
        <v>52</v>
      </c>
      <c r="X148" s="29" t="s">
        <v>3</v>
      </c>
      <c r="Y148" s="49" t="s">
        <v>3</v>
      </c>
      <c r="Z148" s="50">
        <f>tab_herpeto[[#This Row],[Data]]</f>
        <v>45143</v>
      </c>
      <c r="AA148" s="49" t="str">
        <f>tab_herpeto[[#This Row],[Empreendimento]]</f>
        <v>PCH Canoas</v>
      </c>
      <c r="AB148" s="49" t="s">
        <v>176</v>
      </c>
      <c r="AC148" s="29" t="s">
        <v>178</v>
      </c>
      <c r="AD148" s="29" t="s">
        <v>181</v>
      </c>
      <c r="AE148" s="29" t="s">
        <v>3086</v>
      </c>
      <c r="AF148" s="29" t="s">
        <v>184</v>
      </c>
      <c r="AG148" s="29" t="s">
        <v>3130</v>
      </c>
      <c r="AH148" s="29" t="s">
        <v>189</v>
      </c>
      <c r="AI148" s="52" t="str">
        <f>tab_herpeto[[#This Row],[Espécie*]]</f>
        <v>Dendropsophus minutus</v>
      </c>
      <c r="AJ148" s="53" t="str">
        <f>IFERROR(VLOOKUP(tab_herpeto[[#This Row],[Espécie*2]],'Base de dados'!B:Z,7,),0)</f>
        <v>pererequinha-do-brejo</v>
      </c>
      <c r="AK148" s="49" t="str">
        <f>IFERROR(VLOOKUP(tab_herpeto[[#This Row],[Espécie*2]],'Base de dados'!B:Z,13,),0)</f>
        <v>-</v>
      </c>
      <c r="AL148" s="29" t="s">
        <v>192</v>
      </c>
      <c r="AM148" s="49" t="s">
        <v>3079</v>
      </c>
      <c r="AN148" s="49" t="s">
        <v>3083</v>
      </c>
      <c r="AO148" s="49" t="str">
        <f>IFERROR(VLOOKUP(tab_herpeto[[#This Row],[Espécie*2]],'Base de dados'!B:Z,22,),0)</f>
        <v>-</v>
      </c>
      <c r="AP148" s="49" t="str">
        <f>IFERROR(VLOOKUP(tab_herpeto[[#This Row],[Espécie*2]],'Base de dados'!B:Z,23,),0)</f>
        <v>-</v>
      </c>
      <c r="AQ148" s="49" t="str">
        <f>IFERROR(VLOOKUP(tab_herpeto[[#This Row],[Espécie*2]],'Base de dados'!B:Z,21,),0)</f>
        <v>LC</v>
      </c>
      <c r="AR148" s="49" t="str">
        <f>tab_herpeto[[#This Row],[Campanha]]</f>
        <v>C03</v>
      </c>
      <c r="AS148" s="49"/>
      <c r="AT148" s="49" t="str">
        <f>tab_herpeto[[#This Row],[Método]]</f>
        <v>Censo auditivo</v>
      </c>
      <c r="AU148" s="49" t="str">
        <f>tab_herpeto[[#This Row],[ID Marcação*]]</f>
        <v>-</v>
      </c>
      <c r="AV148" s="49" t="str">
        <f>tab_herpeto[[#This Row],[Nº do Tombo]]</f>
        <v>-</v>
      </c>
      <c r="AW148" s="49" t="str">
        <f>IFERROR(VLOOKUP(tab_herpeto[[#This Row],[Espécie*2]],'Base de dados'!B:Z,11,),0)</f>
        <v>R</v>
      </c>
      <c r="AX148" s="49" t="str">
        <f>IFERROR(VLOOKUP(tab_herpeto[[#This Row],[Espécie*2]],'Base de dados'!B:Z,3,),0)</f>
        <v>Anura</v>
      </c>
      <c r="AY148" s="49" t="str">
        <f>IFERROR(VLOOKUP(tab_herpeto[[#This Row],[Espécie*2]],'Base de dados'!B:Z,4,),0)</f>
        <v>Hylidae</v>
      </c>
      <c r="AZ148" s="49" t="str">
        <f>IFERROR(VLOOKUP(tab_herpeto[[#This Row],[Espécie*2]],'Base de dados'!B:Z,5,),0)</f>
        <v>Dendropsophinae</v>
      </c>
      <c r="BA148" s="49">
        <f>IFERROR(VLOOKUP(tab_herpeto[[#This Row],[Espécie*2]],'Base de dados'!B:Z,6,),0)</f>
        <v>0</v>
      </c>
      <c r="BB148" s="49" t="str">
        <f>IFERROR(VLOOKUP(tab_herpeto[[#This Row],[Espécie*2]],'Base de dados'!B:Z,8,),0)</f>
        <v>-</v>
      </c>
      <c r="BC148" s="49" t="str">
        <f>IFERROR(VLOOKUP(tab_herpeto[[#This Row],[Espécie*2]],'Base de dados'!B:Z,9,),0)</f>
        <v>Ar</v>
      </c>
      <c r="BD148" s="49" t="str">
        <f>IFERROR(VLOOKUP(tab_herpeto[[#This Row],[Espécie*2]],'Base de dados'!B:Z,10,),0)</f>
        <v>A</v>
      </c>
      <c r="BE148" s="49" t="str">
        <f>IFERROR(VLOOKUP(tab_herpeto[[#This Row],[Espécie*2]],'Base de dados'!B:Z,12,),0)</f>
        <v>-</v>
      </c>
      <c r="BF148" s="49" t="str">
        <f>IFERROR(VLOOKUP(tab_herpeto[[#This Row],[Espécie*2]],'Base de dados'!B:Z,14,),0)</f>
        <v>RS, SC, PR, SP, RJ, ES, MG, BA, SE, AL, PE, PB, RN, CE, PI, MA, MS, MT, GO, DF, TO, PA, AM, AP, RO, RR, AC</v>
      </c>
      <c r="BG148" s="49">
        <f>IFERROR(VLOOKUP(tab_herpeto[[#This Row],[Espécie*2]],'Base de dados'!B:Z,15,),0)</f>
        <v>0</v>
      </c>
      <c r="BH148" s="49">
        <f>IFERROR(VLOOKUP(tab_herpeto[[#This Row],[Espécie*2]],'Base de dados'!B:Z,16,),0)</f>
        <v>0</v>
      </c>
      <c r="BI148" s="49">
        <f>IFERROR(VLOOKUP(tab_herpeto[[#This Row],[Espécie*2]],'Base de dados'!B:Z,17,),0)</f>
        <v>0</v>
      </c>
      <c r="BJ148" s="49">
        <f>IFERROR(VLOOKUP(tab_herpeto[[#This Row],[Espécie*2]],'Base de dados'!B:Z,18,),0)</f>
        <v>0</v>
      </c>
      <c r="BK148" s="49" t="str">
        <f>IFERROR(VLOOKUP(tab_herpeto[[#This Row],[Espécie*2]],'Base de dados'!B:Z,19,),0)</f>
        <v>-</v>
      </c>
      <c r="BL148" s="49" t="str">
        <f>IFERROR(VLOOKUP(tab_herpeto[[#This Row],[Espécie*2]],'Base de dados'!B:Z,20,),0)</f>
        <v>-</v>
      </c>
      <c r="BM148" s="49" t="str">
        <f>IFERROR(VLOOKUP(tab_herpeto[[#This Row],[Espécie*2]],'Base de dados'!B:Z,24),0)</f>
        <v>-</v>
      </c>
      <c r="BN148" s="49" t="str">
        <f>IFERROR(VLOOKUP(tab_herpeto[[#This Row],[Espécie*2]],'Base de dados'!B:Z,25,),0)</f>
        <v>-</v>
      </c>
      <c r="BO148" s="49">
        <f>IFERROR(VLOOKUP(tab_herpeto[[#This Row],[Espécie*2]],'Base de dados'!B:Z,2),0)</f>
        <v>898</v>
      </c>
      <c r="BP148" s="49">
        <f>IFERROR(VLOOKUP(tab_herpeto[[#This Row],[Espécie*2]],'Base de dados'!B:AA,26),0)</f>
        <v>0</v>
      </c>
    </row>
    <row r="149" spans="2:68" x14ac:dyDescent="0.25">
      <c r="B149" s="29">
        <v>145</v>
      </c>
      <c r="C149" s="33" t="s">
        <v>3071</v>
      </c>
      <c r="D149" s="49" t="s">
        <v>3092</v>
      </c>
      <c r="E149" s="49" t="s">
        <v>85</v>
      </c>
      <c r="F149" s="50">
        <v>45143</v>
      </c>
      <c r="G149" s="49" t="s">
        <v>3075</v>
      </c>
      <c r="H149" s="49" t="s">
        <v>76</v>
      </c>
      <c r="I149" s="49" t="s">
        <v>59</v>
      </c>
      <c r="J149" s="49" t="s">
        <v>3064</v>
      </c>
      <c r="K149" s="53" t="s">
        <v>1350</v>
      </c>
      <c r="L149" s="35" t="str">
        <f>IFERROR(VLOOKUP(tab_herpeto[[#This Row],[Espécie*]],'Base de dados'!B:Z,7,),0)</f>
        <v>rã-chorona</v>
      </c>
      <c r="M149" s="29" t="s">
        <v>3</v>
      </c>
      <c r="N149" s="49" t="s">
        <v>82</v>
      </c>
      <c r="O149" s="49" t="s">
        <v>82</v>
      </c>
      <c r="P149" s="49" t="s">
        <v>39</v>
      </c>
      <c r="Q149" s="49" t="s">
        <v>80</v>
      </c>
      <c r="R149" s="49" t="s">
        <v>3099</v>
      </c>
      <c r="S149" s="49" t="s">
        <v>4</v>
      </c>
      <c r="T149" s="51" t="s">
        <v>3103</v>
      </c>
      <c r="U149" s="51" t="s">
        <v>3104</v>
      </c>
      <c r="V149" s="49"/>
      <c r="W149" s="49" t="s">
        <v>52</v>
      </c>
      <c r="X149" s="29" t="s">
        <v>3</v>
      </c>
      <c r="Y149" s="49" t="s">
        <v>3</v>
      </c>
      <c r="Z149" s="50">
        <f>tab_herpeto[[#This Row],[Data]]</f>
        <v>45143</v>
      </c>
      <c r="AA149" s="49" t="str">
        <f>tab_herpeto[[#This Row],[Empreendimento]]</f>
        <v>PCH Canoas</v>
      </c>
      <c r="AB149" s="49" t="s">
        <v>176</v>
      </c>
      <c r="AC149" s="29" t="s">
        <v>178</v>
      </c>
      <c r="AD149" s="29" t="s">
        <v>181</v>
      </c>
      <c r="AE149" s="29" t="s">
        <v>3086</v>
      </c>
      <c r="AF149" s="29" t="s">
        <v>184</v>
      </c>
      <c r="AG149" s="29" t="s">
        <v>3130</v>
      </c>
      <c r="AH149" s="29" t="s">
        <v>189</v>
      </c>
      <c r="AI149" s="52" t="str">
        <f>tab_herpeto[[#This Row],[Espécie*]]</f>
        <v>Physalaemus gracilis</v>
      </c>
      <c r="AJ149" s="53" t="str">
        <f>IFERROR(VLOOKUP(tab_herpeto[[#This Row],[Espécie*2]],'Base de dados'!B:Z,7,),0)</f>
        <v>rã-chorona</v>
      </c>
      <c r="AK149" s="49" t="str">
        <f>IFERROR(VLOOKUP(tab_herpeto[[#This Row],[Espécie*2]],'Base de dados'!B:Z,13,),0)</f>
        <v>-</v>
      </c>
      <c r="AL149" s="29" t="s">
        <v>192</v>
      </c>
      <c r="AM149" s="49" t="s">
        <v>3079</v>
      </c>
      <c r="AN149" s="49" t="s">
        <v>3083</v>
      </c>
      <c r="AO149" s="49" t="str">
        <f>IFERROR(VLOOKUP(tab_herpeto[[#This Row],[Espécie*2]],'Base de dados'!B:Z,22,),0)</f>
        <v>-</v>
      </c>
      <c r="AP149" s="49" t="str">
        <f>IFERROR(VLOOKUP(tab_herpeto[[#This Row],[Espécie*2]],'Base de dados'!B:Z,23,),0)</f>
        <v>-</v>
      </c>
      <c r="AQ149" s="49" t="str">
        <f>IFERROR(VLOOKUP(tab_herpeto[[#This Row],[Espécie*2]],'Base de dados'!B:Z,21,),0)</f>
        <v>LC</v>
      </c>
      <c r="AR149" s="49" t="str">
        <f>tab_herpeto[[#This Row],[Campanha]]</f>
        <v>C03</v>
      </c>
      <c r="AS149" s="49"/>
      <c r="AT149" s="49" t="str">
        <f>tab_herpeto[[#This Row],[Método]]</f>
        <v>Censo auditivo</v>
      </c>
      <c r="AU149" s="49" t="str">
        <f>tab_herpeto[[#This Row],[ID Marcação*]]</f>
        <v>-</v>
      </c>
      <c r="AV149" s="49" t="str">
        <f>tab_herpeto[[#This Row],[Nº do Tombo]]</f>
        <v>-</v>
      </c>
      <c r="AW149" s="49" t="str">
        <f>IFERROR(VLOOKUP(tab_herpeto[[#This Row],[Espécie*2]],'Base de dados'!B:Z,11,),0)</f>
        <v>R</v>
      </c>
      <c r="AX149" s="49" t="str">
        <f>IFERROR(VLOOKUP(tab_herpeto[[#This Row],[Espécie*2]],'Base de dados'!B:Z,3,),0)</f>
        <v>Anura</v>
      </c>
      <c r="AY149" s="49" t="str">
        <f>IFERROR(VLOOKUP(tab_herpeto[[#This Row],[Espécie*2]],'Base de dados'!B:Z,4,),0)</f>
        <v>Leptodactylidae</v>
      </c>
      <c r="AZ149" s="49" t="str">
        <f>IFERROR(VLOOKUP(tab_herpeto[[#This Row],[Espécie*2]],'Base de dados'!B:Z,5,),0)</f>
        <v>Leiuperinae</v>
      </c>
      <c r="BA149" s="49">
        <f>IFERROR(VLOOKUP(tab_herpeto[[#This Row],[Espécie*2]],'Base de dados'!B:Z,6,),0)</f>
        <v>0</v>
      </c>
      <c r="BB149" s="49" t="str">
        <f>IFERROR(VLOOKUP(tab_herpeto[[#This Row],[Espécie*2]],'Base de dados'!B:Z,8,),0)</f>
        <v>-</v>
      </c>
      <c r="BC149" s="49" t="str">
        <f>IFERROR(VLOOKUP(tab_herpeto[[#This Row],[Espécie*2]],'Base de dados'!B:Z,9,),0)</f>
        <v>-</v>
      </c>
      <c r="BD149" s="49" t="str">
        <f>IFERROR(VLOOKUP(tab_herpeto[[#This Row],[Espécie*2]],'Base de dados'!B:Z,10,),0)</f>
        <v>-</v>
      </c>
      <c r="BE149" s="49" t="str">
        <f>IFERROR(VLOOKUP(tab_herpeto[[#This Row],[Espécie*2]],'Base de dados'!B:Z,12,),0)</f>
        <v>-</v>
      </c>
      <c r="BF149" s="49" t="str">
        <f>IFERROR(VLOOKUP(tab_herpeto[[#This Row],[Espécie*2]],'Base de dados'!B:Z,14,),0)</f>
        <v>-</v>
      </c>
      <c r="BG149" s="49">
        <f>IFERROR(VLOOKUP(tab_herpeto[[#This Row],[Espécie*2]],'Base de dados'!B:Z,15,),0)</f>
        <v>0</v>
      </c>
      <c r="BH149" s="49">
        <f>IFERROR(VLOOKUP(tab_herpeto[[#This Row],[Espécie*2]],'Base de dados'!B:Z,16,),0)</f>
        <v>0</v>
      </c>
      <c r="BI149" s="49">
        <f>IFERROR(VLOOKUP(tab_herpeto[[#This Row],[Espécie*2]],'Base de dados'!B:Z,17,),0)</f>
        <v>0</v>
      </c>
      <c r="BJ149" s="49">
        <f>IFERROR(VLOOKUP(tab_herpeto[[#This Row],[Espécie*2]],'Base de dados'!B:Z,18,),0)</f>
        <v>0</v>
      </c>
      <c r="BK149" s="49" t="str">
        <f>IFERROR(VLOOKUP(tab_herpeto[[#This Row],[Espécie*2]],'Base de dados'!B:Z,19,),0)</f>
        <v>-</v>
      </c>
      <c r="BL149" s="49" t="str">
        <f>IFERROR(VLOOKUP(tab_herpeto[[#This Row],[Espécie*2]],'Base de dados'!B:Z,20,),0)</f>
        <v>-</v>
      </c>
      <c r="BM149" s="49" t="str">
        <f>IFERROR(VLOOKUP(tab_herpeto[[#This Row],[Espécie*2]],'Base de dados'!B:Z,24),0)</f>
        <v>-</v>
      </c>
      <c r="BN149" s="49" t="str">
        <f>IFERROR(VLOOKUP(tab_herpeto[[#This Row],[Espécie*2]],'Base de dados'!B:Z,25,),0)</f>
        <v>-</v>
      </c>
      <c r="BO149" s="49" t="str">
        <f>IFERROR(VLOOKUP(tab_herpeto[[#This Row],[Espécie*2]],'Base de dados'!B:Z,2),0)</f>
        <v>XX</v>
      </c>
      <c r="BP149" s="49">
        <f>IFERROR(VLOOKUP(tab_herpeto[[#This Row],[Espécie*2]],'Base de dados'!B:AA,26),0)</f>
        <v>0</v>
      </c>
    </row>
    <row r="150" spans="2:68" x14ac:dyDescent="0.25">
      <c r="B150" s="29">
        <v>146</v>
      </c>
      <c r="C150" s="33" t="s">
        <v>3071</v>
      </c>
      <c r="D150" s="49" t="s">
        <v>3092</v>
      </c>
      <c r="E150" s="49" t="s">
        <v>85</v>
      </c>
      <c r="F150" s="50">
        <v>45143</v>
      </c>
      <c r="G150" s="49" t="s">
        <v>3075</v>
      </c>
      <c r="H150" s="49" t="s">
        <v>76</v>
      </c>
      <c r="I150" s="49" t="s">
        <v>59</v>
      </c>
      <c r="J150" s="49" t="s">
        <v>3064</v>
      </c>
      <c r="K150" s="53" t="s">
        <v>1350</v>
      </c>
      <c r="L150" s="35" t="str">
        <f>IFERROR(VLOOKUP(tab_herpeto[[#This Row],[Espécie*]],'Base de dados'!B:Z,7,),0)</f>
        <v>rã-chorona</v>
      </c>
      <c r="M150" s="29" t="s">
        <v>3</v>
      </c>
      <c r="N150" s="49" t="s">
        <v>82</v>
      </c>
      <c r="O150" s="49" t="s">
        <v>82</v>
      </c>
      <c r="P150" s="49" t="s">
        <v>39</v>
      </c>
      <c r="Q150" s="49" t="s">
        <v>80</v>
      </c>
      <c r="R150" s="49" t="s">
        <v>3099</v>
      </c>
      <c r="S150" s="49" t="s">
        <v>4</v>
      </c>
      <c r="T150" s="51" t="s">
        <v>3103</v>
      </c>
      <c r="U150" s="51" t="s">
        <v>3104</v>
      </c>
      <c r="V150" s="49"/>
      <c r="W150" s="49" t="s">
        <v>52</v>
      </c>
      <c r="X150" s="29" t="s">
        <v>3</v>
      </c>
      <c r="Y150" s="49" t="s">
        <v>3</v>
      </c>
      <c r="Z150" s="50">
        <f>tab_herpeto[[#This Row],[Data]]</f>
        <v>45143</v>
      </c>
      <c r="AA150" s="49" t="str">
        <f>tab_herpeto[[#This Row],[Empreendimento]]</f>
        <v>PCH Canoas</v>
      </c>
      <c r="AB150" s="49" t="s">
        <v>176</v>
      </c>
      <c r="AC150" s="29" t="s">
        <v>178</v>
      </c>
      <c r="AD150" s="29" t="s">
        <v>181</v>
      </c>
      <c r="AE150" s="29" t="s">
        <v>3086</v>
      </c>
      <c r="AF150" s="29" t="s">
        <v>184</v>
      </c>
      <c r="AG150" s="29" t="s">
        <v>3130</v>
      </c>
      <c r="AH150" s="29" t="s">
        <v>189</v>
      </c>
      <c r="AI150" s="52" t="str">
        <f>tab_herpeto[[#This Row],[Espécie*]]</f>
        <v>Physalaemus gracilis</v>
      </c>
      <c r="AJ150" s="53" t="str">
        <f>IFERROR(VLOOKUP(tab_herpeto[[#This Row],[Espécie*2]],'Base de dados'!B:Z,7,),0)</f>
        <v>rã-chorona</v>
      </c>
      <c r="AK150" s="49" t="str">
        <f>IFERROR(VLOOKUP(tab_herpeto[[#This Row],[Espécie*2]],'Base de dados'!B:Z,13,),0)</f>
        <v>-</v>
      </c>
      <c r="AL150" s="29" t="s">
        <v>192</v>
      </c>
      <c r="AM150" s="49" t="s">
        <v>3079</v>
      </c>
      <c r="AN150" s="49" t="s">
        <v>3083</v>
      </c>
      <c r="AO150" s="49" t="str">
        <f>IFERROR(VLOOKUP(tab_herpeto[[#This Row],[Espécie*2]],'Base de dados'!B:Z,22,),0)</f>
        <v>-</v>
      </c>
      <c r="AP150" s="49" t="str">
        <f>IFERROR(VLOOKUP(tab_herpeto[[#This Row],[Espécie*2]],'Base de dados'!B:Z,23,),0)</f>
        <v>-</v>
      </c>
      <c r="AQ150" s="49" t="str">
        <f>IFERROR(VLOOKUP(tab_herpeto[[#This Row],[Espécie*2]],'Base de dados'!B:Z,21,),0)</f>
        <v>LC</v>
      </c>
      <c r="AR150" s="49" t="str">
        <f>tab_herpeto[[#This Row],[Campanha]]</f>
        <v>C03</v>
      </c>
      <c r="AS150" s="49"/>
      <c r="AT150" s="49" t="str">
        <f>tab_herpeto[[#This Row],[Método]]</f>
        <v>Censo auditivo</v>
      </c>
      <c r="AU150" s="49" t="str">
        <f>tab_herpeto[[#This Row],[ID Marcação*]]</f>
        <v>-</v>
      </c>
      <c r="AV150" s="49" t="str">
        <f>tab_herpeto[[#This Row],[Nº do Tombo]]</f>
        <v>-</v>
      </c>
      <c r="AW150" s="49" t="str">
        <f>IFERROR(VLOOKUP(tab_herpeto[[#This Row],[Espécie*2]],'Base de dados'!B:Z,11,),0)</f>
        <v>R</v>
      </c>
      <c r="AX150" s="49" t="str">
        <f>IFERROR(VLOOKUP(tab_herpeto[[#This Row],[Espécie*2]],'Base de dados'!B:Z,3,),0)</f>
        <v>Anura</v>
      </c>
      <c r="AY150" s="49" t="str">
        <f>IFERROR(VLOOKUP(tab_herpeto[[#This Row],[Espécie*2]],'Base de dados'!B:Z,4,),0)</f>
        <v>Leptodactylidae</v>
      </c>
      <c r="AZ150" s="49" t="str">
        <f>IFERROR(VLOOKUP(tab_herpeto[[#This Row],[Espécie*2]],'Base de dados'!B:Z,5,),0)</f>
        <v>Leiuperinae</v>
      </c>
      <c r="BA150" s="49">
        <f>IFERROR(VLOOKUP(tab_herpeto[[#This Row],[Espécie*2]],'Base de dados'!B:Z,6,),0)</f>
        <v>0</v>
      </c>
      <c r="BB150" s="49" t="str">
        <f>IFERROR(VLOOKUP(tab_herpeto[[#This Row],[Espécie*2]],'Base de dados'!B:Z,8,),0)</f>
        <v>-</v>
      </c>
      <c r="BC150" s="49" t="str">
        <f>IFERROR(VLOOKUP(tab_herpeto[[#This Row],[Espécie*2]],'Base de dados'!B:Z,9,),0)</f>
        <v>-</v>
      </c>
      <c r="BD150" s="49" t="str">
        <f>IFERROR(VLOOKUP(tab_herpeto[[#This Row],[Espécie*2]],'Base de dados'!B:Z,10,),0)</f>
        <v>-</v>
      </c>
      <c r="BE150" s="49" t="str">
        <f>IFERROR(VLOOKUP(tab_herpeto[[#This Row],[Espécie*2]],'Base de dados'!B:Z,12,),0)</f>
        <v>-</v>
      </c>
      <c r="BF150" s="49" t="str">
        <f>IFERROR(VLOOKUP(tab_herpeto[[#This Row],[Espécie*2]],'Base de dados'!B:Z,14,),0)</f>
        <v>-</v>
      </c>
      <c r="BG150" s="49">
        <f>IFERROR(VLOOKUP(tab_herpeto[[#This Row],[Espécie*2]],'Base de dados'!B:Z,15,),0)</f>
        <v>0</v>
      </c>
      <c r="BH150" s="49">
        <f>IFERROR(VLOOKUP(tab_herpeto[[#This Row],[Espécie*2]],'Base de dados'!B:Z,16,),0)</f>
        <v>0</v>
      </c>
      <c r="BI150" s="49">
        <f>IFERROR(VLOOKUP(tab_herpeto[[#This Row],[Espécie*2]],'Base de dados'!B:Z,17,),0)</f>
        <v>0</v>
      </c>
      <c r="BJ150" s="49">
        <f>IFERROR(VLOOKUP(tab_herpeto[[#This Row],[Espécie*2]],'Base de dados'!B:Z,18,),0)</f>
        <v>0</v>
      </c>
      <c r="BK150" s="49" t="str">
        <f>IFERROR(VLOOKUP(tab_herpeto[[#This Row],[Espécie*2]],'Base de dados'!B:Z,19,),0)</f>
        <v>-</v>
      </c>
      <c r="BL150" s="49" t="str">
        <f>IFERROR(VLOOKUP(tab_herpeto[[#This Row],[Espécie*2]],'Base de dados'!B:Z,20,),0)</f>
        <v>-</v>
      </c>
      <c r="BM150" s="49" t="str">
        <f>IFERROR(VLOOKUP(tab_herpeto[[#This Row],[Espécie*2]],'Base de dados'!B:Z,24),0)</f>
        <v>-</v>
      </c>
      <c r="BN150" s="49" t="str">
        <f>IFERROR(VLOOKUP(tab_herpeto[[#This Row],[Espécie*2]],'Base de dados'!B:Z,25,),0)</f>
        <v>-</v>
      </c>
      <c r="BO150" s="49" t="str">
        <f>IFERROR(VLOOKUP(tab_herpeto[[#This Row],[Espécie*2]],'Base de dados'!B:Z,2),0)</f>
        <v>XX</v>
      </c>
      <c r="BP150" s="49">
        <f>IFERROR(VLOOKUP(tab_herpeto[[#This Row],[Espécie*2]],'Base de dados'!B:AA,26),0)</f>
        <v>0</v>
      </c>
    </row>
    <row r="151" spans="2:68" x14ac:dyDescent="0.25">
      <c r="B151" s="29">
        <v>147</v>
      </c>
      <c r="C151" s="33" t="s">
        <v>3071</v>
      </c>
      <c r="D151" s="49" t="s">
        <v>3092</v>
      </c>
      <c r="E151" s="49" t="s">
        <v>85</v>
      </c>
      <c r="F151" s="50">
        <v>45143</v>
      </c>
      <c r="G151" s="49" t="s">
        <v>3075</v>
      </c>
      <c r="H151" s="49" t="s">
        <v>76</v>
      </c>
      <c r="I151" s="49" t="s">
        <v>59</v>
      </c>
      <c r="J151" s="49" t="s">
        <v>3064</v>
      </c>
      <c r="K151" s="53" t="s">
        <v>1469</v>
      </c>
      <c r="L151" s="35" t="str">
        <f>IFERROR(VLOOKUP(tab_herpeto[[#This Row],[Espécie*]],'Base de dados'!B:Z,7,),0)</f>
        <v>rãzinha-do-folhiço</v>
      </c>
      <c r="M151" s="29" t="s">
        <v>3</v>
      </c>
      <c r="N151" s="49" t="s">
        <v>82</v>
      </c>
      <c r="O151" s="49" t="s">
        <v>82</v>
      </c>
      <c r="P151" s="49" t="s">
        <v>38</v>
      </c>
      <c r="Q151" s="49" t="s">
        <v>80</v>
      </c>
      <c r="R151" s="49" t="s">
        <v>41</v>
      </c>
      <c r="S151" s="49" t="s">
        <v>4</v>
      </c>
      <c r="T151" s="51" t="s">
        <v>3103</v>
      </c>
      <c r="U151" s="51" t="s">
        <v>3104</v>
      </c>
      <c r="V151" s="49"/>
      <c r="W151" s="49" t="s">
        <v>52</v>
      </c>
      <c r="X151" s="29" t="s">
        <v>3</v>
      </c>
      <c r="Y151" s="49" t="s">
        <v>3</v>
      </c>
      <c r="Z151" s="50">
        <f>tab_herpeto[[#This Row],[Data]]</f>
        <v>45143</v>
      </c>
      <c r="AA151" s="49" t="str">
        <f>tab_herpeto[[#This Row],[Empreendimento]]</f>
        <v>PCH Canoas</v>
      </c>
      <c r="AB151" s="49" t="s">
        <v>176</v>
      </c>
      <c r="AC151" s="29" t="s">
        <v>178</v>
      </c>
      <c r="AD151" s="29" t="s">
        <v>181</v>
      </c>
      <c r="AE151" s="29" t="s">
        <v>3086</v>
      </c>
      <c r="AF151" s="29" t="s">
        <v>184</v>
      </c>
      <c r="AG151" s="29" t="s">
        <v>3130</v>
      </c>
      <c r="AH151" s="29" t="s">
        <v>189</v>
      </c>
      <c r="AI151" s="52" t="str">
        <f>tab_herpeto[[#This Row],[Espécie*]]</f>
        <v>Leptodactylus luctator</v>
      </c>
      <c r="AJ151" s="53" t="str">
        <f>IFERROR(VLOOKUP(tab_herpeto[[#This Row],[Espécie*2]],'Base de dados'!B:Z,7,),0)</f>
        <v>rãzinha-do-folhiço</v>
      </c>
      <c r="AK151" s="49" t="str">
        <f>IFERROR(VLOOKUP(tab_herpeto[[#This Row],[Espécie*2]],'Base de dados'!B:Z,13,),0)</f>
        <v>-</v>
      </c>
      <c r="AL151" s="29" t="s">
        <v>192</v>
      </c>
      <c r="AM151" s="49" t="s">
        <v>3079</v>
      </c>
      <c r="AN151" s="49" t="s">
        <v>3083</v>
      </c>
      <c r="AO151" s="49" t="str">
        <f>IFERROR(VLOOKUP(tab_herpeto[[#This Row],[Espécie*2]],'Base de dados'!B:Z,22,),0)</f>
        <v>-</v>
      </c>
      <c r="AP151" s="49" t="str">
        <f>IFERROR(VLOOKUP(tab_herpeto[[#This Row],[Espécie*2]],'Base de dados'!B:Z,23,),0)</f>
        <v>-</v>
      </c>
      <c r="AQ151" s="49" t="str">
        <f>IFERROR(VLOOKUP(tab_herpeto[[#This Row],[Espécie*2]],'Base de dados'!B:Z,21,),0)</f>
        <v>-</v>
      </c>
      <c r="AR151" s="49" t="str">
        <f>tab_herpeto[[#This Row],[Campanha]]</f>
        <v>C03</v>
      </c>
      <c r="AS151" s="49"/>
      <c r="AT151" s="49" t="str">
        <f>tab_herpeto[[#This Row],[Método]]</f>
        <v>Censo auditivo</v>
      </c>
      <c r="AU151" s="49" t="str">
        <f>tab_herpeto[[#This Row],[ID Marcação*]]</f>
        <v>-</v>
      </c>
      <c r="AV151" s="49" t="str">
        <f>tab_herpeto[[#This Row],[Nº do Tombo]]</f>
        <v>-</v>
      </c>
      <c r="AW151" s="49" t="str">
        <f>IFERROR(VLOOKUP(tab_herpeto[[#This Row],[Espécie*2]],'Base de dados'!B:Z,11,),0)</f>
        <v>R</v>
      </c>
      <c r="AX151" s="49" t="str">
        <f>IFERROR(VLOOKUP(tab_herpeto[[#This Row],[Espécie*2]],'Base de dados'!B:Z,3,),0)</f>
        <v>Anura</v>
      </c>
      <c r="AY151" s="49" t="str">
        <f>IFERROR(VLOOKUP(tab_herpeto[[#This Row],[Espécie*2]],'Base de dados'!B:Z,4,),0)</f>
        <v>Leptodactylidae</v>
      </c>
      <c r="AZ151" s="49" t="str">
        <f>IFERROR(VLOOKUP(tab_herpeto[[#This Row],[Espécie*2]],'Base de dados'!B:Z,5,),0)</f>
        <v>Leptodactylinae</v>
      </c>
      <c r="BA151" s="49">
        <f>IFERROR(VLOOKUP(tab_herpeto[[#This Row],[Espécie*2]],'Base de dados'!B:Z,6,),0)</f>
        <v>0</v>
      </c>
      <c r="BB151" s="49" t="str">
        <f>IFERROR(VLOOKUP(tab_herpeto[[#This Row],[Espécie*2]],'Base de dados'!B:Z,8,),0)</f>
        <v>-</v>
      </c>
      <c r="BC151" s="49" t="str">
        <f>IFERROR(VLOOKUP(tab_herpeto[[#This Row],[Espécie*2]],'Base de dados'!B:Z,9,),0)</f>
        <v>Te</v>
      </c>
      <c r="BD151" s="49" t="str">
        <f>IFERROR(VLOOKUP(tab_herpeto[[#This Row],[Espécie*2]],'Base de dados'!B:Z,10,),0)</f>
        <v>AF</v>
      </c>
      <c r="BE151" s="49" t="str">
        <f>IFERROR(VLOOKUP(tab_herpeto[[#This Row],[Espécie*2]],'Base de dados'!B:Z,12,),0)</f>
        <v>-</v>
      </c>
      <c r="BF151" s="49" t="str">
        <f>IFERROR(VLOOKUP(tab_herpeto[[#This Row],[Espécie*2]],'Base de dados'!B:Z,14,),0)</f>
        <v>-</v>
      </c>
      <c r="BG151" s="49">
        <f>IFERROR(VLOOKUP(tab_herpeto[[#This Row],[Espécie*2]],'Base de dados'!B:Z,15,),0)</f>
        <v>0</v>
      </c>
      <c r="BH151" s="49" t="str">
        <f>IFERROR(VLOOKUP(tab_herpeto[[#This Row],[Espécie*2]],'Base de dados'!B:Z,16,),0)</f>
        <v>-</v>
      </c>
      <c r="BI151" s="49">
        <f>IFERROR(VLOOKUP(tab_herpeto[[#This Row],[Espécie*2]],'Base de dados'!B:Z,17,),0)</f>
        <v>0</v>
      </c>
      <c r="BJ151" s="49">
        <f>IFERROR(VLOOKUP(tab_herpeto[[#This Row],[Espécie*2]],'Base de dados'!B:Z,18,),0)</f>
        <v>0</v>
      </c>
      <c r="BK151" s="49" t="str">
        <f>IFERROR(VLOOKUP(tab_herpeto[[#This Row],[Espécie*2]],'Base de dados'!B:Z,19,),0)</f>
        <v>-</v>
      </c>
      <c r="BL151" s="49" t="str">
        <f>IFERROR(VLOOKUP(tab_herpeto[[#This Row],[Espécie*2]],'Base de dados'!B:Z,20,),0)</f>
        <v>-</v>
      </c>
      <c r="BM151" s="49" t="str">
        <f>IFERROR(VLOOKUP(tab_herpeto[[#This Row],[Espécie*2]],'Base de dados'!B:Z,24),0)</f>
        <v>-</v>
      </c>
      <c r="BN151" s="49" t="str">
        <f>IFERROR(VLOOKUP(tab_herpeto[[#This Row],[Espécie*2]],'Base de dados'!B:Z,25,),0)</f>
        <v>-</v>
      </c>
      <c r="BO151" s="49" t="str">
        <f>IFERROR(VLOOKUP(tab_herpeto[[#This Row],[Espécie*2]],'Base de dados'!B:Z,2),0)</f>
        <v>XX</v>
      </c>
      <c r="BP151" s="49">
        <f>IFERROR(VLOOKUP(tab_herpeto[[#This Row],[Espécie*2]],'Base de dados'!B:AA,26),0)</f>
        <v>0</v>
      </c>
    </row>
    <row r="152" spans="2:68" x14ac:dyDescent="0.25">
      <c r="B152" s="29">
        <v>148</v>
      </c>
      <c r="C152" s="33" t="s">
        <v>3071</v>
      </c>
      <c r="D152" s="49" t="s">
        <v>3092</v>
      </c>
      <c r="E152" s="49" t="s">
        <v>85</v>
      </c>
      <c r="F152" s="50">
        <v>45143</v>
      </c>
      <c r="G152" s="49" t="s">
        <v>3075</v>
      </c>
      <c r="H152" s="49" t="s">
        <v>76</v>
      </c>
      <c r="I152" s="49" t="s">
        <v>59</v>
      </c>
      <c r="J152" s="49" t="s">
        <v>3064</v>
      </c>
      <c r="K152" s="53" t="s">
        <v>3090</v>
      </c>
      <c r="L152" s="35">
        <f>IFERROR(VLOOKUP(tab_herpeto[[#This Row],[Espécie*]],'Base de dados'!B:Z,7,),0)</f>
        <v>0</v>
      </c>
      <c r="M152" s="29" t="s">
        <v>3</v>
      </c>
      <c r="N152" s="49" t="s">
        <v>82</v>
      </c>
      <c r="O152" s="49" t="s">
        <v>82</v>
      </c>
      <c r="P152" s="49" t="s">
        <v>39</v>
      </c>
      <c r="Q152" s="49" t="s">
        <v>80</v>
      </c>
      <c r="R152" s="49" t="s">
        <v>41</v>
      </c>
      <c r="S152" s="49" t="s">
        <v>4</v>
      </c>
      <c r="T152" s="51" t="s">
        <v>3103</v>
      </c>
      <c r="U152" s="51" t="s">
        <v>3104</v>
      </c>
      <c r="V152" s="49"/>
      <c r="W152" s="49" t="s">
        <v>52</v>
      </c>
      <c r="X152" s="29" t="s">
        <v>3</v>
      </c>
      <c r="Y152" s="49" t="s">
        <v>3</v>
      </c>
      <c r="Z152" s="50">
        <f>tab_herpeto[[#This Row],[Data]]</f>
        <v>45143</v>
      </c>
      <c r="AA152" s="49" t="str">
        <f>tab_herpeto[[#This Row],[Empreendimento]]</f>
        <v>PCH Canoas</v>
      </c>
      <c r="AB152" s="49" t="s">
        <v>176</v>
      </c>
      <c r="AC152" s="29" t="s">
        <v>178</v>
      </c>
      <c r="AD152" s="29" t="s">
        <v>181</v>
      </c>
      <c r="AE152" s="29" t="s">
        <v>3086</v>
      </c>
      <c r="AF152" s="29" t="s">
        <v>184</v>
      </c>
      <c r="AG152" s="29" t="s">
        <v>3130</v>
      </c>
      <c r="AH152" s="29" t="s">
        <v>189</v>
      </c>
      <c r="AI152" s="52" t="str">
        <f>tab_herpeto[[#This Row],[Espécie*]]</f>
        <v>Ischnocnema henseli</v>
      </c>
      <c r="AJ152" s="53">
        <f>IFERROR(VLOOKUP(tab_herpeto[[#This Row],[Espécie*2]],'Base de dados'!B:Z,7,),0)</f>
        <v>0</v>
      </c>
      <c r="AK152" s="49">
        <f>IFERROR(VLOOKUP(tab_herpeto[[#This Row],[Espécie*2]],'Base de dados'!B:Z,13,),0)</f>
        <v>0</v>
      </c>
      <c r="AL152" s="29" t="s">
        <v>192</v>
      </c>
      <c r="AM152" s="49" t="s">
        <v>3079</v>
      </c>
      <c r="AN152" s="49" t="s">
        <v>3083</v>
      </c>
      <c r="AO152" s="49">
        <f>IFERROR(VLOOKUP(tab_herpeto[[#This Row],[Espécie*2]],'Base de dados'!B:Z,22,),0)</f>
        <v>0</v>
      </c>
      <c r="AP152" s="49">
        <f>IFERROR(VLOOKUP(tab_herpeto[[#This Row],[Espécie*2]],'Base de dados'!B:Z,23,),0)</f>
        <v>0</v>
      </c>
      <c r="AQ152" s="49">
        <f>IFERROR(VLOOKUP(tab_herpeto[[#This Row],[Espécie*2]],'Base de dados'!B:Z,21,),0)</f>
        <v>0</v>
      </c>
      <c r="AR152" s="49" t="str">
        <f>tab_herpeto[[#This Row],[Campanha]]</f>
        <v>C03</v>
      </c>
      <c r="AS152" s="49"/>
      <c r="AT152" s="49" t="str">
        <f>tab_herpeto[[#This Row],[Método]]</f>
        <v>Censo auditivo</v>
      </c>
      <c r="AU152" s="49" t="str">
        <f>tab_herpeto[[#This Row],[ID Marcação*]]</f>
        <v>-</v>
      </c>
      <c r="AV152" s="49" t="str">
        <f>tab_herpeto[[#This Row],[Nº do Tombo]]</f>
        <v>-</v>
      </c>
      <c r="AW152" s="49">
        <f>IFERROR(VLOOKUP(tab_herpeto[[#This Row],[Espécie*2]],'Base de dados'!B:Z,11,),0)</f>
        <v>0</v>
      </c>
      <c r="AX152" s="49">
        <f>IFERROR(VLOOKUP(tab_herpeto[[#This Row],[Espécie*2]],'Base de dados'!B:Z,3,),0)</f>
        <v>0</v>
      </c>
      <c r="AY152" s="49">
        <f>IFERROR(VLOOKUP(tab_herpeto[[#This Row],[Espécie*2]],'Base de dados'!B:Z,4,),0)</f>
        <v>0</v>
      </c>
      <c r="AZ152" s="49">
        <f>IFERROR(VLOOKUP(tab_herpeto[[#This Row],[Espécie*2]],'Base de dados'!B:Z,5,),0)</f>
        <v>0</v>
      </c>
      <c r="BA152" s="49">
        <f>IFERROR(VLOOKUP(tab_herpeto[[#This Row],[Espécie*2]],'Base de dados'!B:Z,6,),0)</f>
        <v>0</v>
      </c>
      <c r="BB152" s="49">
        <f>IFERROR(VLOOKUP(tab_herpeto[[#This Row],[Espécie*2]],'Base de dados'!B:Z,8,),0)</f>
        <v>0</v>
      </c>
      <c r="BC152" s="49">
        <f>IFERROR(VLOOKUP(tab_herpeto[[#This Row],[Espécie*2]],'Base de dados'!B:Z,9,),0)</f>
        <v>0</v>
      </c>
      <c r="BD152" s="49">
        <f>IFERROR(VLOOKUP(tab_herpeto[[#This Row],[Espécie*2]],'Base de dados'!B:Z,10,),0)</f>
        <v>0</v>
      </c>
      <c r="BE152" s="49">
        <f>IFERROR(VLOOKUP(tab_herpeto[[#This Row],[Espécie*2]],'Base de dados'!B:Z,12,),0)</f>
        <v>0</v>
      </c>
      <c r="BF152" s="49">
        <f>IFERROR(VLOOKUP(tab_herpeto[[#This Row],[Espécie*2]],'Base de dados'!B:Z,14,),0)</f>
        <v>0</v>
      </c>
      <c r="BG152" s="49">
        <f>IFERROR(VLOOKUP(tab_herpeto[[#This Row],[Espécie*2]],'Base de dados'!B:Z,15,),0)</f>
        <v>0</v>
      </c>
      <c r="BH152" s="49">
        <f>IFERROR(VLOOKUP(tab_herpeto[[#This Row],[Espécie*2]],'Base de dados'!B:Z,16,),0)</f>
        <v>0</v>
      </c>
      <c r="BI152" s="49">
        <f>IFERROR(VLOOKUP(tab_herpeto[[#This Row],[Espécie*2]],'Base de dados'!B:Z,17,),0)</f>
        <v>0</v>
      </c>
      <c r="BJ152" s="49">
        <f>IFERROR(VLOOKUP(tab_herpeto[[#This Row],[Espécie*2]],'Base de dados'!B:Z,18,),0)</f>
        <v>0</v>
      </c>
      <c r="BK152" s="49">
        <f>IFERROR(VLOOKUP(tab_herpeto[[#This Row],[Espécie*2]],'Base de dados'!B:Z,19,),0)</f>
        <v>0</v>
      </c>
      <c r="BL152" s="49">
        <f>IFERROR(VLOOKUP(tab_herpeto[[#This Row],[Espécie*2]],'Base de dados'!B:Z,20,),0)</f>
        <v>0</v>
      </c>
      <c r="BM152" s="49" t="str">
        <f>IFERROR(VLOOKUP(tab_herpeto[[#This Row],[Espécie*2]],'Base de dados'!B:Z,24),0)</f>
        <v>-</v>
      </c>
      <c r="BN152" s="49">
        <f>IFERROR(VLOOKUP(tab_herpeto[[#This Row],[Espécie*2]],'Base de dados'!B:Z,25,),0)</f>
        <v>0</v>
      </c>
      <c r="BO152" s="49" t="str">
        <f>IFERROR(VLOOKUP(tab_herpeto[[#This Row],[Espécie*2]],'Base de dados'!B:Z,2),0)</f>
        <v>XX</v>
      </c>
      <c r="BP152" s="49">
        <f>IFERROR(VLOOKUP(tab_herpeto[[#This Row],[Espécie*2]],'Base de dados'!B:AA,26),0)</f>
        <v>0</v>
      </c>
    </row>
    <row r="153" spans="2:68" x14ac:dyDescent="0.25">
      <c r="B153" s="29">
        <v>149</v>
      </c>
      <c r="C153" s="33" t="s">
        <v>3071</v>
      </c>
      <c r="D153" s="49" t="s">
        <v>3092</v>
      </c>
      <c r="E153" s="49" t="s">
        <v>85</v>
      </c>
      <c r="F153" s="50">
        <v>45143</v>
      </c>
      <c r="G153" s="49" t="s">
        <v>3075</v>
      </c>
      <c r="H153" s="49" t="s">
        <v>76</v>
      </c>
      <c r="I153" s="49" t="s">
        <v>59</v>
      </c>
      <c r="J153" s="49" t="s">
        <v>3064</v>
      </c>
      <c r="K153" s="53" t="s">
        <v>3090</v>
      </c>
      <c r="L153" s="35">
        <f>IFERROR(VLOOKUP(tab_herpeto[[#This Row],[Espécie*]],'Base de dados'!B:Z,7,),0)</f>
        <v>0</v>
      </c>
      <c r="M153" s="29" t="s">
        <v>3</v>
      </c>
      <c r="N153" s="49" t="s">
        <v>82</v>
      </c>
      <c r="O153" s="49" t="s">
        <v>82</v>
      </c>
      <c r="P153" s="49" t="s">
        <v>39</v>
      </c>
      <c r="Q153" s="49" t="s">
        <v>80</v>
      </c>
      <c r="R153" s="49" t="s">
        <v>41</v>
      </c>
      <c r="S153" s="49" t="s">
        <v>4</v>
      </c>
      <c r="T153" s="51" t="s">
        <v>3103</v>
      </c>
      <c r="U153" s="51" t="s">
        <v>3104</v>
      </c>
      <c r="V153" s="49"/>
      <c r="W153" s="49" t="s">
        <v>52</v>
      </c>
      <c r="X153" s="29" t="s">
        <v>3</v>
      </c>
      <c r="Y153" s="49" t="s">
        <v>3</v>
      </c>
      <c r="Z153" s="50">
        <f>tab_herpeto[[#This Row],[Data]]</f>
        <v>45143</v>
      </c>
      <c r="AA153" s="49" t="str">
        <f>tab_herpeto[[#This Row],[Empreendimento]]</f>
        <v>PCH Canoas</v>
      </c>
      <c r="AB153" s="49" t="s">
        <v>176</v>
      </c>
      <c r="AC153" s="29" t="s">
        <v>178</v>
      </c>
      <c r="AD153" s="29" t="s">
        <v>181</v>
      </c>
      <c r="AE153" s="29" t="s">
        <v>3086</v>
      </c>
      <c r="AF153" s="29" t="s">
        <v>184</v>
      </c>
      <c r="AG153" s="29" t="s">
        <v>3130</v>
      </c>
      <c r="AH153" s="29" t="s">
        <v>189</v>
      </c>
      <c r="AI153" s="52" t="str">
        <f>tab_herpeto[[#This Row],[Espécie*]]</f>
        <v>Ischnocnema henseli</v>
      </c>
      <c r="AJ153" s="53">
        <f>IFERROR(VLOOKUP(tab_herpeto[[#This Row],[Espécie*2]],'Base de dados'!B:Z,7,),0)</f>
        <v>0</v>
      </c>
      <c r="AK153" s="49">
        <f>IFERROR(VLOOKUP(tab_herpeto[[#This Row],[Espécie*2]],'Base de dados'!B:Z,13,),0)</f>
        <v>0</v>
      </c>
      <c r="AL153" s="29" t="s">
        <v>192</v>
      </c>
      <c r="AM153" s="49" t="s">
        <v>3079</v>
      </c>
      <c r="AN153" s="49" t="s">
        <v>3083</v>
      </c>
      <c r="AO153" s="49">
        <f>IFERROR(VLOOKUP(tab_herpeto[[#This Row],[Espécie*2]],'Base de dados'!B:Z,22,),0)</f>
        <v>0</v>
      </c>
      <c r="AP153" s="49">
        <f>IFERROR(VLOOKUP(tab_herpeto[[#This Row],[Espécie*2]],'Base de dados'!B:Z,23,),0)</f>
        <v>0</v>
      </c>
      <c r="AQ153" s="49">
        <f>IFERROR(VLOOKUP(tab_herpeto[[#This Row],[Espécie*2]],'Base de dados'!B:Z,21,),0)</f>
        <v>0</v>
      </c>
      <c r="AR153" s="49" t="str">
        <f>tab_herpeto[[#This Row],[Campanha]]</f>
        <v>C03</v>
      </c>
      <c r="AS153" s="49"/>
      <c r="AT153" s="49" t="str">
        <f>tab_herpeto[[#This Row],[Método]]</f>
        <v>Censo auditivo</v>
      </c>
      <c r="AU153" s="49" t="str">
        <f>tab_herpeto[[#This Row],[ID Marcação*]]</f>
        <v>-</v>
      </c>
      <c r="AV153" s="49" t="str">
        <f>tab_herpeto[[#This Row],[Nº do Tombo]]</f>
        <v>-</v>
      </c>
      <c r="AW153" s="49">
        <f>IFERROR(VLOOKUP(tab_herpeto[[#This Row],[Espécie*2]],'Base de dados'!B:Z,11,),0)</f>
        <v>0</v>
      </c>
      <c r="AX153" s="49">
        <f>IFERROR(VLOOKUP(tab_herpeto[[#This Row],[Espécie*2]],'Base de dados'!B:Z,3,),0)</f>
        <v>0</v>
      </c>
      <c r="AY153" s="49">
        <f>IFERROR(VLOOKUP(tab_herpeto[[#This Row],[Espécie*2]],'Base de dados'!B:Z,4,),0)</f>
        <v>0</v>
      </c>
      <c r="AZ153" s="49">
        <f>IFERROR(VLOOKUP(tab_herpeto[[#This Row],[Espécie*2]],'Base de dados'!B:Z,5,),0)</f>
        <v>0</v>
      </c>
      <c r="BA153" s="49">
        <f>IFERROR(VLOOKUP(tab_herpeto[[#This Row],[Espécie*2]],'Base de dados'!B:Z,6,),0)</f>
        <v>0</v>
      </c>
      <c r="BB153" s="49">
        <f>IFERROR(VLOOKUP(tab_herpeto[[#This Row],[Espécie*2]],'Base de dados'!B:Z,8,),0)</f>
        <v>0</v>
      </c>
      <c r="BC153" s="49">
        <f>IFERROR(VLOOKUP(tab_herpeto[[#This Row],[Espécie*2]],'Base de dados'!B:Z,9,),0)</f>
        <v>0</v>
      </c>
      <c r="BD153" s="49">
        <f>IFERROR(VLOOKUP(tab_herpeto[[#This Row],[Espécie*2]],'Base de dados'!B:Z,10,),0)</f>
        <v>0</v>
      </c>
      <c r="BE153" s="49">
        <f>IFERROR(VLOOKUP(tab_herpeto[[#This Row],[Espécie*2]],'Base de dados'!B:Z,12,),0)</f>
        <v>0</v>
      </c>
      <c r="BF153" s="49">
        <f>IFERROR(VLOOKUP(tab_herpeto[[#This Row],[Espécie*2]],'Base de dados'!B:Z,14,),0)</f>
        <v>0</v>
      </c>
      <c r="BG153" s="49">
        <f>IFERROR(VLOOKUP(tab_herpeto[[#This Row],[Espécie*2]],'Base de dados'!B:Z,15,),0)</f>
        <v>0</v>
      </c>
      <c r="BH153" s="49">
        <f>IFERROR(VLOOKUP(tab_herpeto[[#This Row],[Espécie*2]],'Base de dados'!B:Z,16,),0)</f>
        <v>0</v>
      </c>
      <c r="BI153" s="49">
        <f>IFERROR(VLOOKUP(tab_herpeto[[#This Row],[Espécie*2]],'Base de dados'!B:Z,17,),0)</f>
        <v>0</v>
      </c>
      <c r="BJ153" s="49">
        <f>IFERROR(VLOOKUP(tab_herpeto[[#This Row],[Espécie*2]],'Base de dados'!B:Z,18,),0)</f>
        <v>0</v>
      </c>
      <c r="BK153" s="49">
        <f>IFERROR(VLOOKUP(tab_herpeto[[#This Row],[Espécie*2]],'Base de dados'!B:Z,19,),0)</f>
        <v>0</v>
      </c>
      <c r="BL153" s="49">
        <f>IFERROR(VLOOKUP(tab_herpeto[[#This Row],[Espécie*2]],'Base de dados'!B:Z,20,),0)</f>
        <v>0</v>
      </c>
      <c r="BM153" s="49" t="str">
        <f>IFERROR(VLOOKUP(tab_herpeto[[#This Row],[Espécie*2]],'Base de dados'!B:Z,24),0)</f>
        <v>-</v>
      </c>
      <c r="BN153" s="49">
        <f>IFERROR(VLOOKUP(tab_herpeto[[#This Row],[Espécie*2]],'Base de dados'!B:Z,25,),0)</f>
        <v>0</v>
      </c>
      <c r="BO153" s="49" t="str">
        <f>IFERROR(VLOOKUP(tab_herpeto[[#This Row],[Espécie*2]],'Base de dados'!B:Z,2),0)</f>
        <v>XX</v>
      </c>
      <c r="BP153" s="49">
        <f>IFERROR(VLOOKUP(tab_herpeto[[#This Row],[Espécie*2]],'Base de dados'!B:AA,26),0)</f>
        <v>0</v>
      </c>
    </row>
    <row r="154" spans="2:68" x14ac:dyDescent="0.25">
      <c r="B154" s="29">
        <v>150</v>
      </c>
      <c r="C154" s="33" t="s">
        <v>3071</v>
      </c>
      <c r="D154" s="49" t="s">
        <v>3092</v>
      </c>
      <c r="E154" s="49" t="s">
        <v>85</v>
      </c>
      <c r="F154" s="50">
        <v>45143</v>
      </c>
      <c r="G154" s="49" t="s">
        <v>3075</v>
      </c>
      <c r="H154" s="49" t="s">
        <v>76</v>
      </c>
      <c r="I154" s="49" t="s">
        <v>59</v>
      </c>
      <c r="J154" s="49" t="s">
        <v>3064</v>
      </c>
      <c r="K154" s="53" t="s">
        <v>848</v>
      </c>
      <c r="L154" s="35" t="str">
        <f>IFERROR(VLOOKUP(tab_herpeto[[#This Row],[Espécie*]],'Base de dados'!B:Z,7,),0)</f>
        <v>perereca</v>
      </c>
      <c r="M154" s="29" t="s">
        <v>3</v>
      </c>
      <c r="N154" s="49" t="s">
        <v>82</v>
      </c>
      <c r="O154" s="49" t="s">
        <v>82</v>
      </c>
      <c r="P154" s="49" t="s">
        <v>40</v>
      </c>
      <c r="Q154" s="49" t="s">
        <v>80</v>
      </c>
      <c r="R154" s="49" t="s">
        <v>42</v>
      </c>
      <c r="S154" s="49" t="s">
        <v>4</v>
      </c>
      <c r="T154" s="51" t="s">
        <v>3103</v>
      </c>
      <c r="U154" s="51" t="s">
        <v>3104</v>
      </c>
      <c r="V154" s="49" t="s">
        <v>3115</v>
      </c>
      <c r="W154" s="49" t="s">
        <v>52</v>
      </c>
      <c r="X154" s="29" t="s">
        <v>3</v>
      </c>
      <c r="Y154" s="49" t="s">
        <v>3</v>
      </c>
      <c r="Z154" s="50">
        <f>tab_herpeto[[#This Row],[Data]]</f>
        <v>45143</v>
      </c>
      <c r="AA154" s="49" t="str">
        <f>tab_herpeto[[#This Row],[Empreendimento]]</f>
        <v>PCH Canoas</v>
      </c>
      <c r="AB154" s="49" t="s">
        <v>176</v>
      </c>
      <c r="AC154" s="29" t="s">
        <v>178</v>
      </c>
      <c r="AD154" s="29" t="s">
        <v>181</v>
      </c>
      <c r="AE154" s="29" t="s">
        <v>3086</v>
      </c>
      <c r="AF154" s="29" t="s">
        <v>184</v>
      </c>
      <c r="AG154" s="29" t="s">
        <v>3130</v>
      </c>
      <c r="AH154" s="29" t="s">
        <v>189</v>
      </c>
      <c r="AI154" s="52" t="str">
        <f>tab_herpeto[[#This Row],[Espécie*]]</f>
        <v>Boana bischoffi</v>
      </c>
      <c r="AJ154" s="53" t="str">
        <f>IFERROR(VLOOKUP(tab_herpeto[[#This Row],[Espécie*2]],'Base de dados'!B:Z,7,),0)</f>
        <v>perereca</v>
      </c>
      <c r="AK154" s="49" t="str">
        <f>IFERROR(VLOOKUP(tab_herpeto[[#This Row],[Espécie*2]],'Base de dados'!B:Z,13,),0)</f>
        <v>-</v>
      </c>
      <c r="AL154" s="29" t="s">
        <v>192</v>
      </c>
      <c r="AM154" s="49" t="s">
        <v>3079</v>
      </c>
      <c r="AN154" s="49" t="s">
        <v>3083</v>
      </c>
      <c r="AO154" s="49" t="str">
        <f>IFERROR(VLOOKUP(tab_herpeto[[#This Row],[Espécie*2]],'Base de dados'!B:Z,22,),0)</f>
        <v>-</v>
      </c>
      <c r="AP154" s="49" t="str">
        <f>IFERROR(VLOOKUP(tab_herpeto[[#This Row],[Espécie*2]],'Base de dados'!B:Z,23,),0)</f>
        <v>-</v>
      </c>
      <c r="AQ154" s="49" t="str">
        <f>IFERROR(VLOOKUP(tab_herpeto[[#This Row],[Espécie*2]],'Base de dados'!B:Z,21,),0)</f>
        <v>LC</v>
      </c>
      <c r="AR154" s="49" t="str">
        <f>tab_herpeto[[#This Row],[Campanha]]</f>
        <v>C03</v>
      </c>
      <c r="AS154" s="49"/>
      <c r="AT154" s="49" t="str">
        <f>tab_herpeto[[#This Row],[Método]]</f>
        <v>Censo auditivo</v>
      </c>
      <c r="AU154" s="49" t="str">
        <f>tab_herpeto[[#This Row],[ID Marcação*]]</f>
        <v>-</v>
      </c>
      <c r="AV154" s="49" t="str">
        <f>tab_herpeto[[#This Row],[Nº do Tombo]]</f>
        <v>-</v>
      </c>
      <c r="AW154" s="49" t="str">
        <f>IFERROR(VLOOKUP(tab_herpeto[[#This Row],[Espécie*2]],'Base de dados'!B:Z,11,),0)</f>
        <v>E</v>
      </c>
      <c r="AX154" s="49" t="str">
        <f>IFERROR(VLOOKUP(tab_herpeto[[#This Row],[Espécie*2]],'Base de dados'!B:Z,3,),0)</f>
        <v>Anura</v>
      </c>
      <c r="AY154" s="49" t="str">
        <f>IFERROR(VLOOKUP(tab_herpeto[[#This Row],[Espécie*2]],'Base de dados'!B:Z,4,),0)</f>
        <v>Hylidae</v>
      </c>
      <c r="AZ154" s="49" t="str">
        <f>IFERROR(VLOOKUP(tab_herpeto[[#This Row],[Espécie*2]],'Base de dados'!B:Z,5,),0)</f>
        <v>Cophomantinae</v>
      </c>
      <c r="BA154" s="49">
        <f>IFERROR(VLOOKUP(tab_herpeto[[#This Row],[Espécie*2]],'Base de dados'!B:Z,6,),0)</f>
        <v>0</v>
      </c>
      <c r="BB154" s="49" t="str">
        <f>IFERROR(VLOOKUP(tab_herpeto[[#This Row],[Espécie*2]],'Base de dados'!B:Z,8,),0)</f>
        <v>-</v>
      </c>
      <c r="BC154" s="49" t="str">
        <f>IFERROR(VLOOKUP(tab_herpeto[[#This Row],[Espécie*2]],'Base de dados'!B:Z,9,),0)</f>
        <v>Ar</v>
      </c>
      <c r="BD154" s="49" t="str">
        <f>IFERROR(VLOOKUP(tab_herpeto[[#This Row],[Espécie*2]],'Base de dados'!B:Z,10,),0)</f>
        <v>A</v>
      </c>
      <c r="BE154" s="49" t="str">
        <f>IFERROR(VLOOKUP(tab_herpeto[[#This Row],[Espécie*2]],'Base de dados'!B:Z,12,),0)</f>
        <v>-</v>
      </c>
      <c r="BF154" s="49" t="str">
        <f>IFERROR(VLOOKUP(tab_herpeto[[#This Row],[Espécie*2]],'Base de dados'!B:Z,14,),0)</f>
        <v>RS, SC, PR, SP, RJ</v>
      </c>
      <c r="BG154" s="49">
        <f>IFERROR(VLOOKUP(tab_herpeto[[#This Row],[Espécie*2]],'Base de dados'!B:Z,15,),0)</f>
        <v>0</v>
      </c>
      <c r="BH154" s="49">
        <f>IFERROR(VLOOKUP(tab_herpeto[[#This Row],[Espécie*2]],'Base de dados'!B:Z,16,),0)</f>
        <v>0</v>
      </c>
      <c r="BI154" s="49">
        <f>IFERROR(VLOOKUP(tab_herpeto[[#This Row],[Espécie*2]],'Base de dados'!B:Z,17,),0)</f>
        <v>0</v>
      </c>
      <c r="BJ154" s="49">
        <f>IFERROR(VLOOKUP(tab_herpeto[[#This Row],[Espécie*2]],'Base de dados'!B:Z,18,),0)</f>
        <v>0</v>
      </c>
      <c r="BK154" s="49" t="str">
        <f>IFERROR(VLOOKUP(tab_herpeto[[#This Row],[Espécie*2]],'Base de dados'!B:Z,19,),0)</f>
        <v>-</v>
      </c>
      <c r="BL154" s="49" t="str">
        <f>IFERROR(VLOOKUP(tab_herpeto[[#This Row],[Espécie*2]],'Base de dados'!B:Z,20,),0)</f>
        <v>-</v>
      </c>
      <c r="BM154" s="49">
        <f>IFERROR(VLOOKUP(tab_herpeto[[#This Row],[Espécie*2]],'Base de dados'!B:Z,24),0)</f>
        <v>0</v>
      </c>
      <c r="BN154" s="49" t="str">
        <f>IFERROR(VLOOKUP(tab_herpeto[[#This Row],[Espécie*2]],'Base de dados'!B:Z,25,),0)</f>
        <v>-</v>
      </c>
      <c r="BO154" s="49">
        <f>IFERROR(VLOOKUP(tab_herpeto[[#This Row],[Espécie*2]],'Base de dados'!B:Z,2),0)</f>
        <v>127</v>
      </c>
      <c r="BP154" s="49">
        <f>IFERROR(VLOOKUP(tab_herpeto[[#This Row],[Espécie*2]],'Base de dados'!B:AA,26),0)</f>
        <v>0</v>
      </c>
    </row>
    <row r="155" spans="2:68" x14ac:dyDescent="0.25">
      <c r="B155" s="29">
        <v>151</v>
      </c>
      <c r="C155" s="33" t="s">
        <v>3071</v>
      </c>
      <c r="D155" s="49" t="s">
        <v>3092</v>
      </c>
      <c r="E155" s="49" t="s">
        <v>85</v>
      </c>
      <c r="F155" s="50">
        <v>45143</v>
      </c>
      <c r="G155" s="49" t="s">
        <v>3075</v>
      </c>
      <c r="H155" s="49" t="s">
        <v>76</v>
      </c>
      <c r="I155" s="49" t="s">
        <v>59</v>
      </c>
      <c r="J155" s="49" t="s">
        <v>3064</v>
      </c>
      <c r="K155" s="53" t="s">
        <v>848</v>
      </c>
      <c r="L155" s="35" t="str">
        <f>IFERROR(VLOOKUP(tab_herpeto[[#This Row],[Espécie*]],'Base de dados'!B:Z,7,),0)</f>
        <v>perereca</v>
      </c>
      <c r="M155" s="29" t="s">
        <v>3</v>
      </c>
      <c r="N155" s="49" t="s">
        <v>82</v>
      </c>
      <c r="O155" s="49" t="s">
        <v>82</v>
      </c>
      <c r="P155" s="49" t="s">
        <v>39</v>
      </c>
      <c r="Q155" s="49" t="s">
        <v>80</v>
      </c>
      <c r="R155" s="49" t="s">
        <v>42</v>
      </c>
      <c r="S155" s="49" t="s">
        <v>4</v>
      </c>
      <c r="T155" s="51" t="s">
        <v>3103</v>
      </c>
      <c r="U155" s="51" t="s">
        <v>3104</v>
      </c>
      <c r="V155" s="49"/>
      <c r="W155" s="49" t="s">
        <v>52</v>
      </c>
      <c r="X155" s="29" t="s">
        <v>3</v>
      </c>
      <c r="Y155" s="49" t="s">
        <v>3</v>
      </c>
      <c r="Z155" s="50">
        <f>tab_herpeto[[#This Row],[Data]]</f>
        <v>45143</v>
      </c>
      <c r="AA155" s="49" t="str">
        <f>tab_herpeto[[#This Row],[Empreendimento]]</f>
        <v>PCH Canoas</v>
      </c>
      <c r="AB155" s="49" t="s">
        <v>176</v>
      </c>
      <c r="AC155" s="29" t="s">
        <v>178</v>
      </c>
      <c r="AD155" s="29" t="s">
        <v>181</v>
      </c>
      <c r="AE155" s="29" t="s">
        <v>3086</v>
      </c>
      <c r="AF155" s="29" t="s">
        <v>184</v>
      </c>
      <c r="AG155" s="29" t="s">
        <v>3130</v>
      </c>
      <c r="AH155" s="29" t="s">
        <v>189</v>
      </c>
      <c r="AI155" s="52" t="str">
        <f>tab_herpeto[[#This Row],[Espécie*]]</f>
        <v>Boana bischoffi</v>
      </c>
      <c r="AJ155" s="53" t="str">
        <f>IFERROR(VLOOKUP(tab_herpeto[[#This Row],[Espécie*2]],'Base de dados'!B:Z,7,),0)</f>
        <v>perereca</v>
      </c>
      <c r="AK155" s="49" t="str">
        <f>IFERROR(VLOOKUP(tab_herpeto[[#This Row],[Espécie*2]],'Base de dados'!B:Z,13,),0)</f>
        <v>-</v>
      </c>
      <c r="AL155" s="29" t="s">
        <v>192</v>
      </c>
      <c r="AM155" s="49" t="s">
        <v>3079</v>
      </c>
      <c r="AN155" s="49" t="s">
        <v>3083</v>
      </c>
      <c r="AO155" s="49" t="str">
        <f>IFERROR(VLOOKUP(tab_herpeto[[#This Row],[Espécie*2]],'Base de dados'!B:Z,22,),0)</f>
        <v>-</v>
      </c>
      <c r="AP155" s="49" t="str">
        <f>IFERROR(VLOOKUP(tab_herpeto[[#This Row],[Espécie*2]],'Base de dados'!B:Z,23,),0)</f>
        <v>-</v>
      </c>
      <c r="AQ155" s="49" t="str">
        <f>IFERROR(VLOOKUP(tab_herpeto[[#This Row],[Espécie*2]],'Base de dados'!B:Z,21,),0)</f>
        <v>LC</v>
      </c>
      <c r="AR155" s="49" t="str">
        <f>tab_herpeto[[#This Row],[Campanha]]</f>
        <v>C03</v>
      </c>
      <c r="AS155" s="49"/>
      <c r="AT155" s="49" t="str">
        <f>tab_herpeto[[#This Row],[Método]]</f>
        <v>Censo auditivo</v>
      </c>
      <c r="AU155" s="49" t="str">
        <f>tab_herpeto[[#This Row],[ID Marcação*]]</f>
        <v>-</v>
      </c>
      <c r="AV155" s="49" t="str">
        <f>tab_herpeto[[#This Row],[Nº do Tombo]]</f>
        <v>-</v>
      </c>
      <c r="AW155" s="49" t="str">
        <f>IFERROR(VLOOKUP(tab_herpeto[[#This Row],[Espécie*2]],'Base de dados'!B:Z,11,),0)</f>
        <v>E</v>
      </c>
      <c r="AX155" s="49" t="str">
        <f>IFERROR(VLOOKUP(tab_herpeto[[#This Row],[Espécie*2]],'Base de dados'!B:Z,3,),0)</f>
        <v>Anura</v>
      </c>
      <c r="AY155" s="49" t="str">
        <f>IFERROR(VLOOKUP(tab_herpeto[[#This Row],[Espécie*2]],'Base de dados'!B:Z,4,),0)</f>
        <v>Hylidae</v>
      </c>
      <c r="AZ155" s="49" t="str">
        <f>IFERROR(VLOOKUP(tab_herpeto[[#This Row],[Espécie*2]],'Base de dados'!B:Z,5,),0)</f>
        <v>Cophomantinae</v>
      </c>
      <c r="BA155" s="49">
        <f>IFERROR(VLOOKUP(tab_herpeto[[#This Row],[Espécie*2]],'Base de dados'!B:Z,6,),0)</f>
        <v>0</v>
      </c>
      <c r="BB155" s="49" t="str">
        <f>IFERROR(VLOOKUP(tab_herpeto[[#This Row],[Espécie*2]],'Base de dados'!B:Z,8,),0)</f>
        <v>-</v>
      </c>
      <c r="BC155" s="49" t="str">
        <f>IFERROR(VLOOKUP(tab_herpeto[[#This Row],[Espécie*2]],'Base de dados'!B:Z,9,),0)</f>
        <v>Ar</v>
      </c>
      <c r="BD155" s="49" t="str">
        <f>IFERROR(VLOOKUP(tab_herpeto[[#This Row],[Espécie*2]],'Base de dados'!B:Z,10,),0)</f>
        <v>A</v>
      </c>
      <c r="BE155" s="49" t="str">
        <f>IFERROR(VLOOKUP(tab_herpeto[[#This Row],[Espécie*2]],'Base de dados'!B:Z,12,),0)</f>
        <v>-</v>
      </c>
      <c r="BF155" s="49" t="str">
        <f>IFERROR(VLOOKUP(tab_herpeto[[#This Row],[Espécie*2]],'Base de dados'!B:Z,14,),0)</f>
        <v>RS, SC, PR, SP, RJ</v>
      </c>
      <c r="BG155" s="49">
        <f>IFERROR(VLOOKUP(tab_herpeto[[#This Row],[Espécie*2]],'Base de dados'!B:Z,15,),0)</f>
        <v>0</v>
      </c>
      <c r="BH155" s="49">
        <f>IFERROR(VLOOKUP(tab_herpeto[[#This Row],[Espécie*2]],'Base de dados'!B:Z,16,),0)</f>
        <v>0</v>
      </c>
      <c r="BI155" s="49">
        <f>IFERROR(VLOOKUP(tab_herpeto[[#This Row],[Espécie*2]],'Base de dados'!B:Z,17,),0)</f>
        <v>0</v>
      </c>
      <c r="BJ155" s="49">
        <f>IFERROR(VLOOKUP(tab_herpeto[[#This Row],[Espécie*2]],'Base de dados'!B:Z,18,),0)</f>
        <v>0</v>
      </c>
      <c r="BK155" s="49" t="str">
        <f>IFERROR(VLOOKUP(tab_herpeto[[#This Row],[Espécie*2]],'Base de dados'!B:Z,19,),0)</f>
        <v>-</v>
      </c>
      <c r="BL155" s="49" t="str">
        <f>IFERROR(VLOOKUP(tab_herpeto[[#This Row],[Espécie*2]],'Base de dados'!B:Z,20,),0)</f>
        <v>-</v>
      </c>
      <c r="BM155" s="49">
        <f>IFERROR(VLOOKUP(tab_herpeto[[#This Row],[Espécie*2]],'Base de dados'!B:Z,24),0)</f>
        <v>0</v>
      </c>
      <c r="BN155" s="49" t="str">
        <f>IFERROR(VLOOKUP(tab_herpeto[[#This Row],[Espécie*2]],'Base de dados'!B:Z,25,),0)</f>
        <v>-</v>
      </c>
      <c r="BO155" s="49">
        <f>IFERROR(VLOOKUP(tab_herpeto[[#This Row],[Espécie*2]],'Base de dados'!B:Z,2),0)</f>
        <v>127</v>
      </c>
      <c r="BP155" s="49">
        <f>IFERROR(VLOOKUP(tab_herpeto[[#This Row],[Espécie*2]],'Base de dados'!B:AA,26),0)</f>
        <v>0</v>
      </c>
    </row>
    <row r="156" spans="2:68" x14ac:dyDescent="0.25">
      <c r="B156" s="29">
        <v>152</v>
      </c>
      <c r="C156" s="33" t="s">
        <v>3071</v>
      </c>
      <c r="D156" s="49" t="s">
        <v>3092</v>
      </c>
      <c r="E156" s="49" t="s">
        <v>85</v>
      </c>
      <c r="F156" s="50">
        <v>45143</v>
      </c>
      <c r="G156" s="49" t="s">
        <v>3075</v>
      </c>
      <c r="H156" s="49" t="s">
        <v>76</v>
      </c>
      <c r="I156" s="49" t="s">
        <v>59</v>
      </c>
      <c r="J156" s="49" t="s">
        <v>3064</v>
      </c>
      <c r="K156" s="53" t="s">
        <v>848</v>
      </c>
      <c r="L156" s="35" t="str">
        <f>IFERROR(VLOOKUP(tab_herpeto[[#This Row],[Espécie*]],'Base de dados'!B:Z,7,),0)</f>
        <v>perereca</v>
      </c>
      <c r="M156" s="29" t="s">
        <v>3</v>
      </c>
      <c r="N156" s="49" t="s">
        <v>82</v>
      </c>
      <c r="O156" s="49" t="s">
        <v>82</v>
      </c>
      <c r="P156" s="49" t="s">
        <v>39</v>
      </c>
      <c r="Q156" s="49" t="s">
        <v>80</v>
      </c>
      <c r="R156" s="49" t="s">
        <v>42</v>
      </c>
      <c r="S156" s="49" t="s">
        <v>4</v>
      </c>
      <c r="T156" s="51" t="s">
        <v>3103</v>
      </c>
      <c r="U156" s="51" t="s">
        <v>3104</v>
      </c>
      <c r="V156" s="49"/>
      <c r="W156" s="49" t="s">
        <v>52</v>
      </c>
      <c r="X156" s="29" t="s">
        <v>3</v>
      </c>
      <c r="Y156" s="49" t="s">
        <v>3</v>
      </c>
      <c r="Z156" s="50">
        <f>tab_herpeto[[#This Row],[Data]]</f>
        <v>45143</v>
      </c>
      <c r="AA156" s="49" t="str">
        <f>tab_herpeto[[#This Row],[Empreendimento]]</f>
        <v>PCH Canoas</v>
      </c>
      <c r="AB156" s="49" t="s">
        <v>176</v>
      </c>
      <c r="AC156" s="29" t="s">
        <v>178</v>
      </c>
      <c r="AD156" s="29" t="s">
        <v>181</v>
      </c>
      <c r="AE156" s="29" t="s">
        <v>3086</v>
      </c>
      <c r="AF156" s="29" t="s">
        <v>184</v>
      </c>
      <c r="AG156" s="29" t="s">
        <v>3130</v>
      </c>
      <c r="AH156" s="29" t="s">
        <v>189</v>
      </c>
      <c r="AI156" s="52" t="str">
        <f>tab_herpeto[[#This Row],[Espécie*]]</f>
        <v>Boana bischoffi</v>
      </c>
      <c r="AJ156" s="53" t="str">
        <f>IFERROR(VLOOKUP(tab_herpeto[[#This Row],[Espécie*2]],'Base de dados'!B:Z,7,),0)</f>
        <v>perereca</v>
      </c>
      <c r="AK156" s="49" t="str">
        <f>IFERROR(VLOOKUP(tab_herpeto[[#This Row],[Espécie*2]],'Base de dados'!B:Z,13,),0)</f>
        <v>-</v>
      </c>
      <c r="AL156" s="29" t="s">
        <v>192</v>
      </c>
      <c r="AM156" s="49" t="s">
        <v>3079</v>
      </c>
      <c r="AN156" s="49" t="s">
        <v>3083</v>
      </c>
      <c r="AO156" s="49" t="str">
        <f>IFERROR(VLOOKUP(tab_herpeto[[#This Row],[Espécie*2]],'Base de dados'!B:Z,22,),0)</f>
        <v>-</v>
      </c>
      <c r="AP156" s="49" t="str">
        <f>IFERROR(VLOOKUP(tab_herpeto[[#This Row],[Espécie*2]],'Base de dados'!B:Z,23,),0)</f>
        <v>-</v>
      </c>
      <c r="AQ156" s="49" t="str">
        <f>IFERROR(VLOOKUP(tab_herpeto[[#This Row],[Espécie*2]],'Base de dados'!B:Z,21,),0)</f>
        <v>LC</v>
      </c>
      <c r="AR156" s="49" t="str">
        <f>tab_herpeto[[#This Row],[Campanha]]</f>
        <v>C03</v>
      </c>
      <c r="AS156" s="49"/>
      <c r="AT156" s="49" t="str">
        <f>tab_herpeto[[#This Row],[Método]]</f>
        <v>Censo auditivo</v>
      </c>
      <c r="AU156" s="49" t="str">
        <f>tab_herpeto[[#This Row],[ID Marcação*]]</f>
        <v>-</v>
      </c>
      <c r="AV156" s="49" t="str">
        <f>tab_herpeto[[#This Row],[Nº do Tombo]]</f>
        <v>-</v>
      </c>
      <c r="AW156" s="49" t="str">
        <f>IFERROR(VLOOKUP(tab_herpeto[[#This Row],[Espécie*2]],'Base de dados'!B:Z,11,),0)</f>
        <v>E</v>
      </c>
      <c r="AX156" s="49" t="str">
        <f>IFERROR(VLOOKUP(tab_herpeto[[#This Row],[Espécie*2]],'Base de dados'!B:Z,3,),0)</f>
        <v>Anura</v>
      </c>
      <c r="AY156" s="49" t="str">
        <f>IFERROR(VLOOKUP(tab_herpeto[[#This Row],[Espécie*2]],'Base de dados'!B:Z,4,),0)</f>
        <v>Hylidae</v>
      </c>
      <c r="AZ156" s="49" t="str">
        <f>IFERROR(VLOOKUP(tab_herpeto[[#This Row],[Espécie*2]],'Base de dados'!B:Z,5,),0)</f>
        <v>Cophomantinae</v>
      </c>
      <c r="BA156" s="49">
        <f>IFERROR(VLOOKUP(tab_herpeto[[#This Row],[Espécie*2]],'Base de dados'!B:Z,6,),0)</f>
        <v>0</v>
      </c>
      <c r="BB156" s="49" t="str">
        <f>IFERROR(VLOOKUP(tab_herpeto[[#This Row],[Espécie*2]],'Base de dados'!B:Z,8,),0)</f>
        <v>-</v>
      </c>
      <c r="BC156" s="49" t="str">
        <f>IFERROR(VLOOKUP(tab_herpeto[[#This Row],[Espécie*2]],'Base de dados'!B:Z,9,),0)</f>
        <v>Ar</v>
      </c>
      <c r="BD156" s="49" t="str">
        <f>IFERROR(VLOOKUP(tab_herpeto[[#This Row],[Espécie*2]],'Base de dados'!B:Z,10,),0)</f>
        <v>A</v>
      </c>
      <c r="BE156" s="49" t="str">
        <f>IFERROR(VLOOKUP(tab_herpeto[[#This Row],[Espécie*2]],'Base de dados'!B:Z,12,),0)</f>
        <v>-</v>
      </c>
      <c r="BF156" s="49" t="str">
        <f>IFERROR(VLOOKUP(tab_herpeto[[#This Row],[Espécie*2]],'Base de dados'!B:Z,14,),0)</f>
        <v>RS, SC, PR, SP, RJ</v>
      </c>
      <c r="BG156" s="49">
        <f>IFERROR(VLOOKUP(tab_herpeto[[#This Row],[Espécie*2]],'Base de dados'!B:Z,15,),0)</f>
        <v>0</v>
      </c>
      <c r="BH156" s="49">
        <f>IFERROR(VLOOKUP(tab_herpeto[[#This Row],[Espécie*2]],'Base de dados'!B:Z,16,),0)</f>
        <v>0</v>
      </c>
      <c r="BI156" s="49">
        <f>IFERROR(VLOOKUP(tab_herpeto[[#This Row],[Espécie*2]],'Base de dados'!B:Z,17,),0)</f>
        <v>0</v>
      </c>
      <c r="BJ156" s="49">
        <f>IFERROR(VLOOKUP(tab_herpeto[[#This Row],[Espécie*2]],'Base de dados'!B:Z,18,),0)</f>
        <v>0</v>
      </c>
      <c r="BK156" s="49" t="str">
        <f>IFERROR(VLOOKUP(tab_herpeto[[#This Row],[Espécie*2]],'Base de dados'!B:Z,19,),0)</f>
        <v>-</v>
      </c>
      <c r="BL156" s="49" t="str">
        <f>IFERROR(VLOOKUP(tab_herpeto[[#This Row],[Espécie*2]],'Base de dados'!B:Z,20,),0)</f>
        <v>-</v>
      </c>
      <c r="BM156" s="49">
        <f>IFERROR(VLOOKUP(tab_herpeto[[#This Row],[Espécie*2]],'Base de dados'!B:Z,24),0)</f>
        <v>0</v>
      </c>
      <c r="BN156" s="49" t="str">
        <f>IFERROR(VLOOKUP(tab_herpeto[[#This Row],[Espécie*2]],'Base de dados'!B:Z,25,),0)</f>
        <v>-</v>
      </c>
      <c r="BO156" s="49">
        <f>IFERROR(VLOOKUP(tab_herpeto[[#This Row],[Espécie*2]],'Base de dados'!B:Z,2),0)</f>
        <v>127</v>
      </c>
      <c r="BP156" s="49">
        <f>IFERROR(VLOOKUP(tab_herpeto[[#This Row],[Espécie*2]],'Base de dados'!B:AA,26),0)</f>
        <v>0</v>
      </c>
    </row>
    <row r="157" spans="2:68" x14ac:dyDescent="0.25">
      <c r="B157" s="29">
        <v>153</v>
      </c>
      <c r="C157" s="33" t="s">
        <v>3071</v>
      </c>
      <c r="D157" s="49" t="s">
        <v>3092</v>
      </c>
      <c r="E157" s="49" t="s">
        <v>85</v>
      </c>
      <c r="F157" s="50">
        <v>45143</v>
      </c>
      <c r="G157" s="49" t="s">
        <v>3075</v>
      </c>
      <c r="H157" s="49" t="s">
        <v>76</v>
      </c>
      <c r="I157" s="49" t="s">
        <v>59</v>
      </c>
      <c r="J157" s="49" t="s">
        <v>3064</v>
      </c>
      <c r="K157" s="53" t="s">
        <v>848</v>
      </c>
      <c r="L157" s="35" t="str">
        <f>IFERROR(VLOOKUP(tab_herpeto[[#This Row],[Espécie*]],'Base de dados'!B:Z,7,),0)</f>
        <v>perereca</v>
      </c>
      <c r="M157" s="29" t="s">
        <v>3</v>
      </c>
      <c r="N157" s="49" t="s">
        <v>82</v>
      </c>
      <c r="O157" s="49" t="s">
        <v>82</v>
      </c>
      <c r="P157" s="49" t="s">
        <v>39</v>
      </c>
      <c r="Q157" s="49" t="s">
        <v>80</v>
      </c>
      <c r="R157" s="49" t="s">
        <v>42</v>
      </c>
      <c r="S157" s="49" t="s">
        <v>4</v>
      </c>
      <c r="T157" s="51" t="s">
        <v>3103</v>
      </c>
      <c r="U157" s="51" t="s">
        <v>3104</v>
      </c>
      <c r="V157" s="49"/>
      <c r="W157" s="49" t="s">
        <v>52</v>
      </c>
      <c r="X157" s="29" t="s">
        <v>3</v>
      </c>
      <c r="Y157" s="49" t="s">
        <v>3</v>
      </c>
      <c r="Z157" s="50">
        <f>tab_herpeto[[#This Row],[Data]]</f>
        <v>45143</v>
      </c>
      <c r="AA157" s="49" t="str">
        <f>tab_herpeto[[#This Row],[Empreendimento]]</f>
        <v>PCH Canoas</v>
      </c>
      <c r="AB157" s="49" t="s">
        <v>176</v>
      </c>
      <c r="AC157" s="29" t="s">
        <v>178</v>
      </c>
      <c r="AD157" s="29" t="s">
        <v>181</v>
      </c>
      <c r="AE157" s="29" t="s">
        <v>3086</v>
      </c>
      <c r="AF157" s="29" t="s">
        <v>184</v>
      </c>
      <c r="AG157" s="29" t="s">
        <v>3130</v>
      </c>
      <c r="AH157" s="29" t="s">
        <v>189</v>
      </c>
      <c r="AI157" s="52" t="str">
        <f>tab_herpeto[[#This Row],[Espécie*]]</f>
        <v>Boana bischoffi</v>
      </c>
      <c r="AJ157" s="53" t="str">
        <f>IFERROR(VLOOKUP(tab_herpeto[[#This Row],[Espécie*2]],'Base de dados'!B:Z,7,),0)</f>
        <v>perereca</v>
      </c>
      <c r="AK157" s="49" t="str">
        <f>IFERROR(VLOOKUP(tab_herpeto[[#This Row],[Espécie*2]],'Base de dados'!B:Z,13,),0)</f>
        <v>-</v>
      </c>
      <c r="AL157" s="29" t="s">
        <v>192</v>
      </c>
      <c r="AM157" s="49" t="s">
        <v>3079</v>
      </c>
      <c r="AN157" s="49" t="s">
        <v>3083</v>
      </c>
      <c r="AO157" s="49" t="str">
        <f>IFERROR(VLOOKUP(tab_herpeto[[#This Row],[Espécie*2]],'Base de dados'!B:Z,22,),0)</f>
        <v>-</v>
      </c>
      <c r="AP157" s="49" t="str">
        <f>IFERROR(VLOOKUP(tab_herpeto[[#This Row],[Espécie*2]],'Base de dados'!B:Z,23,),0)</f>
        <v>-</v>
      </c>
      <c r="AQ157" s="49" t="str">
        <f>IFERROR(VLOOKUP(tab_herpeto[[#This Row],[Espécie*2]],'Base de dados'!B:Z,21,),0)</f>
        <v>LC</v>
      </c>
      <c r="AR157" s="49" t="str">
        <f>tab_herpeto[[#This Row],[Campanha]]</f>
        <v>C03</v>
      </c>
      <c r="AS157" s="49"/>
      <c r="AT157" s="49" t="str">
        <f>tab_herpeto[[#This Row],[Método]]</f>
        <v>Censo auditivo</v>
      </c>
      <c r="AU157" s="49" t="str">
        <f>tab_herpeto[[#This Row],[ID Marcação*]]</f>
        <v>-</v>
      </c>
      <c r="AV157" s="49" t="str">
        <f>tab_herpeto[[#This Row],[Nº do Tombo]]</f>
        <v>-</v>
      </c>
      <c r="AW157" s="49" t="str">
        <f>IFERROR(VLOOKUP(tab_herpeto[[#This Row],[Espécie*2]],'Base de dados'!B:Z,11,),0)</f>
        <v>E</v>
      </c>
      <c r="AX157" s="49" t="str">
        <f>IFERROR(VLOOKUP(tab_herpeto[[#This Row],[Espécie*2]],'Base de dados'!B:Z,3,),0)</f>
        <v>Anura</v>
      </c>
      <c r="AY157" s="49" t="str">
        <f>IFERROR(VLOOKUP(tab_herpeto[[#This Row],[Espécie*2]],'Base de dados'!B:Z,4,),0)</f>
        <v>Hylidae</v>
      </c>
      <c r="AZ157" s="49" t="str">
        <f>IFERROR(VLOOKUP(tab_herpeto[[#This Row],[Espécie*2]],'Base de dados'!B:Z,5,),0)</f>
        <v>Cophomantinae</v>
      </c>
      <c r="BA157" s="49">
        <f>IFERROR(VLOOKUP(tab_herpeto[[#This Row],[Espécie*2]],'Base de dados'!B:Z,6,),0)</f>
        <v>0</v>
      </c>
      <c r="BB157" s="49" t="str">
        <f>IFERROR(VLOOKUP(tab_herpeto[[#This Row],[Espécie*2]],'Base de dados'!B:Z,8,),0)</f>
        <v>-</v>
      </c>
      <c r="BC157" s="49" t="str">
        <f>IFERROR(VLOOKUP(tab_herpeto[[#This Row],[Espécie*2]],'Base de dados'!B:Z,9,),0)</f>
        <v>Ar</v>
      </c>
      <c r="BD157" s="49" t="str">
        <f>IFERROR(VLOOKUP(tab_herpeto[[#This Row],[Espécie*2]],'Base de dados'!B:Z,10,),0)</f>
        <v>A</v>
      </c>
      <c r="BE157" s="49" t="str">
        <f>IFERROR(VLOOKUP(tab_herpeto[[#This Row],[Espécie*2]],'Base de dados'!B:Z,12,),0)</f>
        <v>-</v>
      </c>
      <c r="BF157" s="49" t="str">
        <f>IFERROR(VLOOKUP(tab_herpeto[[#This Row],[Espécie*2]],'Base de dados'!B:Z,14,),0)</f>
        <v>RS, SC, PR, SP, RJ</v>
      </c>
      <c r="BG157" s="49">
        <f>IFERROR(VLOOKUP(tab_herpeto[[#This Row],[Espécie*2]],'Base de dados'!B:Z,15,),0)</f>
        <v>0</v>
      </c>
      <c r="BH157" s="49">
        <f>IFERROR(VLOOKUP(tab_herpeto[[#This Row],[Espécie*2]],'Base de dados'!B:Z,16,),0)</f>
        <v>0</v>
      </c>
      <c r="BI157" s="49">
        <f>IFERROR(VLOOKUP(tab_herpeto[[#This Row],[Espécie*2]],'Base de dados'!B:Z,17,),0)</f>
        <v>0</v>
      </c>
      <c r="BJ157" s="49">
        <f>IFERROR(VLOOKUP(tab_herpeto[[#This Row],[Espécie*2]],'Base de dados'!B:Z,18,),0)</f>
        <v>0</v>
      </c>
      <c r="BK157" s="49" t="str">
        <f>IFERROR(VLOOKUP(tab_herpeto[[#This Row],[Espécie*2]],'Base de dados'!B:Z,19,),0)</f>
        <v>-</v>
      </c>
      <c r="BL157" s="49" t="str">
        <f>IFERROR(VLOOKUP(tab_herpeto[[#This Row],[Espécie*2]],'Base de dados'!B:Z,20,),0)</f>
        <v>-</v>
      </c>
      <c r="BM157" s="49">
        <f>IFERROR(VLOOKUP(tab_herpeto[[#This Row],[Espécie*2]],'Base de dados'!B:Z,24),0)</f>
        <v>0</v>
      </c>
      <c r="BN157" s="49" t="str">
        <f>IFERROR(VLOOKUP(tab_herpeto[[#This Row],[Espécie*2]],'Base de dados'!B:Z,25,),0)</f>
        <v>-</v>
      </c>
      <c r="BO157" s="49">
        <f>IFERROR(VLOOKUP(tab_herpeto[[#This Row],[Espécie*2]],'Base de dados'!B:Z,2),0)</f>
        <v>127</v>
      </c>
      <c r="BP157" s="49">
        <f>IFERROR(VLOOKUP(tab_herpeto[[#This Row],[Espécie*2]],'Base de dados'!B:AA,26),0)</f>
        <v>0</v>
      </c>
    </row>
    <row r="158" spans="2:68" x14ac:dyDescent="0.25">
      <c r="B158" s="29">
        <v>154</v>
      </c>
      <c r="C158" s="33" t="s">
        <v>3071</v>
      </c>
      <c r="D158" s="49" t="s">
        <v>3092</v>
      </c>
      <c r="E158" s="49" t="s">
        <v>85</v>
      </c>
      <c r="F158" s="50">
        <v>45144</v>
      </c>
      <c r="G158" s="49" t="s">
        <v>3073</v>
      </c>
      <c r="H158" s="49" t="s">
        <v>77</v>
      </c>
      <c r="I158" s="49" t="s">
        <v>59</v>
      </c>
      <c r="J158" s="49" t="s">
        <v>3064</v>
      </c>
      <c r="K158" s="53" t="s">
        <v>1003</v>
      </c>
      <c r="L158" s="35" t="str">
        <f>IFERROR(VLOOKUP(tab_herpeto[[#This Row],[Espécie*]],'Base de dados'!B:Z,7,),0)</f>
        <v>pererequinha-do-brejo</v>
      </c>
      <c r="M158" s="29" t="s">
        <v>3</v>
      </c>
      <c r="N158" s="49" t="s">
        <v>82</v>
      </c>
      <c r="O158" s="49" t="s">
        <v>82</v>
      </c>
      <c r="P158" s="49" t="s">
        <v>40</v>
      </c>
      <c r="Q158" s="49" t="s">
        <v>80</v>
      </c>
      <c r="R158" s="49" t="s">
        <v>42</v>
      </c>
      <c r="S158" s="49" t="s">
        <v>4</v>
      </c>
      <c r="T158" s="51" t="s">
        <v>3101</v>
      </c>
      <c r="U158" s="51" t="s">
        <v>3102</v>
      </c>
      <c r="V158" s="49" t="s">
        <v>3116</v>
      </c>
      <c r="W158" s="49" t="s">
        <v>52</v>
      </c>
      <c r="X158" s="29" t="s">
        <v>3</v>
      </c>
      <c r="Y158" s="49" t="s">
        <v>3</v>
      </c>
      <c r="Z158" s="50">
        <f>tab_herpeto[[#This Row],[Data]]</f>
        <v>45144</v>
      </c>
      <c r="AA158" s="49" t="str">
        <f>tab_herpeto[[#This Row],[Empreendimento]]</f>
        <v>PCH Canoas</v>
      </c>
      <c r="AB158" s="49" t="s">
        <v>176</v>
      </c>
      <c r="AC158" s="29" t="s">
        <v>178</v>
      </c>
      <c r="AD158" s="29" t="s">
        <v>181</v>
      </c>
      <c r="AE158" s="29" t="s">
        <v>3086</v>
      </c>
      <c r="AF158" s="29" t="s">
        <v>184</v>
      </c>
      <c r="AG158" s="29" t="s">
        <v>3130</v>
      </c>
      <c r="AH158" s="29" t="s">
        <v>189</v>
      </c>
      <c r="AI158" s="52" t="str">
        <f>tab_herpeto[[#This Row],[Espécie*]]</f>
        <v>Dendropsophus minutus</v>
      </c>
      <c r="AJ158" s="53" t="str">
        <f>IFERROR(VLOOKUP(tab_herpeto[[#This Row],[Espécie*2]],'Base de dados'!B:Z,7,),0)</f>
        <v>pererequinha-do-brejo</v>
      </c>
      <c r="AK158" s="49" t="str">
        <f>IFERROR(VLOOKUP(tab_herpeto[[#This Row],[Espécie*2]],'Base de dados'!B:Z,13,),0)</f>
        <v>-</v>
      </c>
      <c r="AL158" s="29" t="s">
        <v>192</v>
      </c>
      <c r="AM158" s="29" t="s">
        <v>3077</v>
      </c>
      <c r="AN158" s="29" t="s">
        <v>3081</v>
      </c>
      <c r="AO158" s="49" t="str">
        <f>IFERROR(VLOOKUP(tab_herpeto[[#This Row],[Espécie*2]],'Base de dados'!B:Z,22,),0)</f>
        <v>-</v>
      </c>
      <c r="AP158" s="49" t="str">
        <f>IFERROR(VLOOKUP(tab_herpeto[[#This Row],[Espécie*2]],'Base de dados'!B:Z,23,),0)</f>
        <v>-</v>
      </c>
      <c r="AQ158" s="49" t="str">
        <f>IFERROR(VLOOKUP(tab_herpeto[[#This Row],[Espécie*2]],'Base de dados'!B:Z,21,),0)</f>
        <v>LC</v>
      </c>
      <c r="AR158" s="49" t="str">
        <f>tab_herpeto[[#This Row],[Campanha]]</f>
        <v>C03</v>
      </c>
      <c r="AS158" s="49"/>
      <c r="AT158" s="49" t="str">
        <f>tab_herpeto[[#This Row],[Método]]</f>
        <v>Censo auditivo</v>
      </c>
      <c r="AU158" s="49" t="str">
        <f>tab_herpeto[[#This Row],[ID Marcação*]]</f>
        <v>-</v>
      </c>
      <c r="AV158" s="49" t="str">
        <f>tab_herpeto[[#This Row],[Nº do Tombo]]</f>
        <v>-</v>
      </c>
      <c r="AW158" s="49" t="str">
        <f>IFERROR(VLOOKUP(tab_herpeto[[#This Row],[Espécie*2]],'Base de dados'!B:Z,11,),0)</f>
        <v>R</v>
      </c>
      <c r="AX158" s="49" t="str">
        <f>IFERROR(VLOOKUP(tab_herpeto[[#This Row],[Espécie*2]],'Base de dados'!B:Z,3,),0)</f>
        <v>Anura</v>
      </c>
      <c r="AY158" s="49" t="str">
        <f>IFERROR(VLOOKUP(tab_herpeto[[#This Row],[Espécie*2]],'Base de dados'!B:Z,4,),0)</f>
        <v>Hylidae</v>
      </c>
      <c r="AZ158" s="49" t="str">
        <f>IFERROR(VLOOKUP(tab_herpeto[[#This Row],[Espécie*2]],'Base de dados'!B:Z,5,),0)</f>
        <v>Dendropsophinae</v>
      </c>
      <c r="BA158" s="49">
        <f>IFERROR(VLOOKUP(tab_herpeto[[#This Row],[Espécie*2]],'Base de dados'!B:Z,6,),0)</f>
        <v>0</v>
      </c>
      <c r="BB158" s="49" t="str">
        <f>IFERROR(VLOOKUP(tab_herpeto[[#This Row],[Espécie*2]],'Base de dados'!B:Z,8,),0)</f>
        <v>-</v>
      </c>
      <c r="BC158" s="49" t="str">
        <f>IFERROR(VLOOKUP(tab_herpeto[[#This Row],[Espécie*2]],'Base de dados'!B:Z,9,),0)</f>
        <v>Ar</v>
      </c>
      <c r="BD158" s="49" t="str">
        <f>IFERROR(VLOOKUP(tab_herpeto[[#This Row],[Espécie*2]],'Base de dados'!B:Z,10,),0)</f>
        <v>A</v>
      </c>
      <c r="BE158" s="49" t="str">
        <f>IFERROR(VLOOKUP(tab_herpeto[[#This Row],[Espécie*2]],'Base de dados'!B:Z,12,),0)</f>
        <v>-</v>
      </c>
      <c r="BF158" s="49" t="str">
        <f>IFERROR(VLOOKUP(tab_herpeto[[#This Row],[Espécie*2]],'Base de dados'!B:Z,14,),0)</f>
        <v>RS, SC, PR, SP, RJ, ES, MG, BA, SE, AL, PE, PB, RN, CE, PI, MA, MS, MT, GO, DF, TO, PA, AM, AP, RO, RR, AC</v>
      </c>
      <c r="BG158" s="49">
        <f>IFERROR(VLOOKUP(tab_herpeto[[#This Row],[Espécie*2]],'Base de dados'!B:Z,15,),0)</f>
        <v>0</v>
      </c>
      <c r="BH158" s="49">
        <f>IFERROR(VLOOKUP(tab_herpeto[[#This Row],[Espécie*2]],'Base de dados'!B:Z,16,),0)</f>
        <v>0</v>
      </c>
      <c r="BI158" s="49">
        <f>IFERROR(VLOOKUP(tab_herpeto[[#This Row],[Espécie*2]],'Base de dados'!B:Z,17,),0)</f>
        <v>0</v>
      </c>
      <c r="BJ158" s="49">
        <f>IFERROR(VLOOKUP(tab_herpeto[[#This Row],[Espécie*2]],'Base de dados'!B:Z,18,),0)</f>
        <v>0</v>
      </c>
      <c r="BK158" s="49" t="str">
        <f>IFERROR(VLOOKUP(tab_herpeto[[#This Row],[Espécie*2]],'Base de dados'!B:Z,19,),0)</f>
        <v>-</v>
      </c>
      <c r="BL158" s="49" t="str">
        <f>IFERROR(VLOOKUP(tab_herpeto[[#This Row],[Espécie*2]],'Base de dados'!B:Z,20,),0)</f>
        <v>-</v>
      </c>
      <c r="BM158" s="49" t="str">
        <f>IFERROR(VLOOKUP(tab_herpeto[[#This Row],[Espécie*2]],'Base de dados'!B:Z,24),0)</f>
        <v>-</v>
      </c>
      <c r="BN158" s="49" t="str">
        <f>IFERROR(VLOOKUP(tab_herpeto[[#This Row],[Espécie*2]],'Base de dados'!B:Z,25,),0)</f>
        <v>-</v>
      </c>
      <c r="BO158" s="49">
        <f>IFERROR(VLOOKUP(tab_herpeto[[#This Row],[Espécie*2]],'Base de dados'!B:Z,2),0)</f>
        <v>898</v>
      </c>
      <c r="BP158" s="49">
        <f>IFERROR(VLOOKUP(tab_herpeto[[#This Row],[Espécie*2]],'Base de dados'!B:AA,26),0)</f>
        <v>0</v>
      </c>
    </row>
    <row r="159" spans="2:68" x14ac:dyDescent="0.25">
      <c r="B159" s="29">
        <v>155</v>
      </c>
      <c r="C159" s="33" t="s">
        <v>3071</v>
      </c>
      <c r="D159" s="49" t="s">
        <v>3092</v>
      </c>
      <c r="E159" s="49" t="s">
        <v>85</v>
      </c>
      <c r="F159" s="50">
        <v>45144</v>
      </c>
      <c r="G159" s="49" t="s">
        <v>3073</v>
      </c>
      <c r="H159" s="49" t="s">
        <v>77</v>
      </c>
      <c r="I159" s="49" t="s">
        <v>59</v>
      </c>
      <c r="J159" s="49" t="s">
        <v>3064</v>
      </c>
      <c r="K159" s="53" t="s">
        <v>1003</v>
      </c>
      <c r="L159" s="35" t="str">
        <f>IFERROR(VLOOKUP(tab_herpeto[[#This Row],[Espécie*]],'Base de dados'!B:Z,7,),0)</f>
        <v>pererequinha-do-brejo</v>
      </c>
      <c r="M159" s="29" t="s">
        <v>3</v>
      </c>
      <c r="N159" s="49" t="s">
        <v>82</v>
      </c>
      <c r="O159" s="49" t="s">
        <v>82</v>
      </c>
      <c r="P159" s="49" t="s">
        <v>40</v>
      </c>
      <c r="Q159" s="49" t="s">
        <v>80</v>
      </c>
      <c r="R159" s="49" t="s">
        <v>42</v>
      </c>
      <c r="S159" s="49" t="s">
        <v>4</v>
      </c>
      <c r="T159" s="51" t="s">
        <v>3101</v>
      </c>
      <c r="U159" s="51" t="s">
        <v>3102</v>
      </c>
      <c r="V159" s="49" t="s">
        <v>3117</v>
      </c>
      <c r="W159" s="49" t="s">
        <v>52</v>
      </c>
      <c r="X159" s="29" t="s">
        <v>3</v>
      </c>
      <c r="Y159" s="49" t="s">
        <v>3</v>
      </c>
      <c r="Z159" s="50">
        <f>tab_herpeto[[#This Row],[Data]]</f>
        <v>45144</v>
      </c>
      <c r="AA159" s="49" t="str">
        <f>tab_herpeto[[#This Row],[Empreendimento]]</f>
        <v>PCH Canoas</v>
      </c>
      <c r="AB159" s="49" t="s">
        <v>176</v>
      </c>
      <c r="AC159" s="29" t="s">
        <v>178</v>
      </c>
      <c r="AD159" s="29" t="s">
        <v>181</v>
      </c>
      <c r="AE159" s="29" t="s">
        <v>3086</v>
      </c>
      <c r="AF159" s="29" t="s">
        <v>184</v>
      </c>
      <c r="AG159" s="29" t="s">
        <v>3130</v>
      </c>
      <c r="AH159" s="29" t="s">
        <v>189</v>
      </c>
      <c r="AI159" s="52" t="str">
        <f>tab_herpeto[[#This Row],[Espécie*]]</f>
        <v>Dendropsophus minutus</v>
      </c>
      <c r="AJ159" s="53" t="str">
        <f>IFERROR(VLOOKUP(tab_herpeto[[#This Row],[Espécie*2]],'Base de dados'!B:Z,7,),0)</f>
        <v>pererequinha-do-brejo</v>
      </c>
      <c r="AK159" s="49" t="str">
        <f>IFERROR(VLOOKUP(tab_herpeto[[#This Row],[Espécie*2]],'Base de dados'!B:Z,13,),0)</f>
        <v>-</v>
      </c>
      <c r="AL159" s="29" t="s">
        <v>192</v>
      </c>
      <c r="AM159" s="29" t="s">
        <v>3077</v>
      </c>
      <c r="AN159" s="29" t="s">
        <v>3081</v>
      </c>
      <c r="AO159" s="49" t="str">
        <f>IFERROR(VLOOKUP(tab_herpeto[[#This Row],[Espécie*2]],'Base de dados'!B:Z,22,),0)</f>
        <v>-</v>
      </c>
      <c r="AP159" s="49" t="str">
        <f>IFERROR(VLOOKUP(tab_herpeto[[#This Row],[Espécie*2]],'Base de dados'!B:Z,23,),0)</f>
        <v>-</v>
      </c>
      <c r="AQ159" s="49" t="str">
        <f>IFERROR(VLOOKUP(tab_herpeto[[#This Row],[Espécie*2]],'Base de dados'!B:Z,21,),0)</f>
        <v>LC</v>
      </c>
      <c r="AR159" s="49" t="str">
        <f>tab_herpeto[[#This Row],[Campanha]]</f>
        <v>C03</v>
      </c>
      <c r="AS159" s="49"/>
      <c r="AT159" s="49" t="str">
        <f>tab_herpeto[[#This Row],[Método]]</f>
        <v>Censo auditivo</v>
      </c>
      <c r="AU159" s="49" t="str">
        <f>tab_herpeto[[#This Row],[ID Marcação*]]</f>
        <v>-</v>
      </c>
      <c r="AV159" s="49" t="str">
        <f>tab_herpeto[[#This Row],[Nº do Tombo]]</f>
        <v>-</v>
      </c>
      <c r="AW159" s="49" t="str">
        <f>IFERROR(VLOOKUP(tab_herpeto[[#This Row],[Espécie*2]],'Base de dados'!B:Z,11,),0)</f>
        <v>R</v>
      </c>
      <c r="AX159" s="49" t="str">
        <f>IFERROR(VLOOKUP(tab_herpeto[[#This Row],[Espécie*2]],'Base de dados'!B:Z,3,),0)</f>
        <v>Anura</v>
      </c>
      <c r="AY159" s="49" t="str">
        <f>IFERROR(VLOOKUP(tab_herpeto[[#This Row],[Espécie*2]],'Base de dados'!B:Z,4,),0)</f>
        <v>Hylidae</v>
      </c>
      <c r="AZ159" s="49" t="str">
        <f>IFERROR(VLOOKUP(tab_herpeto[[#This Row],[Espécie*2]],'Base de dados'!B:Z,5,),0)</f>
        <v>Dendropsophinae</v>
      </c>
      <c r="BA159" s="49">
        <f>IFERROR(VLOOKUP(tab_herpeto[[#This Row],[Espécie*2]],'Base de dados'!B:Z,6,),0)</f>
        <v>0</v>
      </c>
      <c r="BB159" s="49" t="str">
        <f>IFERROR(VLOOKUP(tab_herpeto[[#This Row],[Espécie*2]],'Base de dados'!B:Z,8,),0)</f>
        <v>-</v>
      </c>
      <c r="BC159" s="49" t="str">
        <f>IFERROR(VLOOKUP(tab_herpeto[[#This Row],[Espécie*2]],'Base de dados'!B:Z,9,),0)</f>
        <v>Ar</v>
      </c>
      <c r="BD159" s="49" t="str">
        <f>IFERROR(VLOOKUP(tab_herpeto[[#This Row],[Espécie*2]],'Base de dados'!B:Z,10,),0)</f>
        <v>A</v>
      </c>
      <c r="BE159" s="49" t="str">
        <f>IFERROR(VLOOKUP(tab_herpeto[[#This Row],[Espécie*2]],'Base de dados'!B:Z,12,),0)</f>
        <v>-</v>
      </c>
      <c r="BF159" s="49" t="str">
        <f>IFERROR(VLOOKUP(tab_herpeto[[#This Row],[Espécie*2]],'Base de dados'!B:Z,14,),0)</f>
        <v>RS, SC, PR, SP, RJ, ES, MG, BA, SE, AL, PE, PB, RN, CE, PI, MA, MS, MT, GO, DF, TO, PA, AM, AP, RO, RR, AC</v>
      </c>
      <c r="BG159" s="49">
        <f>IFERROR(VLOOKUP(tab_herpeto[[#This Row],[Espécie*2]],'Base de dados'!B:Z,15,),0)</f>
        <v>0</v>
      </c>
      <c r="BH159" s="49">
        <f>IFERROR(VLOOKUP(tab_herpeto[[#This Row],[Espécie*2]],'Base de dados'!B:Z,16,),0)</f>
        <v>0</v>
      </c>
      <c r="BI159" s="49">
        <f>IFERROR(VLOOKUP(tab_herpeto[[#This Row],[Espécie*2]],'Base de dados'!B:Z,17,),0)</f>
        <v>0</v>
      </c>
      <c r="BJ159" s="49">
        <f>IFERROR(VLOOKUP(tab_herpeto[[#This Row],[Espécie*2]],'Base de dados'!B:Z,18,),0)</f>
        <v>0</v>
      </c>
      <c r="BK159" s="49" t="str">
        <f>IFERROR(VLOOKUP(tab_herpeto[[#This Row],[Espécie*2]],'Base de dados'!B:Z,19,),0)</f>
        <v>-</v>
      </c>
      <c r="BL159" s="49" t="str">
        <f>IFERROR(VLOOKUP(tab_herpeto[[#This Row],[Espécie*2]],'Base de dados'!B:Z,20,),0)</f>
        <v>-</v>
      </c>
      <c r="BM159" s="49" t="str">
        <f>IFERROR(VLOOKUP(tab_herpeto[[#This Row],[Espécie*2]],'Base de dados'!B:Z,24),0)</f>
        <v>-</v>
      </c>
      <c r="BN159" s="49" t="str">
        <f>IFERROR(VLOOKUP(tab_herpeto[[#This Row],[Espécie*2]],'Base de dados'!B:Z,25,),0)</f>
        <v>-</v>
      </c>
      <c r="BO159" s="49">
        <f>IFERROR(VLOOKUP(tab_herpeto[[#This Row],[Espécie*2]],'Base de dados'!B:Z,2),0)</f>
        <v>898</v>
      </c>
      <c r="BP159" s="49">
        <f>IFERROR(VLOOKUP(tab_herpeto[[#This Row],[Espécie*2]],'Base de dados'!B:AA,26),0)</f>
        <v>0</v>
      </c>
    </row>
    <row r="160" spans="2:68" x14ac:dyDescent="0.25">
      <c r="B160" s="29">
        <v>156</v>
      </c>
      <c r="C160" s="33" t="s">
        <v>3071</v>
      </c>
      <c r="D160" s="49" t="s">
        <v>3092</v>
      </c>
      <c r="E160" s="49" t="s">
        <v>85</v>
      </c>
      <c r="F160" s="50">
        <v>45144</v>
      </c>
      <c r="G160" s="49" t="s">
        <v>3073</v>
      </c>
      <c r="H160" s="49" t="s">
        <v>77</v>
      </c>
      <c r="I160" s="49" t="s">
        <v>59</v>
      </c>
      <c r="J160" s="49" t="s">
        <v>3064</v>
      </c>
      <c r="K160" s="53" t="s">
        <v>1003</v>
      </c>
      <c r="L160" s="35" t="str">
        <f>IFERROR(VLOOKUP(tab_herpeto[[#This Row],[Espécie*]],'Base de dados'!B:Z,7,),0)</f>
        <v>pererequinha-do-brejo</v>
      </c>
      <c r="M160" s="29" t="s">
        <v>3</v>
      </c>
      <c r="N160" s="49" t="s">
        <v>82</v>
      </c>
      <c r="O160" s="49" t="s">
        <v>82</v>
      </c>
      <c r="P160" s="49" t="s">
        <v>39</v>
      </c>
      <c r="Q160" s="49" t="s">
        <v>80</v>
      </c>
      <c r="R160" s="49" t="s">
        <v>42</v>
      </c>
      <c r="S160" s="49" t="s">
        <v>4</v>
      </c>
      <c r="T160" s="51" t="s">
        <v>3101</v>
      </c>
      <c r="U160" s="51" t="s">
        <v>3102</v>
      </c>
      <c r="V160" s="49"/>
      <c r="W160" s="49" t="s">
        <v>52</v>
      </c>
      <c r="X160" s="29" t="s">
        <v>3</v>
      </c>
      <c r="Y160" s="49" t="s">
        <v>3</v>
      </c>
      <c r="Z160" s="50">
        <f>tab_herpeto[[#This Row],[Data]]</f>
        <v>45144</v>
      </c>
      <c r="AA160" s="49" t="str">
        <f>tab_herpeto[[#This Row],[Empreendimento]]</f>
        <v>PCH Canoas</v>
      </c>
      <c r="AB160" s="49" t="s">
        <v>176</v>
      </c>
      <c r="AC160" s="29" t="s">
        <v>178</v>
      </c>
      <c r="AD160" s="29" t="s">
        <v>181</v>
      </c>
      <c r="AE160" s="29" t="s">
        <v>3086</v>
      </c>
      <c r="AF160" s="29" t="s">
        <v>184</v>
      </c>
      <c r="AG160" s="29" t="s">
        <v>3130</v>
      </c>
      <c r="AH160" s="29" t="s">
        <v>189</v>
      </c>
      <c r="AI160" s="52" t="str">
        <f>tab_herpeto[[#This Row],[Espécie*]]</f>
        <v>Dendropsophus minutus</v>
      </c>
      <c r="AJ160" s="53" t="str">
        <f>IFERROR(VLOOKUP(tab_herpeto[[#This Row],[Espécie*2]],'Base de dados'!B:Z,7,),0)</f>
        <v>pererequinha-do-brejo</v>
      </c>
      <c r="AK160" s="49" t="str">
        <f>IFERROR(VLOOKUP(tab_herpeto[[#This Row],[Espécie*2]],'Base de dados'!B:Z,13,),0)</f>
        <v>-</v>
      </c>
      <c r="AL160" s="29" t="s">
        <v>192</v>
      </c>
      <c r="AM160" s="29" t="s">
        <v>3077</v>
      </c>
      <c r="AN160" s="29" t="s">
        <v>3081</v>
      </c>
      <c r="AO160" s="49" t="str">
        <f>IFERROR(VLOOKUP(tab_herpeto[[#This Row],[Espécie*2]],'Base de dados'!B:Z,22,),0)</f>
        <v>-</v>
      </c>
      <c r="AP160" s="49" t="str">
        <f>IFERROR(VLOOKUP(tab_herpeto[[#This Row],[Espécie*2]],'Base de dados'!B:Z,23,),0)</f>
        <v>-</v>
      </c>
      <c r="AQ160" s="49" t="str">
        <f>IFERROR(VLOOKUP(tab_herpeto[[#This Row],[Espécie*2]],'Base de dados'!B:Z,21,),0)</f>
        <v>LC</v>
      </c>
      <c r="AR160" s="49" t="str">
        <f>tab_herpeto[[#This Row],[Campanha]]</f>
        <v>C03</v>
      </c>
      <c r="AS160" s="49"/>
      <c r="AT160" s="49" t="str">
        <f>tab_herpeto[[#This Row],[Método]]</f>
        <v>Censo auditivo</v>
      </c>
      <c r="AU160" s="49" t="str">
        <f>tab_herpeto[[#This Row],[ID Marcação*]]</f>
        <v>-</v>
      </c>
      <c r="AV160" s="49" t="str">
        <f>tab_herpeto[[#This Row],[Nº do Tombo]]</f>
        <v>-</v>
      </c>
      <c r="AW160" s="49" t="str">
        <f>IFERROR(VLOOKUP(tab_herpeto[[#This Row],[Espécie*2]],'Base de dados'!B:Z,11,),0)</f>
        <v>R</v>
      </c>
      <c r="AX160" s="49" t="str">
        <f>IFERROR(VLOOKUP(tab_herpeto[[#This Row],[Espécie*2]],'Base de dados'!B:Z,3,),0)</f>
        <v>Anura</v>
      </c>
      <c r="AY160" s="49" t="str">
        <f>IFERROR(VLOOKUP(tab_herpeto[[#This Row],[Espécie*2]],'Base de dados'!B:Z,4,),0)</f>
        <v>Hylidae</v>
      </c>
      <c r="AZ160" s="49" t="str">
        <f>IFERROR(VLOOKUP(tab_herpeto[[#This Row],[Espécie*2]],'Base de dados'!B:Z,5,),0)</f>
        <v>Dendropsophinae</v>
      </c>
      <c r="BA160" s="49">
        <f>IFERROR(VLOOKUP(tab_herpeto[[#This Row],[Espécie*2]],'Base de dados'!B:Z,6,),0)</f>
        <v>0</v>
      </c>
      <c r="BB160" s="49" t="str">
        <f>IFERROR(VLOOKUP(tab_herpeto[[#This Row],[Espécie*2]],'Base de dados'!B:Z,8,),0)</f>
        <v>-</v>
      </c>
      <c r="BC160" s="49" t="str">
        <f>IFERROR(VLOOKUP(tab_herpeto[[#This Row],[Espécie*2]],'Base de dados'!B:Z,9,),0)</f>
        <v>Ar</v>
      </c>
      <c r="BD160" s="49" t="str">
        <f>IFERROR(VLOOKUP(tab_herpeto[[#This Row],[Espécie*2]],'Base de dados'!B:Z,10,),0)</f>
        <v>A</v>
      </c>
      <c r="BE160" s="49" t="str">
        <f>IFERROR(VLOOKUP(tab_herpeto[[#This Row],[Espécie*2]],'Base de dados'!B:Z,12,),0)</f>
        <v>-</v>
      </c>
      <c r="BF160" s="49" t="str">
        <f>IFERROR(VLOOKUP(tab_herpeto[[#This Row],[Espécie*2]],'Base de dados'!B:Z,14,),0)</f>
        <v>RS, SC, PR, SP, RJ, ES, MG, BA, SE, AL, PE, PB, RN, CE, PI, MA, MS, MT, GO, DF, TO, PA, AM, AP, RO, RR, AC</v>
      </c>
      <c r="BG160" s="49">
        <f>IFERROR(VLOOKUP(tab_herpeto[[#This Row],[Espécie*2]],'Base de dados'!B:Z,15,),0)</f>
        <v>0</v>
      </c>
      <c r="BH160" s="49">
        <f>IFERROR(VLOOKUP(tab_herpeto[[#This Row],[Espécie*2]],'Base de dados'!B:Z,16,),0)</f>
        <v>0</v>
      </c>
      <c r="BI160" s="49">
        <f>IFERROR(VLOOKUP(tab_herpeto[[#This Row],[Espécie*2]],'Base de dados'!B:Z,17,),0)</f>
        <v>0</v>
      </c>
      <c r="BJ160" s="49">
        <f>IFERROR(VLOOKUP(tab_herpeto[[#This Row],[Espécie*2]],'Base de dados'!B:Z,18,),0)</f>
        <v>0</v>
      </c>
      <c r="BK160" s="49" t="str">
        <f>IFERROR(VLOOKUP(tab_herpeto[[#This Row],[Espécie*2]],'Base de dados'!B:Z,19,),0)</f>
        <v>-</v>
      </c>
      <c r="BL160" s="49" t="str">
        <f>IFERROR(VLOOKUP(tab_herpeto[[#This Row],[Espécie*2]],'Base de dados'!B:Z,20,),0)</f>
        <v>-</v>
      </c>
      <c r="BM160" s="49" t="str">
        <f>IFERROR(VLOOKUP(tab_herpeto[[#This Row],[Espécie*2]],'Base de dados'!B:Z,24),0)</f>
        <v>-</v>
      </c>
      <c r="BN160" s="49" t="str">
        <f>IFERROR(VLOOKUP(tab_herpeto[[#This Row],[Espécie*2]],'Base de dados'!B:Z,25,),0)</f>
        <v>-</v>
      </c>
      <c r="BO160" s="49">
        <f>IFERROR(VLOOKUP(tab_herpeto[[#This Row],[Espécie*2]],'Base de dados'!B:Z,2),0)</f>
        <v>898</v>
      </c>
      <c r="BP160" s="49">
        <f>IFERROR(VLOOKUP(tab_herpeto[[#This Row],[Espécie*2]],'Base de dados'!B:AA,26),0)</f>
        <v>0</v>
      </c>
    </row>
    <row r="161" spans="2:68" x14ac:dyDescent="0.25">
      <c r="B161" s="29">
        <v>157</v>
      </c>
      <c r="C161" s="33" t="s">
        <v>3071</v>
      </c>
      <c r="D161" s="49" t="s">
        <v>3092</v>
      </c>
      <c r="E161" s="49" t="s">
        <v>85</v>
      </c>
      <c r="F161" s="50">
        <v>45144</v>
      </c>
      <c r="G161" s="49" t="s">
        <v>3073</v>
      </c>
      <c r="H161" s="49" t="s">
        <v>77</v>
      </c>
      <c r="I161" s="49" t="s">
        <v>59</v>
      </c>
      <c r="J161" s="49" t="s">
        <v>3064</v>
      </c>
      <c r="K161" s="53" t="s">
        <v>1003</v>
      </c>
      <c r="L161" s="35" t="str">
        <f>IFERROR(VLOOKUP(tab_herpeto[[#This Row],[Espécie*]],'Base de dados'!B:Z,7,),0)</f>
        <v>pererequinha-do-brejo</v>
      </c>
      <c r="M161" s="29" t="s">
        <v>3</v>
      </c>
      <c r="N161" s="49" t="s">
        <v>82</v>
      </c>
      <c r="O161" s="49" t="s">
        <v>82</v>
      </c>
      <c r="P161" s="49" t="s">
        <v>39</v>
      </c>
      <c r="Q161" s="49" t="s">
        <v>80</v>
      </c>
      <c r="R161" s="49" t="s">
        <v>42</v>
      </c>
      <c r="S161" s="49" t="s">
        <v>4</v>
      </c>
      <c r="T161" s="51" t="s">
        <v>3101</v>
      </c>
      <c r="U161" s="51" t="s">
        <v>3102</v>
      </c>
      <c r="V161" s="49"/>
      <c r="W161" s="49" t="s">
        <v>52</v>
      </c>
      <c r="X161" s="29" t="s">
        <v>3</v>
      </c>
      <c r="Y161" s="49" t="s">
        <v>3</v>
      </c>
      <c r="Z161" s="50">
        <f>tab_herpeto[[#This Row],[Data]]</f>
        <v>45144</v>
      </c>
      <c r="AA161" s="49" t="str">
        <f>tab_herpeto[[#This Row],[Empreendimento]]</f>
        <v>PCH Canoas</v>
      </c>
      <c r="AB161" s="49" t="s">
        <v>176</v>
      </c>
      <c r="AC161" s="29" t="s">
        <v>178</v>
      </c>
      <c r="AD161" s="29" t="s">
        <v>181</v>
      </c>
      <c r="AE161" s="29" t="s">
        <v>3086</v>
      </c>
      <c r="AF161" s="29" t="s">
        <v>184</v>
      </c>
      <c r="AG161" s="29" t="s">
        <v>3130</v>
      </c>
      <c r="AH161" s="29" t="s">
        <v>189</v>
      </c>
      <c r="AI161" s="52" t="str">
        <f>tab_herpeto[[#This Row],[Espécie*]]</f>
        <v>Dendropsophus minutus</v>
      </c>
      <c r="AJ161" s="53" t="str">
        <f>IFERROR(VLOOKUP(tab_herpeto[[#This Row],[Espécie*2]],'Base de dados'!B:Z,7,),0)</f>
        <v>pererequinha-do-brejo</v>
      </c>
      <c r="AK161" s="49" t="str">
        <f>IFERROR(VLOOKUP(tab_herpeto[[#This Row],[Espécie*2]],'Base de dados'!B:Z,13,),0)</f>
        <v>-</v>
      </c>
      <c r="AL161" s="29" t="s">
        <v>192</v>
      </c>
      <c r="AM161" s="29" t="s">
        <v>3077</v>
      </c>
      <c r="AN161" s="29" t="s">
        <v>3081</v>
      </c>
      <c r="AO161" s="49" t="str">
        <f>IFERROR(VLOOKUP(tab_herpeto[[#This Row],[Espécie*2]],'Base de dados'!B:Z,22,),0)</f>
        <v>-</v>
      </c>
      <c r="AP161" s="49" t="str">
        <f>IFERROR(VLOOKUP(tab_herpeto[[#This Row],[Espécie*2]],'Base de dados'!B:Z,23,),0)</f>
        <v>-</v>
      </c>
      <c r="AQ161" s="49" t="str">
        <f>IFERROR(VLOOKUP(tab_herpeto[[#This Row],[Espécie*2]],'Base de dados'!B:Z,21,),0)</f>
        <v>LC</v>
      </c>
      <c r="AR161" s="49" t="str">
        <f>tab_herpeto[[#This Row],[Campanha]]</f>
        <v>C03</v>
      </c>
      <c r="AS161" s="49"/>
      <c r="AT161" s="49" t="str">
        <f>tab_herpeto[[#This Row],[Método]]</f>
        <v>Censo auditivo</v>
      </c>
      <c r="AU161" s="49" t="str">
        <f>tab_herpeto[[#This Row],[ID Marcação*]]</f>
        <v>-</v>
      </c>
      <c r="AV161" s="49" t="str">
        <f>tab_herpeto[[#This Row],[Nº do Tombo]]</f>
        <v>-</v>
      </c>
      <c r="AW161" s="49" t="str">
        <f>IFERROR(VLOOKUP(tab_herpeto[[#This Row],[Espécie*2]],'Base de dados'!B:Z,11,),0)</f>
        <v>R</v>
      </c>
      <c r="AX161" s="49" t="str">
        <f>IFERROR(VLOOKUP(tab_herpeto[[#This Row],[Espécie*2]],'Base de dados'!B:Z,3,),0)</f>
        <v>Anura</v>
      </c>
      <c r="AY161" s="49" t="str">
        <f>IFERROR(VLOOKUP(tab_herpeto[[#This Row],[Espécie*2]],'Base de dados'!B:Z,4,),0)</f>
        <v>Hylidae</v>
      </c>
      <c r="AZ161" s="49" t="str">
        <f>IFERROR(VLOOKUP(tab_herpeto[[#This Row],[Espécie*2]],'Base de dados'!B:Z,5,),0)</f>
        <v>Dendropsophinae</v>
      </c>
      <c r="BA161" s="49">
        <f>IFERROR(VLOOKUP(tab_herpeto[[#This Row],[Espécie*2]],'Base de dados'!B:Z,6,),0)</f>
        <v>0</v>
      </c>
      <c r="BB161" s="49" t="str">
        <f>IFERROR(VLOOKUP(tab_herpeto[[#This Row],[Espécie*2]],'Base de dados'!B:Z,8,),0)</f>
        <v>-</v>
      </c>
      <c r="BC161" s="49" t="str">
        <f>IFERROR(VLOOKUP(tab_herpeto[[#This Row],[Espécie*2]],'Base de dados'!B:Z,9,),0)</f>
        <v>Ar</v>
      </c>
      <c r="BD161" s="49" t="str">
        <f>IFERROR(VLOOKUP(tab_herpeto[[#This Row],[Espécie*2]],'Base de dados'!B:Z,10,),0)</f>
        <v>A</v>
      </c>
      <c r="BE161" s="49" t="str">
        <f>IFERROR(VLOOKUP(tab_herpeto[[#This Row],[Espécie*2]],'Base de dados'!B:Z,12,),0)</f>
        <v>-</v>
      </c>
      <c r="BF161" s="49" t="str">
        <f>IFERROR(VLOOKUP(tab_herpeto[[#This Row],[Espécie*2]],'Base de dados'!B:Z,14,),0)</f>
        <v>RS, SC, PR, SP, RJ, ES, MG, BA, SE, AL, PE, PB, RN, CE, PI, MA, MS, MT, GO, DF, TO, PA, AM, AP, RO, RR, AC</v>
      </c>
      <c r="BG161" s="49">
        <f>IFERROR(VLOOKUP(tab_herpeto[[#This Row],[Espécie*2]],'Base de dados'!B:Z,15,),0)</f>
        <v>0</v>
      </c>
      <c r="BH161" s="49">
        <f>IFERROR(VLOOKUP(tab_herpeto[[#This Row],[Espécie*2]],'Base de dados'!B:Z,16,),0)</f>
        <v>0</v>
      </c>
      <c r="BI161" s="49">
        <f>IFERROR(VLOOKUP(tab_herpeto[[#This Row],[Espécie*2]],'Base de dados'!B:Z,17,),0)</f>
        <v>0</v>
      </c>
      <c r="BJ161" s="49">
        <f>IFERROR(VLOOKUP(tab_herpeto[[#This Row],[Espécie*2]],'Base de dados'!B:Z,18,),0)</f>
        <v>0</v>
      </c>
      <c r="BK161" s="49" t="str">
        <f>IFERROR(VLOOKUP(tab_herpeto[[#This Row],[Espécie*2]],'Base de dados'!B:Z,19,),0)</f>
        <v>-</v>
      </c>
      <c r="BL161" s="49" t="str">
        <f>IFERROR(VLOOKUP(tab_herpeto[[#This Row],[Espécie*2]],'Base de dados'!B:Z,20,),0)</f>
        <v>-</v>
      </c>
      <c r="BM161" s="49" t="str">
        <f>IFERROR(VLOOKUP(tab_herpeto[[#This Row],[Espécie*2]],'Base de dados'!B:Z,24),0)</f>
        <v>-</v>
      </c>
      <c r="BN161" s="49" t="str">
        <f>IFERROR(VLOOKUP(tab_herpeto[[#This Row],[Espécie*2]],'Base de dados'!B:Z,25,),0)</f>
        <v>-</v>
      </c>
      <c r="BO161" s="49">
        <f>IFERROR(VLOOKUP(tab_herpeto[[#This Row],[Espécie*2]],'Base de dados'!B:Z,2),0)</f>
        <v>898</v>
      </c>
      <c r="BP161" s="49">
        <f>IFERROR(VLOOKUP(tab_herpeto[[#This Row],[Espécie*2]],'Base de dados'!B:AA,26),0)</f>
        <v>0</v>
      </c>
    </row>
    <row r="162" spans="2:68" x14ac:dyDescent="0.25">
      <c r="B162" s="29">
        <v>158</v>
      </c>
      <c r="C162" s="33" t="s">
        <v>3071</v>
      </c>
      <c r="D162" s="49" t="s">
        <v>3092</v>
      </c>
      <c r="E162" s="49" t="s">
        <v>85</v>
      </c>
      <c r="F162" s="50">
        <v>45144</v>
      </c>
      <c r="G162" s="49" t="s">
        <v>3073</v>
      </c>
      <c r="H162" s="49" t="s">
        <v>77</v>
      </c>
      <c r="I162" s="49" t="s">
        <v>59</v>
      </c>
      <c r="J162" s="49" t="s">
        <v>3064</v>
      </c>
      <c r="K162" s="53" t="s">
        <v>1003</v>
      </c>
      <c r="L162" s="35" t="str">
        <f>IFERROR(VLOOKUP(tab_herpeto[[#This Row],[Espécie*]],'Base de dados'!B:Z,7,),0)</f>
        <v>pererequinha-do-brejo</v>
      </c>
      <c r="M162" s="29" t="s">
        <v>3</v>
      </c>
      <c r="N162" s="49" t="s">
        <v>82</v>
      </c>
      <c r="O162" s="49" t="s">
        <v>82</v>
      </c>
      <c r="P162" s="49" t="s">
        <v>39</v>
      </c>
      <c r="Q162" s="49" t="s">
        <v>80</v>
      </c>
      <c r="R162" s="49" t="s">
        <v>42</v>
      </c>
      <c r="S162" s="49" t="s">
        <v>4</v>
      </c>
      <c r="T162" s="51" t="s">
        <v>3101</v>
      </c>
      <c r="U162" s="51" t="s">
        <v>3102</v>
      </c>
      <c r="V162" s="49"/>
      <c r="W162" s="49" t="s">
        <v>52</v>
      </c>
      <c r="X162" s="29" t="s">
        <v>3</v>
      </c>
      <c r="Y162" s="49" t="s">
        <v>3</v>
      </c>
      <c r="Z162" s="50">
        <f>tab_herpeto[[#This Row],[Data]]</f>
        <v>45144</v>
      </c>
      <c r="AA162" s="49" t="str">
        <f>tab_herpeto[[#This Row],[Empreendimento]]</f>
        <v>PCH Canoas</v>
      </c>
      <c r="AB162" s="49" t="s">
        <v>176</v>
      </c>
      <c r="AC162" s="29" t="s">
        <v>178</v>
      </c>
      <c r="AD162" s="29" t="s">
        <v>181</v>
      </c>
      <c r="AE162" s="29" t="s">
        <v>3086</v>
      </c>
      <c r="AF162" s="29" t="s">
        <v>184</v>
      </c>
      <c r="AG162" s="29" t="s">
        <v>3130</v>
      </c>
      <c r="AH162" s="29" t="s">
        <v>189</v>
      </c>
      <c r="AI162" s="52" t="str">
        <f>tab_herpeto[[#This Row],[Espécie*]]</f>
        <v>Dendropsophus minutus</v>
      </c>
      <c r="AJ162" s="53" t="str">
        <f>IFERROR(VLOOKUP(tab_herpeto[[#This Row],[Espécie*2]],'Base de dados'!B:Z,7,),0)</f>
        <v>pererequinha-do-brejo</v>
      </c>
      <c r="AK162" s="49" t="str">
        <f>IFERROR(VLOOKUP(tab_herpeto[[#This Row],[Espécie*2]],'Base de dados'!B:Z,13,),0)</f>
        <v>-</v>
      </c>
      <c r="AL162" s="29" t="s">
        <v>192</v>
      </c>
      <c r="AM162" s="29" t="s">
        <v>3077</v>
      </c>
      <c r="AN162" s="29" t="s">
        <v>3081</v>
      </c>
      <c r="AO162" s="49" t="str">
        <f>IFERROR(VLOOKUP(tab_herpeto[[#This Row],[Espécie*2]],'Base de dados'!B:Z,22,),0)</f>
        <v>-</v>
      </c>
      <c r="AP162" s="49" t="str">
        <f>IFERROR(VLOOKUP(tab_herpeto[[#This Row],[Espécie*2]],'Base de dados'!B:Z,23,),0)</f>
        <v>-</v>
      </c>
      <c r="AQ162" s="49" t="str">
        <f>IFERROR(VLOOKUP(tab_herpeto[[#This Row],[Espécie*2]],'Base de dados'!B:Z,21,),0)</f>
        <v>LC</v>
      </c>
      <c r="AR162" s="49" t="str">
        <f>tab_herpeto[[#This Row],[Campanha]]</f>
        <v>C03</v>
      </c>
      <c r="AS162" s="49"/>
      <c r="AT162" s="49" t="str">
        <f>tab_herpeto[[#This Row],[Método]]</f>
        <v>Censo auditivo</v>
      </c>
      <c r="AU162" s="49" t="str">
        <f>tab_herpeto[[#This Row],[ID Marcação*]]</f>
        <v>-</v>
      </c>
      <c r="AV162" s="49" t="str">
        <f>tab_herpeto[[#This Row],[Nº do Tombo]]</f>
        <v>-</v>
      </c>
      <c r="AW162" s="49" t="str">
        <f>IFERROR(VLOOKUP(tab_herpeto[[#This Row],[Espécie*2]],'Base de dados'!B:Z,11,),0)</f>
        <v>R</v>
      </c>
      <c r="AX162" s="49" t="str">
        <f>IFERROR(VLOOKUP(tab_herpeto[[#This Row],[Espécie*2]],'Base de dados'!B:Z,3,),0)</f>
        <v>Anura</v>
      </c>
      <c r="AY162" s="49" t="str">
        <f>IFERROR(VLOOKUP(tab_herpeto[[#This Row],[Espécie*2]],'Base de dados'!B:Z,4,),0)</f>
        <v>Hylidae</v>
      </c>
      <c r="AZ162" s="49" t="str">
        <f>IFERROR(VLOOKUP(tab_herpeto[[#This Row],[Espécie*2]],'Base de dados'!B:Z,5,),0)</f>
        <v>Dendropsophinae</v>
      </c>
      <c r="BA162" s="49">
        <f>IFERROR(VLOOKUP(tab_herpeto[[#This Row],[Espécie*2]],'Base de dados'!B:Z,6,),0)</f>
        <v>0</v>
      </c>
      <c r="BB162" s="49" t="str">
        <f>IFERROR(VLOOKUP(tab_herpeto[[#This Row],[Espécie*2]],'Base de dados'!B:Z,8,),0)</f>
        <v>-</v>
      </c>
      <c r="BC162" s="49" t="str">
        <f>IFERROR(VLOOKUP(tab_herpeto[[#This Row],[Espécie*2]],'Base de dados'!B:Z,9,),0)</f>
        <v>Ar</v>
      </c>
      <c r="BD162" s="49" t="str">
        <f>IFERROR(VLOOKUP(tab_herpeto[[#This Row],[Espécie*2]],'Base de dados'!B:Z,10,),0)</f>
        <v>A</v>
      </c>
      <c r="BE162" s="49" t="str">
        <f>IFERROR(VLOOKUP(tab_herpeto[[#This Row],[Espécie*2]],'Base de dados'!B:Z,12,),0)</f>
        <v>-</v>
      </c>
      <c r="BF162" s="49" t="str">
        <f>IFERROR(VLOOKUP(tab_herpeto[[#This Row],[Espécie*2]],'Base de dados'!B:Z,14,),0)</f>
        <v>RS, SC, PR, SP, RJ, ES, MG, BA, SE, AL, PE, PB, RN, CE, PI, MA, MS, MT, GO, DF, TO, PA, AM, AP, RO, RR, AC</v>
      </c>
      <c r="BG162" s="49">
        <f>IFERROR(VLOOKUP(tab_herpeto[[#This Row],[Espécie*2]],'Base de dados'!B:Z,15,),0)</f>
        <v>0</v>
      </c>
      <c r="BH162" s="49">
        <f>IFERROR(VLOOKUP(tab_herpeto[[#This Row],[Espécie*2]],'Base de dados'!B:Z,16,),0)</f>
        <v>0</v>
      </c>
      <c r="BI162" s="49">
        <f>IFERROR(VLOOKUP(tab_herpeto[[#This Row],[Espécie*2]],'Base de dados'!B:Z,17,),0)</f>
        <v>0</v>
      </c>
      <c r="BJ162" s="49">
        <f>IFERROR(VLOOKUP(tab_herpeto[[#This Row],[Espécie*2]],'Base de dados'!B:Z,18,),0)</f>
        <v>0</v>
      </c>
      <c r="BK162" s="49" t="str">
        <f>IFERROR(VLOOKUP(tab_herpeto[[#This Row],[Espécie*2]],'Base de dados'!B:Z,19,),0)</f>
        <v>-</v>
      </c>
      <c r="BL162" s="49" t="str">
        <f>IFERROR(VLOOKUP(tab_herpeto[[#This Row],[Espécie*2]],'Base de dados'!B:Z,20,),0)</f>
        <v>-</v>
      </c>
      <c r="BM162" s="49" t="str">
        <f>IFERROR(VLOOKUP(tab_herpeto[[#This Row],[Espécie*2]],'Base de dados'!B:Z,24),0)</f>
        <v>-</v>
      </c>
      <c r="BN162" s="49" t="str">
        <f>IFERROR(VLOOKUP(tab_herpeto[[#This Row],[Espécie*2]],'Base de dados'!B:Z,25,),0)</f>
        <v>-</v>
      </c>
      <c r="BO162" s="49">
        <f>IFERROR(VLOOKUP(tab_herpeto[[#This Row],[Espécie*2]],'Base de dados'!B:Z,2),0)</f>
        <v>898</v>
      </c>
      <c r="BP162" s="49">
        <f>IFERROR(VLOOKUP(tab_herpeto[[#This Row],[Espécie*2]],'Base de dados'!B:AA,26),0)</f>
        <v>0</v>
      </c>
    </row>
    <row r="163" spans="2:68" x14ac:dyDescent="0.25">
      <c r="B163" s="29">
        <v>159</v>
      </c>
      <c r="C163" s="33" t="s">
        <v>3071</v>
      </c>
      <c r="D163" s="49" t="s">
        <v>3092</v>
      </c>
      <c r="E163" s="49" t="s">
        <v>85</v>
      </c>
      <c r="F163" s="50">
        <v>45144</v>
      </c>
      <c r="G163" s="49" t="s">
        <v>3073</v>
      </c>
      <c r="H163" s="49" t="s">
        <v>77</v>
      </c>
      <c r="I163" s="49" t="s">
        <v>59</v>
      </c>
      <c r="J163" s="49" t="s">
        <v>3064</v>
      </c>
      <c r="K163" s="53" t="s">
        <v>1003</v>
      </c>
      <c r="L163" s="35" t="str">
        <f>IFERROR(VLOOKUP(tab_herpeto[[#This Row],[Espécie*]],'Base de dados'!B:Z,7,),0)</f>
        <v>pererequinha-do-brejo</v>
      </c>
      <c r="M163" s="29" t="s">
        <v>3</v>
      </c>
      <c r="N163" s="49" t="s">
        <v>82</v>
      </c>
      <c r="O163" s="49" t="s">
        <v>82</v>
      </c>
      <c r="P163" s="49" t="s">
        <v>39</v>
      </c>
      <c r="Q163" s="49" t="s">
        <v>80</v>
      </c>
      <c r="R163" s="49" t="s">
        <v>42</v>
      </c>
      <c r="S163" s="49" t="s">
        <v>4</v>
      </c>
      <c r="T163" s="51" t="s">
        <v>3101</v>
      </c>
      <c r="U163" s="51" t="s">
        <v>3102</v>
      </c>
      <c r="V163" s="49"/>
      <c r="W163" s="49" t="s">
        <v>52</v>
      </c>
      <c r="X163" s="29" t="s">
        <v>3</v>
      </c>
      <c r="Y163" s="49" t="s">
        <v>3</v>
      </c>
      <c r="Z163" s="50">
        <f>tab_herpeto[[#This Row],[Data]]</f>
        <v>45144</v>
      </c>
      <c r="AA163" s="49" t="str">
        <f>tab_herpeto[[#This Row],[Empreendimento]]</f>
        <v>PCH Canoas</v>
      </c>
      <c r="AB163" s="49" t="s">
        <v>176</v>
      </c>
      <c r="AC163" s="29" t="s">
        <v>178</v>
      </c>
      <c r="AD163" s="29" t="s">
        <v>181</v>
      </c>
      <c r="AE163" s="29" t="s">
        <v>3086</v>
      </c>
      <c r="AF163" s="29" t="s">
        <v>184</v>
      </c>
      <c r="AG163" s="29" t="s">
        <v>3130</v>
      </c>
      <c r="AH163" s="29" t="s">
        <v>189</v>
      </c>
      <c r="AI163" s="52" t="str">
        <f>tab_herpeto[[#This Row],[Espécie*]]</f>
        <v>Dendropsophus minutus</v>
      </c>
      <c r="AJ163" s="53" t="str">
        <f>IFERROR(VLOOKUP(tab_herpeto[[#This Row],[Espécie*2]],'Base de dados'!B:Z,7,),0)</f>
        <v>pererequinha-do-brejo</v>
      </c>
      <c r="AK163" s="49" t="str">
        <f>IFERROR(VLOOKUP(tab_herpeto[[#This Row],[Espécie*2]],'Base de dados'!B:Z,13,),0)</f>
        <v>-</v>
      </c>
      <c r="AL163" s="29" t="s">
        <v>192</v>
      </c>
      <c r="AM163" s="29" t="s">
        <v>3077</v>
      </c>
      <c r="AN163" s="29" t="s">
        <v>3081</v>
      </c>
      <c r="AO163" s="49" t="str">
        <f>IFERROR(VLOOKUP(tab_herpeto[[#This Row],[Espécie*2]],'Base de dados'!B:Z,22,),0)</f>
        <v>-</v>
      </c>
      <c r="AP163" s="49" t="str">
        <f>IFERROR(VLOOKUP(tab_herpeto[[#This Row],[Espécie*2]],'Base de dados'!B:Z,23,),0)</f>
        <v>-</v>
      </c>
      <c r="AQ163" s="49" t="str">
        <f>IFERROR(VLOOKUP(tab_herpeto[[#This Row],[Espécie*2]],'Base de dados'!B:Z,21,),0)</f>
        <v>LC</v>
      </c>
      <c r="AR163" s="49" t="str">
        <f>tab_herpeto[[#This Row],[Campanha]]</f>
        <v>C03</v>
      </c>
      <c r="AS163" s="49"/>
      <c r="AT163" s="49" t="str">
        <f>tab_herpeto[[#This Row],[Método]]</f>
        <v>Censo auditivo</v>
      </c>
      <c r="AU163" s="49" t="str">
        <f>tab_herpeto[[#This Row],[ID Marcação*]]</f>
        <v>-</v>
      </c>
      <c r="AV163" s="49" t="str">
        <f>tab_herpeto[[#This Row],[Nº do Tombo]]</f>
        <v>-</v>
      </c>
      <c r="AW163" s="49" t="str">
        <f>IFERROR(VLOOKUP(tab_herpeto[[#This Row],[Espécie*2]],'Base de dados'!B:Z,11,),0)</f>
        <v>R</v>
      </c>
      <c r="AX163" s="49" t="str">
        <f>IFERROR(VLOOKUP(tab_herpeto[[#This Row],[Espécie*2]],'Base de dados'!B:Z,3,),0)</f>
        <v>Anura</v>
      </c>
      <c r="AY163" s="49" t="str">
        <f>IFERROR(VLOOKUP(tab_herpeto[[#This Row],[Espécie*2]],'Base de dados'!B:Z,4,),0)</f>
        <v>Hylidae</v>
      </c>
      <c r="AZ163" s="49" t="str">
        <f>IFERROR(VLOOKUP(tab_herpeto[[#This Row],[Espécie*2]],'Base de dados'!B:Z,5,),0)</f>
        <v>Dendropsophinae</v>
      </c>
      <c r="BA163" s="49">
        <f>IFERROR(VLOOKUP(tab_herpeto[[#This Row],[Espécie*2]],'Base de dados'!B:Z,6,),0)</f>
        <v>0</v>
      </c>
      <c r="BB163" s="49" t="str">
        <f>IFERROR(VLOOKUP(tab_herpeto[[#This Row],[Espécie*2]],'Base de dados'!B:Z,8,),0)</f>
        <v>-</v>
      </c>
      <c r="BC163" s="49" t="str">
        <f>IFERROR(VLOOKUP(tab_herpeto[[#This Row],[Espécie*2]],'Base de dados'!B:Z,9,),0)</f>
        <v>Ar</v>
      </c>
      <c r="BD163" s="49" t="str">
        <f>IFERROR(VLOOKUP(tab_herpeto[[#This Row],[Espécie*2]],'Base de dados'!B:Z,10,),0)</f>
        <v>A</v>
      </c>
      <c r="BE163" s="49" t="str">
        <f>IFERROR(VLOOKUP(tab_herpeto[[#This Row],[Espécie*2]],'Base de dados'!B:Z,12,),0)</f>
        <v>-</v>
      </c>
      <c r="BF163" s="49" t="str">
        <f>IFERROR(VLOOKUP(tab_herpeto[[#This Row],[Espécie*2]],'Base de dados'!B:Z,14,),0)</f>
        <v>RS, SC, PR, SP, RJ, ES, MG, BA, SE, AL, PE, PB, RN, CE, PI, MA, MS, MT, GO, DF, TO, PA, AM, AP, RO, RR, AC</v>
      </c>
      <c r="BG163" s="49">
        <f>IFERROR(VLOOKUP(tab_herpeto[[#This Row],[Espécie*2]],'Base de dados'!B:Z,15,),0)</f>
        <v>0</v>
      </c>
      <c r="BH163" s="49">
        <f>IFERROR(VLOOKUP(tab_herpeto[[#This Row],[Espécie*2]],'Base de dados'!B:Z,16,),0)</f>
        <v>0</v>
      </c>
      <c r="BI163" s="49">
        <f>IFERROR(VLOOKUP(tab_herpeto[[#This Row],[Espécie*2]],'Base de dados'!B:Z,17,),0)</f>
        <v>0</v>
      </c>
      <c r="BJ163" s="49">
        <f>IFERROR(VLOOKUP(tab_herpeto[[#This Row],[Espécie*2]],'Base de dados'!B:Z,18,),0)</f>
        <v>0</v>
      </c>
      <c r="BK163" s="49" t="str">
        <f>IFERROR(VLOOKUP(tab_herpeto[[#This Row],[Espécie*2]],'Base de dados'!B:Z,19,),0)</f>
        <v>-</v>
      </c>
      <c r="BL163" s="49" t="str">
        <f>IFERROR(VLOOKUP(tab_herpeto[[#This Row],[Espécie*2]],'Base de dados'!B:Z,20,),0)</f>
        <v>-</v>
      </c>
      <c r="BM163" s="49" t="str">
        <f>IFERROR(VLOOKUP(tab_herpeto[[#This Row],[Espécie*2]],'Base de dados'!B:Z,24),0)</f>
        <v>-</v>
      </c>
      <c r="BN163" s="49" t="str">
        <f>IFERROR(VLOOKUP(tab_herpeto[[#This Row],[Espécie*2]],'Base de dados'!B:Z,25,),0)</f>
        <v>-</v>
      </c>
      <c r="BO163" s="49">
        <f>IFERROR(VLOOKUP(tab_herpeto[[#This Row],[Espécie*2]],'Base de dados'!B:Z,2),0)</f>
        <v>898</v>
      </c>
      <c r="BP163" s="49">
        <f>IFERROR(VLOOKUP(tab_herpeto[[#This Row],[Espécie*2]],'Base de dados'!B:AA,26),0)</f>
        <v>0</v>
      </c>
    </row>
    <row r="164" spans="2:68" x14ac:dyDescent="0.25">
      <c r="B164" s="29">
        <v>160</v>
      </c>
      <c r="C164" s="33" t="s">
        <v>3071</v>
      </c>
      <c r="D164" s="49" t="s">
        <v>3092</v>
      </c>
      <c r="E164" s="49" t="s">
        <v>85</v>
      </c>
      <c r="F164" s="50">
        <v>45144</v>
      </c>
      <c r="G164" s="49" t="s">
        <v>3073</v>
      </c>
      <c r="H164" s="49" t="s">
        <v>77</v>
      </c>
      <c r="I164" s="49" t="s">
        <v>59</v>
      </c>
      <c r="J164" s="49" t="s">
        <v>3064</v>
      </c>
      <c r="K164" s="53" t="s">
        <v>1003</v>
      </c>
      <c r="L164" s="35" t="str">
        <f>IFERROR(VLOOKUP(tab_herpeto[[#This Row],[Espécie*]],'Base de dados'!B:Z,7,),0)</f>
        <v>pererequinha-do-brejo</v>
      </c>
      <c r="M164" s="29" t="s">
        <v>3</v>
      </c>
      <c r="N164" s="49" t="s">
        <v>82</v>
      </c>
      <c r="O164" s="49" t="s">
        <v>82</v>
      </c>
      <c r="P164" s="49" t="s">
        <v>39</v>
      </c>
      <c r="Q164" s="49" t="s">
        <v>80</v>
      </c>
      <c r="R164" s="49" t="s">
        <v>42</v>
      </c>
      <c r="S164" s="49" t="s">
        <v>4</v>
      </c>
      <c r="T164" s="51" t="s">
        <v>3101</v>
      </c>
      <c r="U164" s="51" t="s">
        <v>3102</v>
      </c>
      <c r="V164" s="49"/>
      <c r="W164" s="49" t="s">
        <v>52</v>
      </c>
      <c r="X164" s="29" t="s">
        <v>3</v>
      </c>
      <c r="Y164" s="49" t="s">
        <v>3</v>
      </c>
      <c r="Z164" s="50">
        <f>tab_herpeto[[#This Row],[Data]]</f>
        <v>45144</v>
      </c>
      <c r="AA164" s="49" t="str">
        <f>tab_herpeto[[#This Row],[Empreendimento]]</f>
        <v>PCH Canoas</v>
      </c>
      <c r="AB164" s="49" t="s">
        <v>176</v>
      </c>
      <c r="AC164" s="29" t="s">
        <v>178</v>
      </c>
      <c r="AD164" s="29" t="s">
        <v>181</v>
      </c>
      <c r="AE164" s="29" t="s">
        <v>3086</v>
      </c>
      <c r="AF164" s="29" t="s">
        <v>184</v>
      </c>
      <c r="AG164" s="29" t="s">
        <v>3130</v>
      </c>
      <c r="AH164" s="29" t="s">
        <v>189</v>
      </c>
      <c r="AI164" s="52" t="str">
        <f>tab_herpeto[[#This Row],[Espécie*]]</f>
        <v>Dendropsophus minutus</v>
      </c>
      <c r="AJ164" s="53" t="str">
        <f>IFERROR(VLOOKUP(tab_herpeto[[#This Row],[Espécie*2]],'Base de dados'!B:Z,7,),0)</f>
        <v>pererequinha-do-brejo</v>
      </c>
      <c r="AK164" s="49" t="str">
        <f>IFERROR(VLOOKUP(tab_herpeto[[#This Row],[Espécie*2]],'Base de dados'!B:Z,13,),0)</f>
        <v>-</v>
      </c>
      <c r="AL164" s="29" t="s">
        <v>192</v>
      </c>
      <c r="AM164" s="29" t="s">
        <v>3077</v>
      </c>
      <c r="AN164" s="29" t="s">
        <v>3081</v>
      </c>
      <c r="AO164" s="49" t="str">
        <f>IFERROR(VLOOKUP(tab_herpeto[[#This Row],[Espécie*2]],'Base de dados'!B:Z,22,),0)</f>
        <v>-</v>
      </c>
      <c r="AP164" s="49" t="str">
        <f>IFERROR(VLOOKUP(tab_herpeto[[#This Row],[Espécie*2]],'Base de dados'!B:Z,23,),0)</f>
        <v>-</v>
      </c>
      <c r="AQ164" s="49" t="str">
        <f>IFERROR(VLOOKUP(tab_herpeto[[#This Row],[Espécie*2]],'Base de dados'!B:Z,21,),0)</f>
        <v>LC</v>
      </c>
      <c r="AR164" s="49" t="str">
        <f>tab_herpeto[[#This Row],[Campanha]]</f>
        <v>C03</v>
      </c>
      <c r="AS164" s="49"/>
      <c r="AT164" s="49" t="str">
        <f>tab_herpeto[[#This Row],[Método]]</f>
        <v>Censo auditivo</v>
      </c>
      <c r="AU164" s="49" t="str">
        <f>tab_herpeto[[#This Row],[ID Marcação*]]</f>
        <v>-</v>
      </c>
      <c r="AV164" s="49" t="str">
        <f>tab_herpeto[[#This Row],[Nº do Tombo]]</f>
        <v>-</v>
      </c>
      <c r="AW164" s="49" t="str">
        <f>IFERROR(VLOOKUP(tab_herpeto[[#This Row],[Espécie*2]],'Base de dados'!B:Z,11,),0)</f>
        <v>R</v>
      </c>
      <c r="AX164" s="49" t="str">
        <f>IFERROR(VLOOKUP(tab_herpeto[[#This Row],[Espécie*2]],'Base de dados'!B:Z,3,),0)</f>
        <v>Anura</v>
      </c>
      <c r="AY164" s="49" t="str">
        <f>IFERROR(VLOOKUP(tab_herpeto[[#This Row],[Espécie*2]],'Base de dados'!B:Z,4,),0)</f>
        <v>Hylidae</v>
      </c>
      <c r="AZ164" s="49" t="str">
        <f>IFERROR(VLOOKUP(tab_herpeto[[#This Row],[Espécie*2]],'Base de dados'!B:Z,5,),0)</f>
        <v>Dendropsophinae</v>
      </c>
      <c r="BA164" s="49">
        <f>IFERROR(VLOOKUP(tab_herpeto[[#This Row],[Espécie*2]],'Base de dados'!B:Z,6,),0)</f>
        <v>0</v>
      </c>
      <c r="BB164" s="49" t="str">
        <f>IFERROR(VLOOKUP(tab_herpeto[[#This Row],[Espécie*2]],'Base de dados'!B:Z,8,),0)</f>
        <v>-</v>
      </c>
      <c r="BC164" s="49" t="str">
        <f>IFERROR(VLOOKUP(tab_herpeto[[#This Row],[Espécie*2]],'Base de dados'!B:Z,9,),0)</f>
        <v>Ar</v>
      </c>
      <c r="BD164" s="49" t="str">
        <f>IFERROR(VLOOKUP(tab_herpeto[[#This Row],[Espécie*2]],'Base de dados'!B:Z,10,),0)</f>
        <v>A</v>
      </c>
      <c r="BE164" s="49" t="str">
        <f>IFERROR(VLOOKUP(tab_herpeto[[#This Row],[Espécie*2]],'Base de dados'!B:Z,12,),0)</f>
        <v>-</v>
      </c>
      <c r="BF164" s="49" t="str">
        <f>IFERROR(VLOOKUP(tab_herpeto[[#This Row],[Espécie*2]],'Base de dados'!B:Z,14,),0)</f>
        <v>RS, SC, PR, SP, RJ, ES, MG, BA, SE, AL, PE, PB, RN, CE, PI, MA, MS, MT, GO, DF, TO, PA, AM, AP, RO, RR, AC</v>
      </c>
      <c r="BG164" s="49">
        <f>IFERROR(VLOOKUP(tab_herpeto[[#This Row],[Espécie*2]],'Base de dados'!B:Z,15,),0)</f>
        <v>0</v>
      </c>
      <c r="BH164" s="49">
        <f>IFERROR(VLOOKUP(tab_herpeto[[#This Row],[Espécie*2]],'Base de dados'!B:Z,16,),0)</f>
        <v>0</v>
      </c>
      <c r="BI164" s="49">
        <f>IFERROR(VLOOKUP(tab_herpeto[[#This Row],[Espécie*2]],'Base de dados'!B:Z,17,),0)</f>
        <v>0</v>
      </c>
      <c r="BJ164" s="49">
        <f>IFERROR(VLOOKUP(tab_herpeto[[#This Row],[Espécie*2]],'Base de dados'!B:Z,18,),0)</f>
        <v>0</v>
      </c>
      <c r="BK164" s="49" t="str">
        <f>IFERROR(VLOOKUP(tab_herpeto[[#This Row],[Espécie*2]],'Base de dados'!B:Z,19,),0)</f>
        <v>-</v>
      </c>
      <c r="BL164" s="49" t="str">
        <f>IFERROR(VLOOKUP(tab_herpeto[[#This Row],[Espécie*2]],'Base de dados'!B:Z,20,),0)</f>
        <v>-</v>
      </c>
      <c r="BM164" s="49" t="str">
        <f>IFERROR(VLOOKUP(tab_herpeto[[#This Row],[Espécie*2]],'Base de dados'!B:Z,24),0)</f>
        <v>-</v>
      </c>
      <c r="BN164" s="49" t="str">
        <f>IFERROR(VLOOKUP(tab_herpeto[[#This Row],[Espécie*2]],'Base de dados'!B:Z,25,),0)</f>
        <v>-</v>
      </c>
      <c r="BO164" s="49">
        <f>IFERROR(VLOOKUP(tab_herpeto[[#This Row],[Espécie*2]],'Base de dados'!B:Z,2),0)</f>
        <v>898</v>
      </c>
      <c r="BP164" s="49">
        <f>IFERROR(VLOOKUP(tab_herpeto[[#This Row],[Espécie*2]],'Base de dados'!B:AA,26),0)</f>
        <v>0</v>
      </c>
    </row>
    <row r="165" spans="2:68" x14ac:dyDescent="0.25">
      <c r="B165" s="29">
        <v>161</v>
      </c>
      <c r="C165" s="33" t="s">
        <v>3071</v>
      </c>
      <c r="D165" s="49" t="s">
        <v>3092</v>
      </c>
      <c r="E165" s="49" t="s">
        <v>85</v>
      </c>
      <c r="F165" s="50">
        <v>45144</v>
      </c>
      <c r="G165" s="49" t="s">
        <v>3073</v>
      </c>
      <c r="H165" s="49" t="s">
        <v>77</v>
      </c>
      <c r="I165" s="49" t="s">
        <v>59</v>
      </c>
      <c r="J165" s="49" t="s">
        <v>3064</v>
      </c>
      <c r="K165" s="53" t="s">
        <v>1003</v>
      </c>
      <c r="L165" s="35" t="str">
        <f>IFERROR(VLOOKUP(tab_herpeto[[#This Row],[Espécie*]],'Base de dados'!B:Z,7,),0)</f>
        <v>pererequinha-do-brejo</v>
      </c>
      <c r="M165" s="29" t="s">
        <v>3</v>
      </c>
      <c r="N165" s="49" t="s">
        <v>82</v>
      </c>
      <c r="O165" s="49" t="s">
        <v>82</v>
      </c>
      <c r="P165" s="49" t="s">
        <v>39</v>
      </c>
      <c r="Q165" s="49" t="s">
        <v>80</v>
      </c>
      <c r="R165" s="49" t="s">
        <v>42</v>
      </c>
      <c r="S165" s="49" t="s">
        <v>4</v>
      </c>
      <c r="T165" s="51" t="s">
        <v>3101</v>
      </c>
      <c r="U165" s="51" t="s">
        <v>3102</v>
      </c>
      <c r="V165" s="49"/>
      <c r="W165" s="49" t="s">
        <v>52</v>
      </c>
      <c r="X165" s="29" t="s">
        <v>3</v>
      </c>
      <c r="Y165" s="49" t="s">
        <v>3</v>
      </c>
      <c r="Z165" s="50">
        <f>tab_herpeto[[#This Row],[Data]]</f>
        <v>45144</v>
      </c>
      <c r="AA165" s="49" t="str">
        <f>tab_herpeto[[#This Row],[Empreendimento]]</f>
        <v>PCH Canoas</v>
      </c>
      <c r="AB165" s="49" t="s">
        <v>176</v>
      </c>
      <c r="AC165" s="29" t="s">
        <v>178</v>
      </c>
      <c r="AD165" s="29" t="s">
        <v>181</v>
      </c>
      <c r="AE165" s="29" t="s">
        <v>3086</v>
      </c>
      <c r="AF165" s="29" t="s">
        <v>184</v>
      </c>
      <c r="AG165" s="29" t="s">
        <v>3130</v>
      </c>
      <c r="AH165" s="29" t="s">
        <v>189</v>
      </c>
      <c r="AI165" s="52" t="str">
        <f>tab_herpeto[[#This Row],[Espécie*]]</f>
        <v>Dendropsophus minutus</v>
      </c>
      <c r="AJ165" s="53" t="str">
        <f>IFERROR(VLOOKUP(tab_herpeto[[#This Row],[Espécie*2]],'Base de dados'!B:Z,7,),0)</f>
        <v>pererequinha-do-brejo</v>
      </c>
      <c r="AK165" s="49" t="str">
        <f>IFERROR(VLOOKUP(tab_herpeto[[#This Row],[Espécie*2]],'Base de dados'!B:Z,13,),0)</f>
        <v>-</v>
      </c>
      <c r="AL165" s="29" t="s">
        <v>192</v>
      </c>
      <c r="AM165" s="29" t="s">
        <v>3077</v>
      </c>
      <c r="AN165" s="29" t="s">
        <v>3081</v>
      </c>
      <c r="AO165" s="49" t="str">
        <f>IFERROR(VLOOKUP(tab_herpeto[[#This Row],[Espécie*2]],'Base de dados'!B:Z,22,),0)</f>
        <v>-</v>
      </c>
      <c r="AP165" s="49" t="str">
        <f>IFERROR(VLOOKUP(tab_herpeto[[#This Row],[Espécie*2]],'Base de dados'!B:Z,23,),0)</f>
        <v>-</v>
      </c>
      <c r="AQ165" s="49" t="str">
        <f>IFERROR(VLOOKUP(tab_herpeto[[#This Row],[Espécie*2]],'Base de dados'!B:Z,21,),0)</f>
        <v>LC</v>
      </c>
      <c r="AR165" s="49" t="str">
        <f>tab_herpeto[[#This Row],[Campanha]]</f>
        <v>C03</v>
      </c>
      <c r="AS165" s="49"/>
      <c r="AT165" s="49" t="str">
        <f>tab_herpeto[[#This Row],[Método]]</f>
        <v>Censo auditivo</v>
      </c>
      <c r="AU165" s="49" t="str">
        <f>tab_herpeto[[#This Row],[ID Marcação*]]</f>
        <v>-</v>
      </c>
      <c r="AV165" s="49" t="str">
        <f>tab_herpeto[[#This Row],[Nº do Tombo]]</f>
        <v>-</v>
      </c>
      <c r="AW165" s="49" t="str">
        <f>IFERROR(VLOOKUP(tab_herpeto[[#This Row],[Espécie*2]],'Base de dados'!B:Z,11,),0)</f>
        <v>R</v>
      </c>
      <c r="AX165" s="49" t="str">
        <f>IFERROR(VLOOKUP(tab_herpeto[[#This Row],[Espécie*2]],'Base de dados'!B:Z,3,),0)</f>
        <v>Anura</v>
      </c>
      <c r="AY165" s="49" t="str">
        <f>IFERROR(VLOOKUP(tab_herpeto[[#This Row],[Espécie*2]],'Base de dados'!B:Z,4,),0)</f>
        <v>Hylidae</v>
      </c>
      <c r="AZ165" s="49" t="str">
        <f>IFERROR(VLOOKUP(tab_herpeto[[#This Row],[Espécie*2]],'Base de dados'!B:Z,5,),0)</f>
        <v>Dendropsophinae</v>
      </c>
      <c r="BA165" s="49">
        <f>IFERROR(VLOOKUP(tab_herpeto[[#This Row],[Espécie*2]],'Base de dados'!B:Z,6,),0)</f>
        <v>0</v>
      </c>
      <c r="BB165" s="49" t="str">
        <f>IFERROR(VLOOKUP(tab_herpeto[[#This Row],[Espécie*2]],'Base de dados'!B:Z,8,),0)</f>
        <v>-</v>
      </c>
      <c r="BC165" s="49" t="str">
        <f>IFERROR(VLOOKUP(tab_herpeto[[#This Row],[Espécie*2]],'Base de dados'!B:Z,9,),0)</f>
        <v>Ar</v>
      </c>
      <c r="BD165" s="49" t="str">
        <f>IFERROR(VLOOKUP(tab_herpeto[[#This Row],[Espécie*2]],'Base de dados'!B:Z,10,),0)</f>
        <v>A</v>
      </c>
      <c r="BE165" s="49" t="str">
        <f>IFERROR(VLOOKUP(tab_herpeto[[#This Row],[Espécie*2]],'Base de dados'!B:Z,12,),0)</f>
        <v>-</v>
      </c>
      <c r="BF165" s="49" t="str">
        <f>IFERROR(VLOOKUP(tab_herpeto[[#This Row],[Espécie*2]],'Base de dados'!B:Z,14,),0)</f>
        <v>RS, SC, PR, SP, RJ, ES, MG, BA, SE, AL, PE, PB, RN, CE, PI, MA, MS, MT, GO, DF, TO, PA, AM, AP, RO, RR, AC</v>
      </c>
      <c r="BG165" s="49">
        <f>IFERROR(VLOOKUP(tab_herpeto[[#This Row],[Espécie*2]],'Base de dados'!B:Z,15,),0)</f>
        <v>0</v>
      </c>
      <c r="BH165" s="49">
        <f>IFERROR(VLOOKUP(tab_herpeto[[#This Row],[Espécie*2]],'Base de dados'!B:Z,16,),0)</f>
        <v>0</v>
      </c>
      <c r="BI165" s="49">
        <f>IFERROR(VLOOKUP(tab_herpeto[[#This Row],[Espécie*2]],'Base de dados'!B:Z,17,),0)</f>
        <v>0</v>
      </c>
      <c r="BJ165" s="49">
        <f>IFERROR(VLOOKUP(tab_herpeto[[#This Row],[Espécie*2]],'Base de dados'!B:Z,18,),0)</f>
        <v>0</v>
      </c>
      <c r="BK165" s="49" t="str">
        <f>IFERROR(VLOOKUP(tab_herpeto[[#This Row],[Espécie*2]],'Base de dados'!B:Z,19,),0)</f>
        <v>-</v>
      </c>
      <c r="BL165" s="49" t="str">
        <f>IFERROR(VLOOKUP(tab_herpeto[[#This Row],[Espécie*2]],'Base de dados'!B:Z,20,),0)</f>
        <v>-</v>
      </c>
      <c r="BM165" s="49" t="str">
        <f>IFERROR(VLOOKUP(tab_herpeto[[#This Row],[Espécie*2]],'Base de dados'!B:Z,24),0)</f>
        <v>-</v>
      </c>
      <c r="BN165" s="49" t="str">
        <f>IFERROR(VLOOKUP(tab_herpeto[[#This Row],[Espécie*2]],'Base de dados'!B:Z,25,),0)</f>
        <v>-</v>
      </c>
      <c r="BO165" s="49">
        <f>IFERROR(VLOOKUP(tab_herpeto[[#This Row],[Espécie*2]],'Base de dados'!B:Z,2),0)</f>
        <v>898</v>
      </c>
      <c r="BP165" s="49">
        <f>IFERROR(VLOOKUP(tab_herpeto[[#This Row],[Espécie*2]],'Base de dados'!B:AA,26),0)</f>
        <v>0</v>
      </c>
    </row>
    <row r="166" spans="2:68" x14ac:dyDescent="0.25">
      <c r="B166" s="29">
        <v>162</v>
      </c>
      <c r="C166" s="33" t="s">
        <v>3071</v>
      </c>
      <c r="D166" s="49" t="s">
        <v>3092</v>
      </c>
      <c r="E166" s="49" t="s">
        <v>85</v>
      </c>
      <c r="F166" s="50">
        <v>45144</v>
      </c>
      <c r="G166" s="49" t="s">
        <v>3073</v>
      </c>
      <c r="H166" s="49" t="s">
        <v>77</v>
      </c>
      <c r="I166" s="49" t="s">
        <v>59</v>
      </c>
      <c r="J166" s="49" t="s">
        <v>3064</v>
      </c>
      <c r="K166" s="53" t="s">
        <v>1003</v>
      </c>
      <c r="L166" s="35" t="str">
        <f>IFERROR(VLOOKUP(tab_herpeto[[#This Row],[Espécie*]],'Base de dados'!B:Z,7,),0)</f>
        <v>pererequinha-do-brejo</v>
      </c>
      <c r="M166" s="29" t="s">
        <v>3</v>
      </c>
      <c r="N166" s="49" t="s">
        <v>82</v>
      </c>
      <c r="O166" s="49" t="s">
        <v>82</v>
      </c>
      <c r="P166" s="49" t="s">
        <v>39</v>
      </c>
      <c r="Q166" s="49" t="s">
        <v>80</v>
      </c>
      <c r="R166" s="49" t="s">
        <v>42</v>
      </c>
      <c r="S166" s="49" t="s">
        <v>4</v>
      </c>
      <c r="T166" s="51" t="s">
        <v>3101</v>
      </c>
      <c r="U166" s="51" t="s">
        <v>3102</v>
      </c>
      <c r="V166" s="49"/>
      <c r="W166" s="49" t="s">
        <v>52</v>
      </c>
      <c r="X166" s="29" t="s">
        <v>3</v>
      </c>
      <c r="Y166" s="49" t="s">
        <v>3</v>
      </c>
      <c r="Z166" s="50">
        <f>tab_herpeto[[#This Row],[Data]]</f>
        <v>45144</v>
      </c>
      <c r="AA166" s="49" t="str">
        <f>tab_herpeto[[#This Row],[Empreendimento]]</f>
        <v>PCH Canoas</v>
      </c>
      <c r="AB166" s="49" t="s">
        <v>176</v>
      </c>
      <c r="AC166" s="29" t="s">
        <v>178</v>
      </c>
      <c r="AD166" s="29" t="s">
        <v>181</v>
      </c>
      <c r="AE166" s="29" t="s">
        <v>3086</v>
      </c>
      <c r="AF166" s="29" t="s">
        <v>184</v>
      </c>
      <c r="AG166" s="29" t="s">
        <v>3130</v>
      </c>
      <c r="AH166" s="29" t="s">
        <v>189</v>
      </c>
      <c r="AI166" s="52" t="str">
        <f>tab_herpeto[[#This Row],[Espécie*]]</f>
        <v>Dendropsophus minutus</v>
      </c>
      <c r="AJ166" s="53" t="str">
        <f>IFERROR(VLOOKUP(tab_herpeto[[#This Row],[Espécie*2]],'Base de dados'!B:Z,7,),0)</f>
        <v>pererequinha-do-brejo</v>
      </c>
      <c r="AK166" s="49" t="str">
        <f>IFERROR(VLOOKUP(tab_herpeto[[#This Row],[Espécie*2]],'Base de dados'!B:Z,13,),0)</f>
        <v>-</v>
      </c>
      <c r="AL166" s="29" t="s">
        <v>192</v>
      </c>
      <c r="AM166" s="29" t="s">
        <v>3077</v>
      </c>
      <c r="AN166" s="29" t="s">
        <v>3081</v>
      </c>
      <c r="AO166" s="49" t="str">
        <f>IFERROR(VLOOKUP(tab_herpeto[[#This Row],[Espécie*2]],'Base de dados'!B:Z,22,),0)</f>
        <v>-</v>
      </c>
      <c r="AP166" s="49" t="str">
        <f>IFERROR(VLOOKUP(tab_herpeto[[#This Row],[Espécie*2]],'Base de dados'!B:Z,23,),0)</f>
        <v>-</v>
      </c>
      <c r="AQ166" s="49" t="str">
        <f>IFERROR(VLOOKUP(tab_herpeto[[#This Row],[Espécie*2]],'Base de dados'!B:Z,21,),0)</f>
        <v>LC</v>
      </c>
      <c r="AR166" s="49" t="str">
        <f>tab_herpeto[[#This Row],[Campanha]]</f>
        <v>C03</v>
      </c>
      <c r="AS166" s="49"/>
      <c r="AT166" s="49" t="str">
        <f>tab_herpeto[[#This Row],[Método]]</f>
        <v>Censo auditivo</v>
      </c>
      <c r="AU166" s="49" t="str">
        <f>tab_herpeto[[#This Row],[ID Marcação*]]</f>
        <v>-</v>
      </c>
      <c r="AV166" s="49" t="str">
        <f>tab_herpeto[[#This Row],[Nº do Tombo]]</f>
        <v>-</v>
      </c>
      <c r="AW166" s="49" t="str">
        <f>IFERROR(VLOOKUP(tab_herpeto[[#This Row],[Espécie*2]],'Base de dados'!B:Z,11,),0)</f>
        <v>R</v>
      </c>
      <c r="AX166" s="49" t="str">
        <f>IFERROR(VLOOKUP(tab_herpeto[[#This Row],[Espécie*2]],'Base de dados'!B:Z,3,),0)</f>
        <v>Anura</v>
      </c>
      <c r="AY166" s="49" t="str">
        <f>IFERROR(VLOOKUP(tab_herpeto[[#This Row],[Espécie*2]],'Base de dados'!B:Z,4,),0)</f>
        <v>Hylidae</v>
      </c>
      <c r="AZ166" s="49" t="str">
        <f>IFERROR(VLOOKUP(tab_herpeto[[#This Row],[Espécie*2]],'Base de dados'!B:Z,5,),0)</f>
        <v>Dendropsophinae</v>
      </c>
      <c r="BA166" s="49">
        <f>IFERROR(VLOOKUP(tab_herpeto[[#This Row],[Espécie*2]],'Base de dados'!B:Z,6,),0)</f>
        <v>0</v>
      </c>
      <c r="BB166" s="49" t="str">
        <f>IFERROR(VLOOKUP(tab_herpeto[[#This Row],[Espécie*2]],'Base de dados'!B:Z,8,),0)</f>
        <v>-</v>
      </c>
      <c r="BC166" s="49" t="str">
        <f>IFERROR(VLOOKUP(tab_herpeto[[#This Row],[Espécie*2]],'Base de dados'!B:Z,9,),0)</f>
        <v>Ar</v>
      </c>
      <c r="BD166" s="49" t="str">
        <f>IFERROR(VLOOKUP(tab_herpeto[[#This Row],[Espécie*2]],'Base de dados'!B:Z,10,),0)</f>
        <v>A</v>
      </c>
      <c r="BE166" s="49" t="str">
        <f>IFERROR(VLOOKUP(tab_herpeto[[#This Row],[Espécie*2]],'Base de dados'!B:Z,12,),0)</f>
        <v>-</v>
      </c>
      <c r="BF166" s="49" t="str">
        <f>IFERROR(VLOOKUP(tab_herpeto[[#This Row],[Espécie*2]],'Base de dados'!B:Z,14,),0)</f>
        <v>RS, SC, PR, SP, RJ, ES, MG, BA, SE, AL, PE, PB, RN, CE, PI, MA, MS, MT, GO, DF, TO, PA, AM, AP, RO, RR, AC</v>
      </c>
      <c r="BG166" s="49">
        <f>IFERROR(VLOOKUP(tab_herpeto[[#This Row],[Espécie*2]],'Base de dados'!B:Z,15,),0)</f>
        <v>0</v>
      </c>
      <c r="BH166" s="49">
        <f>IFERROR(VLOOKUP(tab_herpeto[[#This Row],[Espécie*2]],'Base de dados'!B:Z,16,),0)</f>
        <v>0</v>
      </c>
      <c r="BI166" s="49">
        <f>IFERROR(VLOOKUP(tab_herpeto[[#This Row],[Espécie*2]],'Base de dados'!B:Z,17,),0)</f>
        <v>0</v>
      </c>
      <c r="BJ166" s="49">
        <f>IFERROR(VLOOKUP(tab_herpeto[[#This Row],[Espécie*2]],'Base de dados'!B:Z,18,),0)</f>
        <v>0</v>
      </c>
      <c r="BK166" s="49" t="str">
        <f>IFERROR(VLOOKUP(tab_herpeto[[#This Row],[Espécie*2]],'Base de dados'!B:Z,19,),0)</f>
        <v>-</v>
      </c>
      <c r="BL166" s="49" t="str">
        <f>IFERROR(VLOOKUP(tab_herpeto[[#This Row],[Espécie*2]],'Base de dados'!B:Z,20,),0)</f>
        <v>-</v>
      </c>
      <c r="BM166" s="49" t="str">
        <f>IFERROR(VLOOKUP(tab_herpeto[[#This Row],[Espécie*2]],'Base de dados'!B:Z,24),0)</f>
        <v>-</v>
      </c>
      <c r="BN166" s="49" t="str">
        <f>IFERROR(VLOOKUP(tab_herpeto[[#This Row],[Espécie*2]],'Base de dados'!B:Z,25,),0)</f>
        <v>-</v>
      </c>
      <c r="BO166" s="49">
        <f>IFERROR(VLOOKUP(tab_herpeto[[#This Row],[Espécie*2]],'Base de dados'!B:Z,2),0)</f>
        <v>898</v>
      </c>
      <c r="BP166" s="49">
        <f>IFERROR(VLOOKUP(tab_herpeto[[#This Row],[Espécie*2]],'Base de dados'!B:AA,26),0)</f>
        <v>0</v>
      </c>
    </row>
    <row r="167" spans="2:68" x14ac:dyDescent="0.25">
      <c r="B167" s="29">
        <v>163</v>
      </c>
      <c r="C167" s="33" t="s">
        <v>3071</v>
      </c>
      <c r="D167" s="49" t="s">
        <v>3092</v>
      </c>
      <c r="E167" s="49" t="s">
        <v>85</v>
      </c>
      <c r="F167" s="50">
        <v>45144</v>
      </c>
      <c r="G167" s="49" t="s">
        <v>3073</v>
      </c>
      <c r="H167" s="49" t="s">
        <v>77</v>
      </c>
      <c r="I167" s="49" t="s">
        <v>59</v>
      </c>
      <c r="J167" s="49" t="s">
        <v>3064</v>
      </c>
      <c r="K167" s="53" t="s">
        <v>1003</v>
      </c>
      <c r="L167" s="35" t="str">
        <f>IFERROR(VLOOKUP(tab_herpeto[[#This Row],[Espécie*]],'Base de dados'!B:Z,7,),0)</f>
        <v>pererequinha-do-brejo</v>
      </c>
      <c r="M167" s="29" t="s">
        <v>3</v>
      </c>
      <c r="N167" s="49" t="s">
        <v>82</v>
      </c>
      <c r="O167" s="49" t="s">
        <v>82</v>
      </c>
      <c r="P167" s="49" t="s">
        <v>39</v>
      </c>
      <c r="Q167" s="49" t="s">
        <v>80</v>
      </c>
      <c r="R167" s="49" t="s">
        <v>42</v>
      </c>
      <c r="S167" s="49" t="s">
        <v>4</v>
      </c>
      <c r="T167" s="51" t="s">
        <v>3101</v>
      </c>
      <c r="U167" s="51" t="s">
        <v>3102</v>
      </c>
      <c r="V167" s="49"/>
      <c r="W167" s="49" t="s">
        <v>52</v>
      </c>
      <c r="X167" s="29" t="s">
        <v>3</v>
      </c>
      <c r="Y167" s="49" t="s">
        <v>3</v>
      </c>
      <c r="Z167" s="50">
        <f>tab_herpeto[[#This Row],[Data]]</f>
        <v>45144</v>
      </c>
      <c r="AA167" s="49" t="str">
        <f>tab_herpeto[[#This Row],[Empreendimento]]</f>
        <v>PCH Canoas</v>
      </c>
      <c r="AB167" s="49" t="s">
        <v>176</v>
      </c>
      <c r="AC167" s="29" t="s">
        <v>178</v>
      </c>
      <c r="AD167" s="29" t="s">
        <v>181</v>
      </c>
      <c r="AE167" s="29" t="s">
        <v>3086</v>
      </c>
      <c r="AF167" s="29" t="s">
        <v>184</v>
      </c>
      <c r="AG167" s="29" t="s">
        <v>3130</v>
      </c>
      <c r="AH167" s="29" t="s">
        <v>189</v>
      </c>
      <c r="AI167" s="52" t="str">
        <f>tab_herpeto[[#This Row],[Espécie*]]</f>
        <v>Dendropsophus minutus</v>
      </c>
      <c r="AJ167" s="53" t="str">
        <f>IFERROR(VLOOKUP(tab_herpeto[[#This Row],[Espécie*2]],'Base de dados'!B:Z,7,),0)</f>
        <v>pererequinha-do-brejo</v>
      </c>
      <c r="AK167" s="49" t="str">
        <f>IFERROR(VLOOKUP(tab_herpeto[[#This Row],[Espécie*2]],'Base de dados'!B:Z,13,),0)</f>
        <v>-</v>
      </c>
      <c r="AL167" s="29" t="s">
        <v>192</v>
      </c>
      <c r="AM167" s="29" t="s">
        <v>3077</v>
      </c>
      <c r="AN167" s="29" t="s">
        <v>3081</v>
      </c>
      <c r="AO167" s="49" t="str">
        <f>IFERROR(VLOOKUP(tab_herpeto[[#This Row],[Espécie*2]],'Base de dados'!B:Z,22,),0)</f>
        <v>-</v>
      </c>
      <c r="AP167" s="49" t="str">
        <f>IFERROR(VLOOKUP(tab_herpeto[[#This Row],[Espécie*2]],'Base de dados'!B:Z,23,),0)</f>
        <v>-</v>
      </c>
      <c r="AQ167" s="49" t="str">
        <f>IFERROR(VLOOKUP(tab_herpeto[[#This Row],[Espécie*2]],'Base de dados'!B:Z,21,),0)</f>
        <v>LC</v>
      </c>
      <c r="AR167" s="49" t="str">
        <f>tab_herpeto[[#This Row],[Campanha]]</f>
        <v>C03</v>
      </c>
      <c r="AS167" s="49"/>
      <c r="AT167" s="49" t="str">
        <f>tab_herpeto[[#This Row],[Método]]</f>
        <v>Censo auditivo</v>
      </c>
      <c r="AU167" s="49" t="str">
        <f>tab_herpeto[[#This Row],[ID Marcação*]]</f>
        <v>-</v>
      </c>
      <c r="AV167" s="49" t="str">
        <f>tab_herpeto[[#This Row],[Nº do Tombo]]</f>
        <v>-</v>
      </c>
      <c r="AW167" s="49" t="str">
        <f>IFERROR(VLOOKUP(tab_herpeto[[#This Row],[Espécie*2]],'Base de dados'!B:Z,11,),0)</f>
        <v>R</v>
      </c>
      <c r="AX167" s="49" t="str">
        <f>IFERROR(VLOOKUP(tab_herpeto[[#This Row],[Espécie*2]],'Base de dados'!B:Z,3,),0)</f>
        <v>Anura</v>
      </c>
      <c r="AY167" s="49" t="str">
        <f>IFERROR(VLOOKUP(tab_herpeto[[#This Row],[Espécie*2]],'Base de dados'!B:Z,4,),0)</f>
        <v>Hylidae</v>
      </c>
      <c r="AZ167" s="49" t="str">
        <f>IFERROR(VLOOKUP(tab_herpeto[[#This Row],[Espécie*2]],'Base de dados'!B:Z,5,),0)</f>
        <v>Dendropsophinae</v>
      </c>
      <c r="BA167" s="49">
        <f>IFERROR(VLOOKUP(tab_herpeto[[#This Row],[Espécie*2]],'Base de dados'!B:Z,6,),0)</f>
        <v>0</v>
      </c>
      <c r="BB167" s="49" t="str">
        <f>IFERROR(VLOOKUP(tab_herpeto[[#This Row],[Espécie*2]],'Base de dados'!B:Z,8,),0)</f>
        <v>-</v>
      </c>
      <c r="BC167" s="49" t="str">
        <f>IFERROR(VLOOKUP(tab_herpeto[[#This Row],[Espécie*2]],'Base de dados'!B:Z,9,),0)</f>
        <v>Ar</v>
      </c>
      <c r="BD167" s="49" t="str">
        <f>IFERROR(VLOOKUP(tab_herpeto[[#This Row],[Espécie*2]],'Base de dados'!B:Z,10,),0)</f>
        <v>A</v>
      </c>
      <c r="BE167" s="49" t="str">
        <f>IFERROR(VLOOKUP(tab_herpeto[[#This Row],[Espécie*2]],'Base de dados'!B:Z,12,),0)</f>
        <v>-</v>
      </c>
      <c r="BF167" s="49" t="str">
        <f>IFERROR(VLOOKUP(tab_herpeto[[#This Row],[Espécie*2]],'Base de dados'!B:Z,14,),0)</f>
        <v>RS, SC, PR, SP, RJ, ES, MG, BA, SE, AL, PE, PB, RN, CE, PI, MA, MS, MT, GO, DF, TO, PA, AM, AP, RO, RR, AC</v>
      </c>
      <c r="BG167" s="49">
        <f>IFERROR(VLOOKUP(tab_herpeto[[#This Row],[Espécie*2]],'Base de dados'!B:Z,15,),0)</f>
        <v>0</v>
      </c>
      <c r="BH167" s="49">
        <f>IFERROR(VLOOKUP(tab_herpeto[[#This Row],[Espécie*2]],'Base de dados'!B:Z,16,),0)</f>
        <v>0</v>
      </c>
      <c r="BI167" s="49">
        <f>IFERROR(VLOOKUP(tab_herpeto[[#This Row],[Espécie*2]],'Base de dados'!B:Z,17,),0)</f>
        <v>0</v>
      </c>
      <c r="BJ167" s="49">
        <f>IFERROR(VLOOKUP(tab_herpeto[[#This Row],[Espécie*2]],'Base de dados'!B:Z,18,),0)</f>
        <v>0</v>
      </c>
      <c r="BK167" s="49" t="str">
        <f>IFERROR(VLOOKUP(tab_herpeto[[#This Row],[Espécie*2]],'Base de dados'!B:Z,19,),0)</f>
        <v>-</v>
      </c>
      <c r="BL167" s="49" t="str">
        <f>IFERROR(VLOOKUP(tab_herpeto[[#This Row],[Espécie*2]],'Base de dados'!B:Z,20,),0)</f>
        <v>-</v>
      </c>
      <c r="BM167" s="49" t="str">
        <f>IFERROR(VLOOKUP(tab_herpeto[[#This Row],[Espécie*2]],'Base de dados'!B:Z,24),0)</f>
        <v>-</v>
      </c>
      <c r="BN167" s="49" t="str">
        <f>IFERROR(VLOOKUP(tab_herpeto[[#This Row],[Espécie*2]],'Base de dados'!B:Z,25,),0)</f>
        <v>-</v>
      </c>
      <c r="BO167" s="49">
        <f>IFERROR(VLOOKUP(tab_herpeto[[#This Row],[Espécie*2]],'Base de dados'!B:Z,2),0)</f>
        <v>898</v>
      </c>
      <c r="BP167" s="49">
        <f>IFERROR(VLOOKUP(tab_herpeto[[#This Row],[Espécie*2]],'Base de dados'!B:AA,26),0)</f>
        <v>0</v>
      </c>
    </row>
    <row r="168" spans="2:68" x14ac:dyDescent="0.25">
      <c r="B168" s="29">
        <v>164</v>
      </c>
      <c r="C168" s="33" t="s">
        <v>3071</v>
      </c>
      <c r="D168" s="49" t="s">
        <v>3092</v>
      </c>
      <c r="E168" s="49" t="s">
        <v>85</v>
      </c>
      <c r="F168" s="50">
        <v>45144</v>
      </c>
      <c r="G168" s="49" t="s">
        <v>3073</v>
      </c>
      <c r="H168" s="49" t="s">
        <v>77</v>
      </c>
      <c r="I168" s="49" t="s">
        <v>59</v>
      </c>
      <c r="J168" s="49" t="s">
        <v>3064</v>
      </c>
      <c r="K168" s="53" t="s">
        <v>1003</v>
      </c>
      <c r="L168" s="35" t="str">
        <f>IFERROR(VLOOKUP(tab_herpeto[[#This Row],[Espécie*]],'Base de dados'!B:Z,7,),0)</f>
        <v>pererequinha-do-brejo</v>
      </c>
      <c r="M168" s="29" t="s">
        <v>3</v>
      </c>
      <c r="N168" s="49" t="s">
        <v>82</v>
      </c>
      <c r="O168" s="49" t="s">
        <v>82</v>
      </c>
      <c r="P168" s="49" t="s">
        <v>39</v>
      </c>
      <c r="Q168" s="49" t="s">
        <v>80</v>
      </c>
      <c r="R168" s="49" t="s">
        <v>42</v>
      </c>
      <c r="S168" s="49" t="s">
        <v>4</v>
      </c>
      <c r="T168" s="51" t="s">
        <v>3101</v>
      </c>
      <c r="U168" s="51" t="s">
        <v>3102</v>
      </c>
      <c r="V168" s="49"/>
      <c r="W168" s="49" t="s">
        <v>52</v>
      </c>
      <c r="X168" s="29" t="s">
        <v>3</v>
      </c>
      <c r="Y168" s="49" t="s">
        <v>3</v>
      </c>
      <c r="Z168" s="50">
        <f>tab_herpeto[[#This Row],[Data]]</f>
        <v>45144</v>
      </c>
      <c r="AA168" s="49" t="str">
        <f>tab_herpeto[[#This Row],[Empreendimento]]</f>
        <v>PCH Canoas</v>
      </c>
      <c r="AB168" s="49" t="s">
        <v>176</v>
      </c>
      <c r="AC168" s="29" t="s">
        <v>178</v>
      </c>
      <c r="AD168" s="29" t="s">
        <v>181</v>
      </c>
      <c r="AE168" s="29" t="s">
        <v>3086</v>
      </c>
      <c r="AF168" s="29" t="s">
        <v>184</v>
      </c>
      <c r="AG168" s="29" t="s">
        <v>3130</v>
      </c>
      <c r="AH168" s="29" t="s">
        <v>189</v>
      </c>
      <c r="AI168" s="52" t="str">
        <f>tab_herpeto[[#This Row],[Espécie*]]</f>
        <v>Dendropsophus minutus</v>
      </c>
      <c r="AJ168" s="53" t="str">
        <f>IFERROR(VLOOKUP(tab_herpeto[[#This Row],[Espécie*2]],'Base de dados'!B:Z,7,),0)</f>
        <v>pererequinha-do-brejo</v>
      </c>
      <c r="AK168" s="49" t="str">
        <f>IFERROR(VLOOKUP(tab_herpeto[[#This Row],[Espécie*2]],'Base de dados'!B:Z,13,),0)</f>
        <v>-</v>
      </c>
      <c r="AL168" s="29" t="s">
        <v>192</v>
      </c>
      <c r="AM168" s="29" t="s">
        <v>3077</v>
      </c>
      <c r="AN168" s="29" t="s">
        <v>3081</v>
      </c>
      <c r="AO168" s="49" t="str">
        <f>IFERROR(VLOOKUP(tab_herpeto[[#This Row],[Espécie*2]],'Base de dados'!B:Z,22,),0)</f>
        <v>-</v>
      </c>
      <c r="AP168" s="49" t="str">
        <f>IFERROR(VLOOKUP(tab_herpeto[[#This Row],[Espécie*2]],'Base de dados'!B:Z,23,),0)</f>
        <v>-</v>
      </c>
      <c r="AQ168" s="49" t="str">
        <f>IFERROR(VLOOKUP(tab_herpeto[[#This Row],[Espécie*2]],'Base de dados'!B:Z,21,),0)</f>
        <v>LC</v>
      </c>
      <c r="AR168" s="49" t="str">
        <f>tab_herpeto[[#This Row],[Campanha]]</f>
        <v>C03</v>
      </c>
      <c r="AS168" s="49"/>
      <c r="AT168" s="49" t="str">
        <f>tab_herpeto[[#This Row],[Método]]</f>
        <v>Censo auditivo</v>
      </c>
      <c r="AU168" s="49" t="str">
        <f>tab_herpeto[[#This Row],[ID Marcação*]]</f>
        <v>-</v>
      </c>
      <c r="AV168" s="49" t="str">
        <f>tab_herpeto[[#This Row],[Nº do Tombo]]</f>
        <v>-</v>
      </c>
      <c r="AW168" s="49" t="str">
        <f>IFERROR(VLOOKUP(tab_herpeto[[#This Row],[Espécie*2]],'Base de dados'!B:Z,11,),0)</f>
        <v>R</v>
      </c>
      <c r="AX168" s="49" t="str">
        <f>IFERROR(VLOOKUP(tab_herpeto[[#This Row],[Espécie*2]],'Base de dados'!B:Z,3,),0)</f>
        <v>Anura</v>
      </c>
      <c r="AY168" s="49" t="str">
        <f>IFERROR(VLOOKUP(tab_herpeto[[#This Row],[Espécie*2]],'Base de dados'!B:Z,4,),0)</f>
        <v>Hylidae</v>
      </c>
      <c r="AZ168" s="49" t="str">
        <f>IFERROR(VLOOKUP(tab_herpeto[[#This Row],[Espécie*2]],'Base de dados'!B:Z,5,),0)</f>
        <v>Dendropsophinae</v>
      </c>
      <c r="BA168" s="49">
        <f>IFERROR(VLOOKUP(tab_herpeto[[#This Row],[Espécie*2]],'Base de dados'!B:Z,6,),0)</f>
        <v>0</v>
      </c>
      <c r="BB168" s="49" t="str">
        <f>IFERROR(VLOOKUP(tab_herpeto[[#This Row],[Espécie*2]],'Base de dados'!B:Z,8,),0)</f>
        <v>-</v>
      </c>
      <c r="BC168" s="49" t="str">
        <f>IFERROR(VLOOKUP(tab_herpeto[[#This Row],[Espécie*2]],'Base de dados'!B:Z,9,),0)</f>
        <v>Ar</v>
      </c>
      <c r="BD168" s="49" t="str">
        <f>IFERROR(VLOOKUP(tab_herpeto[[#This Row],[Espécie*2]],'Base de dados'!B:Z,10,),0)</f>
        <v>A</v>
      </c>
      <c r="BE168" s="49" t="str">
        <f>IFERROR(VLOOKUP(tab_herpeto[[#This Row],[Espécie*2]],'Base de dados'!B:Z,12,),0)</f>
        <v>-</v>
      </c>
      <c r="BF168" s="49" t="str">
        <f>IFERROR(VLOOKUP(tab_herpeto[[#This Row],[Espécie*2]],'Base de dados'!B:Z,14,),0)</f>
        <v>RS, SC, PR, SP, RJ, ES, MG, BA, SE, AL, PE, PB, RN, CE, PI, MA, MS, MT, GO, DF, TO, PA, AM, AP, RO, RR, AC</v>
      </c>
      <c r="BG168" s="49">
        <f>IFERROR(VLOOKUP(tab_herpeto[[#This Row],[Espécie*2]],'Base de dados'!B:Z,15,),0)</f>
        <v>0</v>
      </c>
      <c r="BH168" s="49">
        <f>IFERROR(VLOOKUP(tab_herpeto[[#This Row],[Espécie*2]],'Base de dados'!B:Z,16,),0)</f>
        <v>0</v>
      </c>
      <c r="BI168" s="49">
        <f>IFERROR(VLOOKUP(tab_herpeto[[#This Row],[Espécie*2]],'Base de dados'!B:Z,17,),0)</f>
        <v>0</v>
      </c>
      <c r="BJ168" s="49">
        <f>IFERROR(VLOOKUP(tab_herpeto[[#This Row],[Espécie*2]],'Base de dados'!B:Z,18,),0)</f>
        <v>0</v>
      </c>
      <c r="BK168" s="49" t="str">
        <f>IFERROR(VLOOKUP(tab_herpeto[[#This Row],[Espécie*2]],'Base de dados'!B:Z,19,),0)</f>
        <v>-</v>
      </c>
      <c r="BL168" s="49" t="str">
        <f>IFERROR(VLOOKUP(tab_herpeto[[#This Row],[Espécie*2]],'Base de dados'!B:Z,20,),0)</f>
        <v>-</v>
      </c>
      <c r="BM168" s="49" t="str">
        <f>IFERROR(VLOOKUP(tab_herpeto[[#This Row],[Espécie*2]],'Base de dados'!B:Z,24),0)</f>
        <v>-</v>
      </c>
      <c r="BN168" s="49" t="str">
        <f>IFERROR(VLOOKUP(tab_herpeto[[#This Row],[Espécie*2]],'Base de dados'!B:Z,25,),0)</f>
        <v>-</v>
      </c>
      <c r="BO168" s="49">
        <f>IFERROR(VLOOKUP(tab_herpeto[[#This Row],[Espécie*2]],'Base de dados'!B:Z,2),0)</f>
        <v>898</v>
      </c>
      <c r="BP168" s="49">
        <f>IFERROR(VLOOKUP(tab_herpeto[[#This Row],[Espécie*2]],'Base de dados'!B:AA,26),0)</f>
        <v>0</v>
      </c>
    </row>
    <row r="169" spans="2:68" x14ac:dyDescent="0.25">
      <c r="B169" s="29">
        <v>165</v>
      </c>
      <c r="C169" s="33" t="s">
        <v>3071</v>
      </c>
      <c r="D169" s="49" t="s">
        <v>3092</v>
      </c>
      <c r="E169" s="49" t="s">
        <v>85</v>
      </c>
      <c r="F169" s="50">
        <v>45144</v>
      </c>
      <c r="G169" s="49" t="s">
        <v>3073</v>
      </c>
      <c r="H169" s="49" t="s">
        <v>77</v>
      </c>
      <c r="I169" s="49" t="s">
        <v>59</v>
      </c>
      <c r="J169" s="49" t="s">
        <v>3064</v>
      </c>
      <c r="K169" s="53" t="s">
        <v>1003</v>
      </c>
      <c r="L169" s="35" t="str">
        <f>IFERROR(VLOOKUP(tab_herpeto[[#This Row],[Espécie*]],'Base de dados'!B:Z,7,),0)</f>
        <v>pererequinha-do-brejo</v>
      </c>
      <c r="M169" s="29" t="s">
        <v>3</v>
      </c>
      <c r="N169" s="49" t="s">
        <v>82</v>
      </c>
      <c r="O169" s="49" t="s">
        <v>82</v>
      </c>
      <c r="P169" s="49" t="s">
        <v>39</v>
      </c>
      <c r="Q169" s="49" t="s">
        <v>80</v>
      </c>
      <c r="R169" s="49" t="s">
        <v>42</v>
      </c>
      <c r="S169" s="49" t="s">
        <v>4</v>
      </c>
      <c r="T169" s="51" t="s">
        <v>3101</v>
      </c>
      <c r="U169" s="51" t="s">
        <v>3102</v>
      </c>
      <c r="V169" s="49"/>
      <c r="W169" s="49" t="s">
        <v>52</v>
      </c>
      <c r="X169" s="29" t="s">
        <v>3</v>
      </c>
      <c r="Y169" s="49" t="s">
        <v>3</v>
      </c>
      <c r="Z169" s="50">
        <f>tab_herpeto[[#This Row],[Data]]</f>
        <v>45144</v>
      </c>
      <c r="AA169" s="49" t="str">
        <f>tab_herpeto[[#This Row],[Empreendimento]]</f>
        <v>PCH Canoas</v>
      </c>
      <c r="AB169" s="49" t="s">
        <v>176</v>
      </c>
      <c r="AC169" s="29" t="s">
        <v>178</v>
      </c>
      <c r="AD169" s="29" t="s">
        <v>181</v>
      </c>
      <c r="AE169" s="29" t="s">
        <v>3086</v>
      </c>
      <c r="AF169" s="29" t="s">
        <v>184</v>
      </c>
      <c r="AG169" s="29" t="s">
        <v>3130</v>
      </c>
      <c r="AH169" s="29" t="s">
        <v>189</v>
      </c>
      <c r="AI169" s="52" t="str">
        <f>tab_herpeto[[#This Row],[Espécie*]]</f>
        <v>Dendropsophus minutus</v>
      </c>
      <c r="AJ169" s="53" t="str">
        <f>IFERROR(VLOOKUP(tab_herpeto[[#This Row],[Espécie*2]],'Base de dados'!B:Z,7,),0)</f>
        <v>pererequinha-do-brejo</v>
      </c>
      <c r="AK169" s="49" t="str">
        <f>IFERROR(VLOOKUP(tab_herpeto[[#This Row],[Espécie*2]],'Base de dados'!B:Z,13,),0)</f>
        <v>-</v>
      </c>
      <c r="AL169" s="29" t="s">
        <v>192</v>
      </c>
      <c r="AM169" s="29" t="s">
        <v>3077</v>
      </c>
      <c r="AN169" s="29" t="s">
        <v>3081</v>
      </c>
      <c r="AO169" s="49" t="str">
        <f>IFERROR(VLOOKUP(tab_herpeto[[#This Row],[Espécie*2]],'Base de dados'!B:Z,22,),0)</f>
        <v>-</v>
      </c>
      <c r="AP169" s="49" t="str">
        <f>IFERROR(VLOOKUP(tab_herpeto[[#This Row],[Espécie*2]],'Base de dados'!B:Z,23,),0)</f>
        <v>-</v>
      </c>
      <c r="AQ169" s="49" t="str">
        <f>IFERROR(VLOOKUP(tab_herpeto[[#This Row],[Espécie*2]],'Base de dados'!B:Z,21,),0)</f>
        <v>LC</v>
      </c>
      <c r="AR169" s="49" t="str">
        <f>tab_herpeto[[#This Row],[Campanha]]</f>
        <v>C03</v>
      </c>
      <c r="AS169" s="49"/>
      <c r="AT169" s="49" t="str">
        <f>tab_herpeto[[#This Row],[Método]]</f>
        <v>Censo auditivo</v>
      </c>
      <c r="AU169" s="49" t="str">
        <f>tab_herpeto[[#This Row],[ID Marcação*]]</f>
        <v>-</v>
      </c>
      <c r="AV169" s="49" t="str">
        <f>tab_herpeto[[#This Row],[Nº do Tombo]]</f>
        <v>-</v>
      </c>
      <c r="AW169" s="49" t="str">
        <f>IFERROR(VLOOKUP(tab_herpeto[[#This Row],[Espécie*2]],'Base de dados'!B:Z,11,),0)</f>
        <v>R</v>
      </c>
      <c r="AX169" s="49" t="str">
        <f>IFERROR(VLOOKUP(tab_herpeto[[#This Row],[Espécie*2]],'Base de dados'!B:Z,3,),0)</f>
        <v>Anura</v>
      </c>
      <c r="AY169" s="49" t="str">
        <f>IFERROR(VLOOKUP(tab_herpeto[[#This Row],[Espécie*2]],'Base de dados'!B:Z,4,),0)</f>
        <v>Hylidae</v>
      </c>
      <c r="AZ169" s="49" t="str">
        <f>IFERROR(VLOOKUP(tab_herpeto[[#This Row],[Espécie*2]],'Base de dados'!B:Z,5,),0)</f>
        <v>Dendropsophinae</v>
      </c>
      <c r="BA169" s="49">
        <f>IFERROR(VLOOKUP(tab_herpeto[[#This Row],[Espécie*2]],'Base de dados'!B:Z,6,),0)</f>
        <v>0</v>
      </c>
      <c r="BB169" s="49" t="str">
        <f>IFERROR(VLOOKUP(tab_herpeto[[#This Row],[Espécie*2]],'Base de dados'!B:Z,8,),0)</f>
        <v>-</v>
      </c>
      <c r="BC169" s="49" t="str">
        <f>IFERROR(VLOOKUP(tab_herpeto[[#This Row],[Espécie*2]],'Base de dados'!B:Z,9,),0)</f>
        <v>Ar</v>
      </c>
      <c r="BD169" s="49" t="str">
        <f>IFERROR(VLOOKUP(tab_herpeto[[#This Row],[Espécie*2]],'Base de dados'!B:Z,10,),0)</f>
        <v>A</v>
      </c>
      <c r="BE169" s="49" t="str">
        <f>IFERROR(VLOOKUP(tab_herpeto[[#This Row],[Espécie*2]],'Base de dados'!B:Z,12,),0)</f>
        <v>-</v>
      </c>
      <c r="BF169" s="49" t="str">
        <f>IFERROR(VLOOKUP(tab_herpeto[[#This Row],[Espécie*2]],'Base de dados'!B:Z,14,),0)</f>
        <v>RS, SC, PR, SP, RJ, ES, MG, BA, SE, AL, PE, PB, RN, CE, PI, MA, MS, MT, GO, DF, TO, PA, AM, AP, RO, RR, AC</v>
      </c>
      <c r="BG169" s="49">
        <f>IFERROR(VLOOKUP(tab_herpeto[[#This Row],[Espécie*2]],'Base de dados'!B:Z,15,),0)</f>
        <v>0</v>
      </c>
      <c r="BH169" s="49">
        <f>IFERROR(VLOOKUP(tab_herpeto[[#This Row],[Espécie*2]],'Base de dados'!B:Z,16,),0)</f>
        <v>0</v>
      </c>
      <c r="BI169" s="49">
        <f>IFERROR(VLOOKUP(tab_herpeto[[#This Row],[Espécie*2]],'Base de dados'!B:Z,17,),0)</f>
        <v>0</v>
      </c>
      <c r="BJ169" s="49">
        <f>IFERROR(VLOOKUP(tab_herpeto[[#This Row],[Espécie*2]],'Base de dados'!B:Z,18,),0)</f>
        <v>0</v>
      </c>
      <c r="BK169" s="49" t="str">
        <f>IFERROR(VLOOKUP(tab_herpeto[[#This Row],[Espécie*2]],'Base de dados'!B:Z,19,),0)</f>
        <v>-</v>
      </c>
      <c r="BL169" s="49" t="str">
        <f>IFERROR(VLOOKUP(tab_herpeto[[#This Row],[Espécie*2]],'Base de dados'!B:Z,20,),0)</f>
        <v>-</v>
      </c>
      <c r="BM169" s="49" t="str">
        <f>IFERROR(VLOOKUP(tab_herpeto[[#This Row],[Espécie*2]],'Base de dados'!B:Z,24),0)</f>
        <v>-</v>
      </c>
      <c r="BN169" s="49" t="str">
        <f>IFERROR(VLOOKUP(tab_herpeto[[#This Row],[Espécie*2]],'Base de dados'!B:Z,25,),0)</f>
        <v>-</v>
      </c>
      <c r="BO169" s="49">
        <f>IFERROR(VLOOKUP(tab_herpeto[[#This Row],[Espécie*2]],'Base de dados'!B:Z,2),0)</f>
        <v>898</v>
      </c>
      <c r="BP169" s="49">
        <f>IFERROR(VLOOKUP(tab_herpeto[[#This Row],[Espécie*2]],'Base de dados'!B:AA,26),0)</f>
        <v>0</v>
      </c>
    </row>
    <row r="170" spans="2:68" x14ac:dyDescent="0.25">
      <c r="B170" s="29">
        <v>166</v>
      </c>
      <c r="C170" s="33" t="s">
        <v>3071</v>
      </c>
      <c r="D170" s="49" t="s">
        <v>3092</v>
      </c>
      <c r="E170" s="49" t="s">
        <v>85</v>
      </c>
      <c r="F170" s="50">
        <v>45144</v>
      </c>
      <c r="G170" s="49" t="s">
        <v>3073</v>
      </c>
      <c r="H170" s="49" t="s">
        <v>77</v>
      </c>
      <c r="I170" s="49" t="s">
        <v>59</v>
      </c>
      <c r="J170" s="49" t="s">
        <v>3064</v>
      </c>
      <c r="K170" s="53" t="s">
        <v>1003</v>
      </c>
      <c r="L170" s="35" t="str">
        <f>IFERROR(VLOOKUP(tab_herpeto[[#This Row],[Espécie*]],'Base de dados'!B:Z,7,),0)</f>
        <v>pererequinha-do-brejo</v>
      </c>
      <c r="M170" s="29" t="s">
        <v>3</v>
      </c>
      <c r="N170" s="49" t="s">
        <v>82</v>
      </c>
      <c r="O170" s="49" t="s">
        <v>82</v>
      </c>
      <c r="P170" s="49" t="s">
        <v>39</v>
      </c>
      <c r="Q170" s="49" t="s">
        <v>80</v>
      </c>
      <c r="R170" s="49" t="s">
        <v>42</v>
      </c>
      <c r="S170" s="49" t="s">
        <v>4</v>
      </c>
      <c r="T170" s="51" t="s">
        <v>3101</v>
      </c>
      <c r="U170" s="51" t="s">
        <v>3102</v>
      </c>
      <c r="V170" s="49"/>
      <c r="W170" s="49" t="s">
        <v>52</v>
      </c>
      <c r="X170" s="29" t="s">
        <v>3</v>
      </c>
      <c r="Y170" s="49" t="s">
        <v>3</v>
      </c>
      <c r="Z170" s="50">
        <f>tab_herpeto[[#This Row],[Data]]</f>
        <v>45144</v>
      </c>
      <c r="AA170" s="49" t="str">
        <f>tab_herpeto[[#This Row],[Empreendimento]]</f>
        <v>PCH Canoas</v>
      </c>
      <c r="AB170" s="49" t="s">
        <v>176</v>
      </c>
      <c r="AC170" s="29" t="s">
        <v>178</v>
      </c>
      <c r="AD170" s="29" t="s">
        <v>181</v>
      </c>
      <c r="AE170" s="29" t="s">
        <v>3086</v>
      </c>
      <c r="AF170" s="29" t="s">
        <v>184</v>
      </c>
      <c r="AG170" s="29" t="s">
        <v>3130</v>
      </c>
      <c r="AH170" s="29" t="s">
        <v>189</v>
      </c>
      <c r="AI170" s="52" t="str">
        <f>tab_herpeto[[#This Row],[Espécie*]]</f>
        <v>Dendropsophus minutus</v>
      </c>
      <c r="AJ170" s="53" t="str">
        <f>IFERROR(VLOOKUP(tab_herpeto[[#This Row],[Espécie*2]],'Base de dados'!B:Z,7,),0)</f>
        <v>pererequinha-do-brejo</v>
      </c>
      <c r="AK170" s="49" t="str">
        <f>IFERROR(VLOOKUP(tab_herpeto[[#This Row],[Espécie*2]],'Base de dados'!B:Z,13,),0)</f>
        <v>-</v>
      </c>
      <c r="AL170" s="29" t="s">
        <v>192</v>
      </c>
      <c r="AM170" s="29" t="s">
        <v>3077</v>
      </c>
      <c r="AN170" s="29" t="s">
        <v>3081</v>
      </c>
      <c r="AO170" s="49" t="str">
        <f>IFERROR(VLOOKUP(tab_herpeto[[#This Row],[Espécie*2]],'Base de dados'!B:Z,22,),0)</f>
        <v>-</v>
      </c>
      <c r="AP170" s="49" t="str">
        <f>IFERROR(VLOOKUP(tab_herpeto[[#This Row],[Espécie*2]],'Base de dados'!B:Z,23,),0)</f>
        <v>-</v>
      </c>
      <c r="AQ170" s="49" t="str">
        <f>IFERROR(VLOOKUP(tab_herpeto[[#This Row],[Espécie*2]],'Base de dados'!B:Z,21,),0)</f>
        <v>LC</v>
      </c>
      <c r="AR170" s="49" t="str">
        <f>tab_herpeto[[#This Row],[Campanha]]</f>
        <v>C03</v>
      </c>
      <c r="AS170" s="49"/>
      <c r="AT170" s="49" t="str">
        <f>tab_herpeto[[#This Row],[Método]]</f>
        <v>Censo auditivo</v>
      </c>
      <c r="AU170" s="49" t="str">
        <f>tab_herpeto[[#This Row],[ID Marcação*]]</f>
        <v>-</v>
      </c>
      <c r="AV170" s="49" t="str">
        <f>tab_herpeto[[#This Row],[Nº do Tombo]]</f>
        <v>-</v>
      </c>
      <c r="AW170" s="49" t="str">
        <f>IFERROR(VLOOKUP(tab_herpeto[[#This Row],[Espécie*2]],'Base de dados'!B:Z,11,),0)</f>
        <v>R</v>
      </c>
      <c r="AX170" s="49" t="str">
        <f>IFERROR(VLOOKUP(tab_herpeto[[#This Row],[Espécie*2]],'Base de dados'!B:Z,3,),0)</f>
        <v>Anura</v>
      </c>
      <c r="AY170" s="49" t="str">
        <f>IFERROR(VLOOKUP(tab_herpeto[[#This Row],[Espécie*2]],'Base de dados'!B:Z,4,),0)</f>
        <v>Hylidae</v>
      </c>
      <c r="AZ170" s="49" t="str">
        <f>IFERROR(VLOOKUP(tab_herpeto[[#This Row],[Espécie*2]],'Base de dados'!B:Z,5,),0)</f>
        <v>Dendropsophinae</v>
      </c>
      <c r="BA170" s="49">
        <f>IFERROR(VLOOKUP(tab_herpeto[[#This Row],[Espécie*2]],'Base de dados'!B:Z,6,),0)</f>
        <v>0</v>
      </c>
      <c r="BB170" s="49" t="str">
        <f>IFERROR(VLOOKUP(tab_herpeto[[#This Row],[Espécie*2]],'Base de dados'!B:Z,8,),0)</f>
        <v>-</v>
      </c>
      <c r="BC170" s="49" t="str">
        <f>IFERROR(VLOOKUP(tab_herpeto[[#This Row],[Espécie*2]],'Base de dados'!B:Z,9,),0)</f>
        <v>Ar</v>
      </c>
      <c r="BD170" s="49" t="str">
        <f>IFERROR(VLOOKUP(tab_herpeto[[#This Row],[Espécie*2]],'Base de dados'!B:Z,10,),0)</f>
        <v>A</v>
      </c>
      <c r="BE170" s="49" t="str">
        <f>IFERROR(VLOOKUP(tab_herpeto[[#This Row],[Espécie*2]],'Base de dados'!B:Z,12,),0)</f>
        <v>-</v>
      </c>
      <c r="BF170" s="49" t="str">
        <f>IFERROR(VLOOKUP(tab_herpeto[[#This Row],[Espécie*2]],'Base de dados'!B:Z,14,),0)</f>
        <v>RS, SC, PR, SP, RJ, ES, MG, BA, SE, AL, PE, PB, RN, CE, PI, MA, MS, MT, GO, DF, TO, PA, AM, AP, RO, RR, AC</v>
      </c>
      <c r="BG170" s="49">
        <f>IFERROR(VLOOKUP(tab_herpeto[[#This Row],[Espécie*2]],'Base de dados'!B:Z,15,),0)</f>
        <v>0</v>
      </c>
      <c r="BH170" s="49">
        <f>IFERROR(VLOOKUP(tab_herpeto[[#This Row],[Espécie*2]],'Base de dados'!B:Z,16,),0)</f>
        <v>0</v>
      </c>
      <c r="BI170" s="49">
        <f>IFERROR(VLOOKUP(tab_herpeto[[#This Row],[Espécie*2]],'Base de dados'!B:Z,17,),0)</f>
        <v>0</v>
      </c>
      <c r="BJ170" s="49">
        <f>IFERROR(VLOOKUP(tab_herpeto[[#This Row],[Espécie*2]],'Base de dados'!B:Z,18,),0)</f>
        <v>0</v>
      </c>
      <c r="BK170" s="49" t="str">
        <f>IFERROR(VLOOKUP(tab_herpeto[[#This Row],[Espécie*2]],'Base de dados'!B:Z,19,),0)</f>
        <v>-</v>
      </c>
      <c r="BL170" s="49" t="str">
        <f>IFERROR(VLOOKUP(tab_herpeto[[#This Row],[Espécie*2]],'Base de dados'!B:Z,20,),0)</f>
        <v>-</v>
      </c>
      <c r="BM170" s="49" t="str">
        <f>IFERROR(VLOOKUP(tab_herpeto[[#This Row],[Espécie*2]],'Base de dados'!B:Z,24),0)</f>
        <v>-</v>
      </c>
      <c r="BN170" s="49" t="str">
        <f>IFERROR(VLOOKUP(tab_herpeto[[#This Row],[Espécie*2]],'Base de dados'!B:Z,25,),0)</f>
        <v>-</v>
      </c>
      <c r="BO170" s="49">
        <f>IFERROR(VLOOKUP(tab_herpeto[[#This Row],[Espécie*2]],'Base de dados'!B:Z,2),0)</f>
        <v>898</v>
      </c>
      <c r="BP170" s="49">
        <f>IFERROR(VLOOKUP(tab_herpeto[[#This Row],[Espécie*2]],'Base de dados'!B:AA,26),0)</f>
        <v>0</v>
      </c>
    </row>
    <row r="171" spans="2:68" x14ac:dyDescent="0.25">
      <c r="B171" s="29">
        <v>167</v>
      </c>
      <c r="C171" s="33" t="s">
        <v>3071</v>
      </c>
      <c r="D171" s="49" t="s">
        <v>3092</v>
      </c>
      <c r="E171" s="49" t="s">
        <v>85</v>
      </c>
      <c r="F171" s="50">
        <v>45144</v>
      </c>
      <c r="G171" s="49" t="s">
        <v>3073</v>
      </c>
      <c r="H171" s="49" t="s">
        <v>77</v>
      </c>
      <c r="I171" s="49" t="s">
        <v>59</v>
      </c>
      <c r="J171" s="49" t="s">
        <v>3064</v>
      </c>
      <c r="K171" s="53" t="s">
        <v>1003</v>
      </c>
      <c r="L171" s="35" t="str">
        <f>IFERROR(VLOOKUP(tab_herpeto[[#This Row],[Espécie*]],'Base de dados'!B:Z,7,),0)</f>
        <v>pererequinha-do-brejo</v>
      </c>
      <c r="M171" s="29" t="s">
        <v>3</v>
      </c>
      <c r="N171" s="49" t="s">
        <v>82</v>
      </c>
      <c r="O171" s="49" t="s">
        <v>82</v>
      </c>
      <c r="P171" s="49" t="s">
        <v>39</v>
      </c>
      <c r="Q171" s="49" t="s">
        <v>80</v>
      </c>
      <c r="R171" s="49" t="s">
        <v>42</v>
      </c>
      <c r="S171" s="49" t="s">
        <v>4</v>
      </c>
      <c r="T171" s="51" t="s">
        <v>3101</v>
      </c>
      <c r="U171" s="51" t="s">
        <v>3102</v>
      </c>
      <c r="V171" s="49"/>
      <c r="W171" s="49" t="s">
        <v>52</v>
      </c>
      <c r="X171" s="29" t="s">
        <v>3</v>
      </c>
      <c r="Y171" s="49" t="s">
        <v>3</v>
      </c>
      <c r="Z171" s="50">
        <f>tab_herpeto[[#This Row],[Data]]</f>
        <v>45144</v>
      </c>
      <c r="AA171" s="49" t="str">
        <f>tab_herpeto[[#This Row],[Empreendimento]]</f>
        <v>PCH Canoas</v>
      </c>
      <c r="AB171" s="49" t="s">
        <v>176</v>
      </c>
      <c r="AC171" s="29" t="s">
        <v>178</v>
      </c>
      <c r="AD171" s="29" t="s">
        <v>181</v>
      </c>
      <c r="AE171" s="29" t="s">
        <v>3086</v>
      </c>
      <c r="AF171" s="29" t="s">
        <v>184</v>
      </c>
      <c r="AG171" s="29" t="s">
        <v>3130</v>
      </c>
      <c r="AH171" s="29" t="s">
        <v>189</v>
      </c>
      <c r="AI171" s="52" t="str">
        <f>tab_herpeto[[#This Row],[Espécie*]]</f>
        <v>Dendropsophus minutus</v>
      </c>
      <c r="AJ171" s="53" t="str">
        <f>IFERROR(VLOOKUP(tab_herpeto[[#This Row],[Espécie*2]],'Base de dados'!B:Z,7,),0)</f>
        <v>pererequinha-do-brejo</v>
      </c>
      <c r="AK171" s="49" t="str">
        <f>IFERROR(VLOOKUP(tab_herpeto[[#This Row],[Espécie*2]],'Base de dados'!B:Z,13,),0)</f>
        <v>-</v>
      </c>
      <c r="AL171" s="29" t="s">
        <v>192</v>
      </c>
      <c r="AM171" s="29" t="s">
        <v>3077</v>
      </c>
      <c r="AN171" s="29" t="s">
        <v>3081</v>
      </c>
      <c r="AO171" s="49" t="str">
        <f>IFERROR(VLOOKUP(tab_herpeto[[#This Row],[Espécie*2]],'Base de dados'!B:Z,22,),0)</f>
        <v>-</v>
      </c>
      <c r="AP171" s="49" t="str">
        <f>IFERROR(VLOOKUP(tab_herpeto[[#This Row],[Espécie*2]],'Base de dados'!B:Z,23,),0)</f>
        <v>-</v>
      </c>
      <c r="AQ171" s="49" t="str">
        <f>IFERROR(VLOOKUP(tab_herpeto[[#This Row],[Espécie*2]],'Base de dados'!B:Z,21,),0)</f>
        <v>LC</v>
      </c>
      <c r="AR171" s="49" t="str">
        <f>tab_herpeto[[#This Row],[Campanha]]</f>
        <v>C03</v>
      </c>
      <c r="AS171" s="49"/>
      <c r="AT171" s="49" t="str">
        <f>tab_herpeto[[#This Row],[Método]]</f>
        <v>Censo auditivo</v>
      </c>
      <c r="AU171" s="49" t="str">
        <f>tab_herpeto[[#This Row],[ID Marcação*]]</f>
        <v>-</v>
      </c>
      <c r="AV171" s="49" t="str">
        <f>tab_herpeto[[#This Row],[Nº do Tombo]]</f>
        <v>-</v>
      </c>
      <c r="AW171" s="49" t="str">
        <f>IFERROR(VLOOKUP(tab_herpeto[[#This Row],[Espécie*2]],'Base de dados'!B:Z,11,),0)</f>
        <v>R</v>
      </c>
      <c r="AX171" s="49" t="str">
        <f>IFERROR(VLOOKUP(tab_herpeto[[#This Row],[Espécie*2]],'Base de dados'!B:Z,3,),0)</f>
        <v>Anura</v>
      </c>
      <c r="AY171" s="49" t="str">
        <f>IFERROR(VLOOKUP(tab_herpeto[[#This Row],[Espécie*2]],'Base de dados'!B:Z,4,),0)</f>
        <v>Hylidae</v>
      </c>
      <c r="AZ171" s="49" t="str">
        <f>IFERROR(VLOOKUP(tab_herpeto[[#This Row],[Espécie*2]],'Base de dados'!B:Z,5,),0)</f>
        <v>Dendropsophinae</v>
      </c>
      <c r="BA171" s="49">
        <f>IFERROR(VLOOKUP(tab_herpeto[[#This Row],[Espécie*2]],'Base de dados'!B:Z,6,),0)</f>
        <v>0</v>
      </c>
      <c r="BB171" s="49" t="str">
        <f>IFERROR(VLOOKUP(tab_herpeto[[#This Row],[Espécie*2]],'Base de dados'!B:Z,8,),0)</f>
        <v>-</v>
      </c>
      <c r="BC171" s="49" t="str">
        <f>IFERROR(VLOOKUP(tab_herpeto[[#This Row],[Espécie*2]],'Base de dados'!B:Z,9,),0)</f>
        <v>Ar</v>
      </c>
      <c r="BD171" s="49" t="str">
        <f>IFERROR(VLOOKUP(tab_herpeto[[#This Row],[Espécie*2]],'Base de dados'!B:Z,10,),0)</f>
        <v>A</v>
      </c>
      <c r="BE171" s="49" t="str">
        <f>IFERROR(VLOOKUP(tab_herpeto[[#This Row],[Espécie*2]],'Base de dados'!B:Z,12,),0)</f>
        <v>-</v>
      </c>
      <c r="BF171" s="49" t="str">
        <f>IFERROR(VLOOKUP(tab_herpeto[[#This Row],[Espécie*2]],'Base de dados'!B:Z,14,),0)</f>
        <v>RS, SC, PR, SP, RJ, ES, MG, BA, SE, AL, PE, PB, RN, CE, PI, MA, MS, MT, GO, DF, TO, PA, AM, AP, RO, RR, AC</v>
      </c>
      <c r="BG171" s="49">
        <f>IFERROR(VLOOKUP(tab_herpeto[[#This Row],[Espécie*2]],'Base de dados'!B:Z,15,),0)</f>
        <v>0</v>
      </c>
      <c r="BH171" s="49">
        <f>IFERROR(VLOOKUP(tab_herpeto[[#This Row],[Espécie*2]],'Base de dados'!B:Z,16,),0)</f>
        <v>0</v>
      </c>
      <c r="BI171" s="49">
        <f>IFERROR(VLOOKUP(tab_herpeto[[#This Row],[Espécie*2]],'Base de dados'!B:Z,17,),0)</f>
        <v>0</v>
      </c>
      <c r="BJ171" s="49">
        <f>IFERROR(VLOOKUP(tab_herpeto[[#This Row],[Espécie*2]],'Base de dados'!B:Z,18,),0)</f>
        <v>0</v>
      </c>
      <c r="BK171" s="49" t="str">
        <f>IFERROR(VLOOKUP(tab_herpeto[[#This Row],[Espécie*2]],'Base de dados'!B:Z,19,),0)</f>
        <v>-</v>
      </c>
      <c r="BL171" s="49" t="str">
        <f>IFERROR(VLOOKUP(tab_herpeto[[#This Row],[Espécie*2]],'Base de dados'!B:Z,20,),0)</f>
        <v>-</v>
      </c>
      <c r="BM171" s="49" t="str">
        <f>IFERROR(VLOOKUP(tab_herpeto[[#This Row],[Espécie*2]],'Base de dados'!B:Z,24),0)</f>
        <v>-</v>
      </c>
      <c r="BN171" s="49" t="str">
        <f>IFERROR(VLOOKUP(tab_herpeto[[#This Row],[Espécie*2]],'Base de dados'!B:Z,25,),0)</f>
        <v>-</v>
      </c>
      <c r="BO171" s="49">
        <f>IFERROR(VLOOKUP(tab_herpeto[[#This Row],[Espécie*2]],'Base de dados'!B:Z,2),0)</f>
        <v>898</v>
      </c>
      <c r="BP171" s="49">
        <f>IFERROR(VLOOKUP(tab_herpeto[[#This Row],[Espécie*2]],'Base de dados'!B:AA,26),0)</f>
        <v>0</v>
      </c>
    </row>
    <row r="172" spans="2:68" x14ac:dyDescent="0.25">
      <c r="B172" s="29">
        <v>168</v>
      </c>
      <c r="C172" s="33" t="s">
        <v>3071</v>
      </c>
      <c r="D172" s="49" t="s">
        <v>3092</v>
      </c>
      <c r="E172" s="49" t="s">
        <v>85</v>
      </c>
      <c r="F172" s="50">
        <v>45144</v>
      </c>
      <c r="G172" s="49" t="s">
        <v>3073</v>
      </c>
      <c r="H172" s="49" t="s">
        <v>77</v>
      </c>
      <c r="I172" s="49" t="s">
        <v>59</v>
      </c>
      <c r="J172" s="49" t="s">
        <v>3064</v>
      </c>
      <c r="K172" s="53" t="s">
        <v>1003</v>
      </c>
      <c r="L172" s="35" t="str">
        <f>IFERROR(VLOOKUP(tab_herpeto[[#This Row],[Espécie*]],'Base de dados'!B:Z,7,),0)</f>
        <v>pererequinha-do-brejo</v>
      </c>
      <c r="M172" s="29" t="s">
        <v>3</v>
      </c>
      <c r="N172" s="49" t="s">
        <v>82</v>
      </c>
      <c r="O172" s="49" t="s">
        <v>82</v>
      </c>
      <c r="P172" s="49" t="s">
        <v>39</v>
      </c>
      <c r="Q172" s="49" t="s">
        <v>80</v>
      </c>
      <c r="R172" s="49" t="s">
        <v>42</v>
      </c>
      <c r="S172" s="49" t="s">
        <v>4</v>
      </c>
      <c r="T172" s="51" t="s">
        <v>3101</v>
      </c>
      <c r="U172" s="51" t="s">
        <v>3102</v>
      </c>
      <c r="V172" s="49"/>
      <c r="W172" s="49" t="s">
        <v>52</v>
      </c>
      <c r="X172" s="29" t="s">
        <v>3</v>
      </c>
      <c r="Y172" s="49" t="s">
        <v>3</v>
      </c>
      <c r="Z172" s="50">
        <f>tab_herpeto[[#This Row],[Data]]</f>
        <v>45144</v>
      </c>
      <c r="AA172" s="49" t="str">
        <f>tab_herpeto[[#This Row],[Empreendimento]]</f>
        <v>PCH Canoas</v>
      </c>
      <c r="AB172" s="49" t="s">
        <v>176</v>
      </c>
      <c r="AC172" s="29" t="s">
        <v>178</v>
      </c>
      <c r="AD172" s="29" t="s">
        <v>181</v>
      </c>
      <c r="AE172" s="29" t="s">
        <v>3086</v>
      </c>
      <c r="AF172" s="29" t="s">
        <v>184</v>
      </c>
      <c r="AG172" s="29" t="s">
        <v>3130</v>
      </c>
      <c r="AH172" s="29" t="s">
        <v>189</v>
      </c>
      <c r="AI172" s="52" t="str">
        <f>tab_herpeto[[#This Row],[Espécie*]]</f>
        <v>Dendropsophus minutus</v>
      </c>
      <c r="AJ172" s="53" t="str">
        <f>IFERROR(VLOOKUP(tab_herpeto[[#This Row],[Espécie*2]],'Base de dados'!B:Z,7,),0)</f>
        <v>pererequinha-do-brejo</v>
      </c>
      <c r="AK172" s="49" t="str">
        <f>IFERROR(VLOOKUP(tab_herpeto[[#This Row],[Espécie*2]],'Base de dados'!B:Z,13,),0)</f>
        <v>-</v>
      </c>
      <c r="AL172" s="29" t="s">
        <v>192</v>
      </c>
      <c r="AM172" s="29" t="s">
        <v>3077</v>
      </c>
      <c r="AN172" s="29" t="s">
        <v>3081</v>
      </c>
      <c r="AO172" s="49" t="str">
        <f>IFERROR(VLOOKUP(tab_herpeto[[#This Row],[Espécie*2]],'Base de dados'!B:Z,22,),0)</f>
        <v>-</v>
      </c>
      <c r="AP172" s="49" t="str">
        <f>IFERROR(VLOOKUP(tab_herpeto[[#This Row],[Espécie*2]],'Base de dados'!B:Z,23,),0)</f>
        <v>-</v>
      </c>
      <c r="AQ172" s="49" t="str">
        <f>IFERROR(VLOOKUP(tab_herpeto[[#This Row],[Espécie*2]],'Base de dados'!B:Z,21,),0)</f>
        <v>LC</v>
      </c>
      <c r="AR172" s="49" t="str">
        <f>tab_herpeto[[#This Row],[Campanha]]</f>
        <v>C03</v>
      </c>
      <c r="AS172" s="49"/>
      <c r="AT172" s="49" t="str">
        <f>tab_herpeto[[#This Row],[Método]]</f>
        <v>Censo auditivo</v>
      </c>
      <c r="AU172" s="49" t="str">
        <f>tab_herpeto[[#This Row],[ID Marcação*]]</f>
        <v>-</v>
      </c>
      <c r="AV172" s="49" t="str">
        <f>tab_herpeto[[#This Row],[Nº do Tombo]]</f>
        <v>-</v>
      </c>
      <c r="AW172" s="49" t="str">
        <f>IFERROR(VLOOKUP(tab_herpeto[[#This Row],[Espécie*2]],'Base de dados'!B:Z,11,),0)</f>
        <v>R</v>
      </c>
      <c r="AX172" s="49" t="str">
        <f>IFERROR(VLOOKUP(tab_herpeto[[#This Row],[Espécie*2]],'Base de dados'!B:Z,3,),0)</f>
        <v>Anura</v>
      </c>
      <c r="AY172" s="49" t="str">
        <f>IFERROR(VLOOKUP(tab_herpeto[[#This Row],[Espécie*2]],'Base de dados'!B:Z,4,),0)</f>
        <v>Hylidae</v>
      </c>
      <c r="AZ172" s="49" t="str">
        <f>IFERROR(VLOOKUP(tab_herpeto[[#This Row],[Espécie*2]],'Base de dados'!B:Z,5,),0)</f>
        <v>Dendropsophinae</v>
      </c>
      <c r="BA172" s="49">
        <f>IFERROR(VLOOKUP(tab_herpeto[[#This Row],[Espécie*2]],'Base de dados'!B:Z,6,),0)</f>
        <v>0</v>
      </c>
      <c r="BB172" s="49" t="str">
        <f>IFERROR(VLOOKUP(tab_herpeto[[#This Row],[Espécie*2]],'Base de dados'!B:Z,8,),0)</f>
        <v>-</v>
      </c>
      <c r="BC172" s="49" t="str">
        <f>IFERROR(VLOOKUP(tab_herpeto[[#This Row],[Espécie*2]],'Base de dados'!B:Z,9,),0)</f>
        <v>Ar</v>
      </c>
      <c r="BD172" s="49" t="str">
        <f>IFERROR(VLOOKUP(tab_herpeto[[#This Row],[Espécie*2]],'Base de dados'!B:Z,10,),0)</f>
        <v>A</v>
      </c>
      <c r="BE172" s="49" t="str">
        <f>IFERROR(VLOOKUP(tab_herpeto[[#This Row],[Espécie*2]],'Base de dados'!B:Z,12,),0)</f>
        <v>-</v>
      </c>
      <c r="BF172" s="49" t="str">
        <f>IFERROR(VLOOKUP(tab_herpeto[[#This Row],[Espécie*2]],'Base de dados'!B:Z,14,),0)</f>
        <v>RS, SC, PR, SP, RJ, ES, MG, BA, SE, AL, PE, PB, RN, CE, PI, MA, MS, MT, GO, DF, TO, PA, AM, AP, RO, RR, AC</v>
      </c>
      <c r="BG172" s="49">
        <f>IFERROR(VLOOKUP(tab_herpeto[[#This Row],[Espécie*2]],'Base de dados'!B:Z,15,),0)</f>
        <v>0</v>
      </c>
      <c r="BH172" s="49">
        <f>IFERROR(VLOOKUP(tab_herpeto[[#This Row],[Espécie*2]],'Base de dados'!B:Z,16,),0)</f>
        <v>0</v>
      </c>
      <c r="BI172" s="49">
        <f>IFERROR(VLOOKUP(tab_herpeto[[#This Row],[Espécie*2]],'Base de dados'!B:Z,17,),0)</f>
        <v>0</v>
      </c>
      <c r="BJ172" s="49">
        <f>IFERROR(VLOOKUP(tab_herpeto[[#This Row],[Espécie*2]],'Base de dados'!B:Z,18,),0)</f>
        <v>0</v>
      </c>
      <c r="BK172" s="49" t="str">
        <f>IFERROR(VLOOKUP(tab_herpeto[[#This Row],[Espécie*2]],'Base de dados'!B:Z,19,),0)</f>
        <v>-</v>
      </c>
      <c r="BL172" s="49" t="str">
        <f>IFERROR(VLOOKUP(tab_herpeto[[#This Row],[Espécie*2]],'Base de dados'!B:Z,20,),0)</f>
        <v>-</v>
      </c>
      <c r="BM172" s="49" t="str">
        <f>IFERROR(VLOOKUP(tab_herpeto[[#This Row],[Espécie*2]],'Base de dados'!B:Z,24),0)</f>
        <v>-</v>
      </c>
      <c r="BN172" s="49" t="str">
        <f>IFERROR(VLOOKUP(tab_herpeto[[#This Row],[Espécie*2]],'Base de dados'!B:Z,25,),0)</f>
        <v>-</v>
      </c>
      <c r="BO172" s="49">
        <f>IFERROR(VLOOKUP(tab_herpeto[[#This Row],[Espécie*2]],'Base de dados'!B:Z,2),0)</f>
        <v>898</v>
      </c>
      <c r="BP172" s="49">
        <f>IFERROR(VLOOKUP(tab_herpeto[[#This Row],[Espécie*2]],'Base de dados'!B:AA,26),0)</f>
        <v>0</v>
      </c>
    </row>
    <row r="173" spans="2:68" x14ac:dyDescent="0.25">
      <c r="B173" s="29">
        <v>169</v>
      </c>
      <c r="C173" s="33" t="s">
        <v>3071</v>
      </c>
      <c r="D173" s="49" t="s">
        <v>3092</v>
      </c>
      <c r="E173" s="49" t="s">
        <v>85</v>
      </c>
      <c r="F173" s="50">
        <v>45144</v>
      </c>
      <c r="G173" s="49" t="s">
        <v>3073</v>
      </c>
      <c r="H173" s="49" t="s">
        <v>77</v>
      </c>
      <c r="I173" s="49" t="s">
        <v>59</v>
      </c>
      <c r="J173" s="49" t="s">
        <v>3064</v>
      </c>
      <c r="K173" s="53" t="s">
        <v>1003</v>
      </c>
      <c r="L173" s="35" t="str">
        <f>IFERROR(VLOOKUP(tab_herpeto[[#This Row],[Espécie*]],'Base de dados'!B:Z,7,),0)</f>
        <v>pererequinha-do-brejo</v>
      </c>
      <c r="M173" s="29" t="s">
        <v>3</v>
      </c>
      <c r="N173" s="49" t="s">
        <v>82</v>
      </c>
      <c r="O173" s="49" t="s">
        <v>82</v>
      </c>
      <c r="P173" s="49" t="s">
        <v>39</v>
      </c>
      <c r="Q173" s="49" t="s">
        <v>80</v>
      </c>
      <c r="R173" s="49" t="s">
        <v>42</v>
      </c>
      <c r="S173" s="49" t="s">
        <v>4</v>
      </c>
      <c r="T173" s="51" t="s">
        <v>3101</v>
      </c>
      <c r="U173" s="51" t="s">
        <v>3102</v>
      </c>
      <c r="V173" s="49"/>
      <c r="W173" s="49" t="s">
        <v>52</v>
      </c>
      <c r="X173" s="29" t="s">
        <v>3</v>
      </c>
      <c r="Y173" s="49" t="s">
        <v>3</v>
      </c>
      <c r="Z173" s="50">
        <f>tab_herpeto[[#This Row],[Data]]</f>
        <v>45144</v>
      </c>
      <c r="AA173" s="49" t="str">
        <f>tab_herpeto[[#This Row],[Empreendimento]]</f>
        <v>PCH Canoas</v>
      </c>
      <c r="AB173" s="49" t="s">
        <v>176</v>
      </c>
      <c r="AC173" s="29" t="s">
        <v>178</v>
      </c>
      <c r="AD173" s="29" t="s">
        <v>181</v>
      </c>
      <c r="AE173" s="29" t="s">
        <v>3086</v>
      </c>
      <c r="AF173" s="29" t="s">
        <v>184</v>
      </c>
      <c r="AG173" s="29" t="s">
        <v>3130</v>
      </c>
      <c r="AH173" s="29" t="s">
        <v>189</v>
      </c>
      <c r="AI173" s="52" t="str">
        <f>tab_herpeto[[#This Row],[Espécie*]]</f>
        <v>Dendropsophus minutus</v>
      </c>
      <c r="AJ173" s="53" t="str">
        <f>IFERROR(VLOOKUP(tab_herpeto[[#This Row],[Espécie*2]],'Base de dados'!B:Z,7,),0)</f>
        <v>pererequinha-do-brejo</v>
      </c>
      <c r="AK173" s="49" t="str">
        <f>IFERROR(VLOOKUP(tab_herpeto[[#This Row],[Espécie*2]],'Base de dados'!B:Z,13,),0)</f>
        <v>-</v>
      </c>
      <c r="AL173" s="29" t="s">
        <v>192</v>
      </c>
      <c r="AM173" s="29" t="s">
        <v>3077</v>
      </c>
      <c r="AN173" s="29" t="s">
        <v>3081</v>
      </c>
      <c r="AO173" s="49" t="str">
        <f>IFERROR(VLOOKUP(tab_herpeto[[#This Row],[Espécie*2]],'Base de dados'!B:Z,22,),0)</f>
        <v>-</v>
      </c>
      <c r="AP173" s="49" t="str">
        <f>IFERROR(VLOOKUP(tab_herpeto[[#This Row],[Espécie*2]],'Base de dados'!B:Z,23,),0)</f>
        <v>-</v>
      </c>
      <c r="AQ173" s="49" t="str">
        <f>IFERROR(VLOOKUP(tab_herpeto[[#This Row],[Espécie*2]],'Base de dados'!B:Z,21,),0)</f>
        <v>LC</v>
      </c>
      <c r="AR173" s="49" t="str">
        <f>tab_herpeto[[#This Row],[Campanha]]</f>
        <v>C03</v>
      </c>
      <c r="AS173" s="49"/>
      <c r="AT173" s="49" t="str">
        <f>tab_herpeto[[#This Row],[Método]]</f>
        <v>Censo auditivo</v>
      </c>
      <c r="AU173" s="49" t="str">
        <f>tab_herpeto[[#This Row],[ID Marcação*]]</f>
        <v>-</v>
      </c>
      <c r="AV173" s="49" t="str">
        <f>tab_herpeto[[#This Row],[Nº do Tombo]]</f>
        <v>-</v>
      </c>
      <c r="AW173" s="49" t="str">
        <f>IFERROR(VLOOKUP(tab_herpeto[[#This Row],[Espécie*2]],'Base de dados'!B:Z,11,),0)</f>
        <v>R</v>
      </c>
      <c r="AX173" s="49" t="str">
        <f>IFERROR(VLOOKUP(tab_herpeto[[#This Row],[Espécie*2]],'Base de dados'!B:Z,3,),0)</f>
        <v>Anura</v>
      </c>
      <c r="AY173" s="49" t="str">
        <f>IFERROR(VLOOKUP(tab_herpeto[[#This Row],[Espécie*2]],'Base de dados'!B:Z,4,),0)</f>
        <v>Hylidae</v>
      </c>
      <c r="AZ173" s="49" t="str">
        <f>IFERROR(VLOOKUP(tab_herpeto[[#This Row],[Espécie*2]],'Base de dados'!B:Z,5,),0)</f>
        <v>Dendropsophinae</v>
      </c>
      <c r="BA173" s="49">
        <f>IFERROR(VLOOKUP(tab_herpeto[[#This Row],[Espécie*2]],'Base de dados'!B:Z,6,),0)</f>
        <v>0</v>
      </c>
      <c r="BB173" s="49" t="str">
        <f>IFERROR(VLOOKUP(tab_herpeto[[#This Row],[Espécie*2]],'Base de dados'!B:Z,8,),0)</f>
        <v>-</v>
      </c>
      <c r="BC173" s="49" t="str">
        <f>IFERROR(VLOOKUP(tab_herpeto[[#This Row],[Espécie*2]],'Base de dados'!B:Z,9,),0)</f>
        <v>Ar</v>
      </c>
      <c r="BD173" s="49" t="str">
        <f>IFERROR(VLOOKUP(tab_herpeto[[#This Row],[Espécie*2]],'Base de dados'!B:Z,10,),0)</f>
        <v>A</v>
      </c>
      <c r="BE173" s="49" t="str">
        <f>IFERROR(VLOOKUP(tab_herpeto[[#This Row],[Espécie*2]],'Base de dados'!B:Z,12,),0)</f>
        <v>-</v>
      </c>
      <c r="BF173" s="49" t="str">
        <f>IFERROR(VLOOKUP(tab_herpeto[[#This Row],[Espécie*2]],'Base de dados'!B:Z,14,),0)</f>
        <v>RS, SC, PR, SP, RJ, ES, MG, BA, SE, AL, PE, PB, RN, CE, PI, MA, MS, MT, GO, DF, TO, PA, AM, AP, RO, RR, AC</v>
      </c>
      <c r="BG173" s="49">
        <f>IFERROR(VLOOKUP(tab_herpeto[[#This Row],[Espécie*2]],'Base de dados'!B:Z,15,),0)</f>
        <v>0</v>
      </c>
      <c r="BH173" s="49">
        <f>IFERROR(VLOOKUP(tab_herpeto[[#This Row],[Espécie*2]],'Base de dados'!B:Z,16,),0)</f>
        <v>0</v>
      </c>
      <c r="BI173" s="49">
        <f>IFERROR(VLOOKUP(tab_herpeto[[#This Row],[Espécie*2]],'Base de dados'!B:Z,17,),0)</f>
        <v>0</v>
      </c>
      <c r="BJ173" s="49">
        <f>IFERROR(VLOOKUP(tab_herpeto[[#This Row],[Espécie*2]],'Base de dados'!B:Z,18,),0)</f>
        <v>0</v>
      </c>
      <c r="BK173" s="49" t="str">
        <f>IFERROR(VLOOKUP(tab_herpeto[[#This Row],[Espécie*2]],'Base de dados'!B:Z,19,),0)</f>
        <v>-</v>
      </c>
      <c r="BL173" s="49" t="str">
        <f>IFERROR(VLOOKUP(tab_herpeto[[#This Row],[Espécie*2]],'Base de dados'!B:Z,20,),0)</f>
        <v>-</v>
      </c>
      <c r="BM173" s="49" t="str">
        <f>IFERROR(VLOOKUP(tab_herpeto[[#This Row],[Espécie*2]],'Base de dados'!B:Z,24),0)</f>
        <v>-</v>
      </c>
      <c r="BN173" s="49" t="str">
        <f>IFERROR(VLOOKUP(tab_herpeto[[#This Row],[Espécie*2]],'Base de dados'!B:Z,25,),0)</f>
        <v>-</v>
      </c>
      <c r="BO173" s="49">
        <f>IFERROR(VLOOKUP(tab_herpeto[[#This Row],[Espécie*2]],'Base de dados'!B:Z,2),0)</f>
        <v>898</v>
      </c>
      <c r="BP173" s="49">
        <f>IFERROR(VLOOKUP(tab_herpeto[[#This Row],[Espécie*2]],'Base de dados'!B:AA,26),0)</f>
        <v>0</v>
      </c>
    </row>
    <row r="174" spans="2:68" x14ac:dyDescent="0.25">
      <c r="B174" s="29">
        <v>170</v>
      </c>
      <c r="C174" s="33" t="s">
        <v>3071</v>
      </c>
      <c r="D174" s="49" t="s">
        <v>3092</v>
      </c>
      <c r="E174" s="49" t="s">
        <v>85</v>
      </c>
      <c r="F174" s="50">
        <v>45144</v>
      </c>
      <c r="G174" s="49" t="s">
        <v>3073</v>
      </c>
      <c r="H174" s="49" t="s">
        <v>77</v>
      </c>
      <c r="I174" s="49" t="s">
        <v>59</v>
      </c>
      <c r="J174" s="49" t="s">
        <v>3064</v>
      </c>
      <c r="K174" s="53" t="s">
        <v>1003</v>
      </c>
      <c r="L174" s="35" t="str">
        <f>IFERROR(VLOOKUP(tab_herpeto[[#This Row],[Espécie*]],'Base de dados'!B:Z,7,),0)</f>
        <v>pererequinha-do-brejo</v>
      </c>
      <c r="M174" s="29" t="s">
        <v>3</v>
      </c>
      <c r="N174" s="49" t="s">
        <v>82</v>
      </c>
      <c r="O174" s="49" t="s">
        <v>82</v>
      </c>
      <c r="P174" s="49" t="s">
        <v>39</v>
      </c>
      <c r="Q174" s="49" t="s">
        <v>80</v>
      </c>
      <c r="R174" s="49" t="s">
        <v>42</v>
      </c>
      <c r="S174" s="49" t="s">
        <v>4</v>
      </c>
      <c r="T174" s="51" t="s">
        <v>3101</v>
      </c>
      <c r="U174" s="51" t="s">
        <v>3102</v>
      </c>
      <c r="V174" s="49"/>
      <c r="W174" s="49" t="s">
        <v>52</v>
      </c>
      <c r="X174" s="29" t="s">
        <v>3</v>
      </c>
      <c r="Y174" s="49" t="s">
        <v>3</v>
      </c>
      <c r="Z174" s="50">
        <f>tab_herpeto[[#This Row],[Data]]</f>
        <v>45144</v>
      </c>
      <c r="AA174" s="49" t="str">
        <f>tab_herpeto[[#This Row],[Empreendimento]]</f>
        <v>PCH Canoas</v>
      </c>
      <c r="AB174" s="49" t="s">
        <v>176</v>
      </c>
      <c r="AC174" s="29" t="s">
        <v>178</v>
      </c>
      <c r="AD174" s="29" t="s">
        <v>181</v>
      </c>
      <c r="AE174" s="29" t="s">
        <v>3086</v>
      </c>
      <c r="AF174" s="29" t="s">
        <v>184</v>
      </c>
      <c r="AG174" s="29" t="s">
        <v>3130</v>
      </c>
      <c r="AH174" s="29" t="s">
        <v>189</v>
      </c>
      <c r="AI174" s="52" t="str">
        <f>tab_herpeto[[#This Row],[Espécie*]]</f>
        <v>Dendropsophus minutus</v>
      </c>
      <c r="AJ174" s="53" t="str">
        <f>IFERROR(VLOOKUP(tab_herpeto[[#This Row],[Espécie*2]],'Base de dados'!B:Z,7,),0)</f>
        <v>pererequinha-do-brejo</v>
      </c>
      <c r="AK174" s="49" t="str">
        <f>IFERROR(VLOOKUP(tab_herpeto[[#This Row],[Espécie*2]],'Base de dados'!B:Z,13,),0)</f>
        <v>-</v>
      </c>
      <c r="AL174" s="29" t="s">
        <v>192</v>
      </c>
      <c r="AM174" s="29" t="s">
        <v>3077</v>
      </c>
      <c r="AN174" s="29" t="s">
        <v>3081</v>
      </c>
      <c r="AO174" s="49" t="str">
        <f>IFERROR(VLOOKUP(tab_herpeto[[#This Row],[Espécie*2]],'Base de dados'!B:Z,22,),0)</f>
        <v>-</v>
      </c>
      <c r="AP174" s="49" t="str">
        <f>IFERROR(VLOOKUP(tab_herpeto[[#This Row],[Espécie*2]],'Base de dados'!B:Z,23,),0)</f>
        <v>-</v>
      </c>
      <c r="AQ174" s="49" t="str">
        <f>IFERROR(VLOOKUP(tab_herpeto[[#This Row],[Espécie*2]],'Base de dados'!B:Z,21,),0)</f>
        <v>LC</v>
      </c>
      <c r="AR174" s="49" t="str">
        <f>tab_herpeto[[#This Row],[Campanha]]</f>
        <v>C03</v>
      </c>
      <c r="AS174" s="49"/>
      <c r="AT174" s="49" t="str">
        <f>tab_herpeto[[#This Row],[Método]]</f>
        <v>Censo auditivo</v>
      </c>
      <c r="AU174" s="49" t="str">
        <f>tab_herpeto[[#This Row],[ID Marcação*]]</f>
        <v>-</v>
      </c>
      <c r="AV174" s="49" t="str">
        <f>tab_herpeto[[#This Row],[Nº do Tombo]]</f>
        <v>-</v>
      </c>
      <c r="AW174" s="49" t="str">
        <f>IFERROR(VLOOKUP(tab_herpeto[[#This Row],[Espécie*2]],'Base de dados'!B:Z,11,),0)</f>
        <v>R</v>
      </c>
      <c r="AX174" s="49" t="str">
        <f>IFERROR(VLOOKUP(tab_herpeto[[#This Row],[Espécie*2]],'Base de dados'!B:Z,3,),0)</f>
        <v>Anura</v>
      </c>
      <c r="AY174" s="49" t="str">
        <f>IFERROR(VLOOKUP(tab_herpeto[[#This Row],[Espécie*2]],'Base de dados'!B:Z,4,),0)</f>
        <v>Hylidae</v>
      </c>
      <c r="AZ174" s="49" t="str">
        <f>IFERROR(VLOOKUP(tab_herpeto[[#This Row],[Espécie*2]],'Base de dados'!B:Z,5,),0)</f>
        <v>Dendropsophinae</v>
      </c>
      <c r="BA174" s="49">
        <f>IFERROR(VLOOKUP(tab_herpeto[[#This Row],[Espécie*2]],'Base de dados'!B:Z,6,),0)</f>
        <v>0</v>
      </c>
      <c r="BB174" s="49" t="str">
        <f>IFERROR(VLOOKUP(tab_herpeto[[#This Row],[Espécie*2]],'Base de dados'!B:Z,8,),0)</f>
        <v>-</v>
      </c>
      <c r="BC174" s="49" t="str">
        <f>IFERROR(VLOOKUP(tab_herpeto[[#This Row],[Espécie*2]],'Base de dados'!B:Z,9,),0)</f>
        <v>Ar</v>
      </c>
      <c r="BD174" s="49" t="str">
        <f>IFERROR(VLOOKUP(tab_herpeto[[#This Row],[Espécie*2]],'Base de dados'!B:Z,10,),0)</f>
        <v>A</v>
      </c>
      <c r="BE174" s="49" t="str">
        <f>IFERROR(VLOOKUP(tab_herpeto[[#This Row],[Espécie*2]],'Base de dados'!B:Z,12,),0)</f>
        <v>-</v>
      </c>
      <c r="BF174" s="49" t="str">
        <f>IFERROR(VLOOKUP(tab_herpeto[[#This Row],[Espécie*2]],'Base de dados'!B:Z,14,),0)</f>
        <v>RS, SC, PR, SP, RJ, ES, MG, BA, SE, AL, PE, PB, RN, CE, PI, MA, MS, MT, GO, DF, TO, PA, AM, AP, RO, RR, AC</v>
      </c>
      <c r="BG174" s="49">
        <f>IFERROR(VLOOKUP(tab_herpeto[[#This Row],[Espécie*2]],'Base de dados'!B:Z,15,),0)</f>
        <v>0</v>
      </c>
      <c r="BH174" s="49">
        <f>IFERROR(VLOOKUP(tab_herpeto[[#This Row],[Espécie*2]],'Base de dados'!B:Z,16,),0)</f>
        <v>0</v>
      </c>
      <c r="BI174" s="49">
        <f>IFERROR(VLOOKUP(tab_herpeto[[#This Row],[Espécie*2]],'Base de dados'!B:Z,17,),0)</f>
        <v>0</v>
      </c>
      <c r="BJ174" s="49">
        <f>IFERROR(VLOOKUP(tab_herpeto[[#This Row],[Espécie*2]],'Base de dados'!B:Z,18,),0)</f>
        <v>0</v>
      </c>
      <c r="BK174" s="49" t="str">
        <f>IFERROR(VLOOKUP(tab_herpeto[[#This Row],[Espécie*2]],'Base de dados'!B:Z,19,),0)</f>
        <v>-</v>
      </c>
      <c r="BL174" s="49" t="str">
        <f>IFERROR(VLOOKUP(tab_herpeto[[#This Row],[Espécie*2]],'Base de dados'!B:Z,20,),0)</f>
        <v>-</v>
      </c>
      <c r="BM174" s="49" t="str">
        <f>IFERROR(VLOOKUP(tab_herpeto[[#This Row],[Espécie*2]],'Base de dados'!B:Z,24),0)</f>
        <v>-</v>
      </c>
      <c r="BN174" s="49" t="str">
        <f>IFERROR(VLOOKUP(tab_herpeto[[#This Row],[Espécie*2]],'Base de dados'!B:Z,25,),0)</f>
        <v>-</v>
      </c>
      <c r="BO174" s="49">
        <f>IFERROR(VLOOKUP(tab_herpeto[[#This Row],[Espécie*2]],'Base de dados'!B:Z,2),0)</f>
        <v>898</v>
      </c>
      <c r="BP174" s="49">
        <f>IFERROR(VLOOKUP(tab_herpeto[[#This Row],[Espécie*2]],'Base de dados'!B:AA,26),0)</f>
        <v>0</v>
      </c>
    </row>
    <row r="175" spans="2:68" x14ac:dyDescent="0.25">
      <c r="B175" s="29">
        <v>171</v>
      </c>
      <c r="C175" s="33" t="s">
        <v>3071</v>
      </c>
      <c r="D175" s="49" t="s">
        <v>3092</v>
      </c>
      <c r="E175" s="49" t="s">
        <v>85</v>
      </c>
      <c r="F175" s="50">
        <v>45144</v>
      </c>
      <c r="G175" s="49" t="s">
        <v>3073</v>
      </c>
      <c r="H175" s="49" t="s">
        <v>77</v>
      </c>
      <c r="I175" s="49" t="s">
        <v>59</v>
      </c>
      <c r="J175" s="49" t="s">
        <v>3064</v>
      </c>
      <c r="K175" s="53" t="s">
        <v>1003</v>
      </c>
      <c r="L175" s="35" t="str">
        <f>IFERROR(VLOOKUP(tab_herpeto[[#This Row],[Espécie*]],'Base de dados'!B:Z,7,),0)</f>
        <v>pererequinha-do-brejo</v>
      </c>
      <c r="M175" s="29" t="s">
        <v>3</v>
      </c>
      <c r="N175" s="49" t="s">
        <v>82</v>
      </c>
      <c r="O175" s="49" t="s">
        <v>82</v>
      </c>
      <c r="P175" s="49" t="s">
        <v>39</v>
      </c>
      <c r="Q175" s="49" t="s">
        <v>80</v>
      </c>
      <c r="R175" s="49" t="s">
        <v>42</v>
      </c>
      <c r="S175" s="49" t="s">
        <v>4</v>
      </c>
      <c r="T175" s="51" t="s">
        <v>3101</v>
      </c>
      <c r="U175" s="51" t="s">
        <v>3102</v>
      </c>
      <c r="V175" s="49"/>
      <c r="W175" s="49" t="s">
        <v>52</v>
      </c>
      <c r="X175" s="29" t="s">
        <v>3</v>
      </c>
      <c r="Y175" s="49" t="s">
        <v>3</v>
      </c>
      <c r="Z175" s="50">
        <f>tab_herpeto[[#This Row],[Data]]</f>
        <v>45144</v>
      </c>
      <c r="AA175" s="49" t="str">
        <f>tab_herpeto[[#This Row],[Empreendimento]]</f>
        <v>PCH Canoas</v>
      </c>
      <c r="AB175" s="49" t="s">
        <v>176</v>
      </c>
      <c r="AC175" s="29" t="s">
        <v>178</v>
      </c>
      <c r="AD175" s="29" t="s">
        <v>181</v>
      </c>
      <c r="AE175" s="29" t="s">
        <v>3086</v>
      </c>
      <c r="AF175" s="29" t="s">
        <v>184</v>
      </c>
      <c r="AG175" s="29" t="s">
        <v>3130</v>
      </c>
      <c r="AH175" s="29" t="s">
        <v>189</v>
      </c>
      <c r="AI175" s="52" t="str">
        <f>tab_herpeto[[#This Row],[Espécie*]]</f>
        <v>Dendropsophus minutus</v>
      </c>
      <c r="AJ175" s="53" t="str">
        <f>IFERROR(VLOOKUP(tab_herpeto[[#This Row],[Espécie*2]],'Base de dados'!B:Z,7,),0)</f>
        <v>pererequinha-do-brejo</v>
      </c>
      <c r="AK175" s="49" t="str">
        <f>IFERROR(VLOOKUP(tab_herpeto[[#This Row],[Espécie*2]],'Base de dados'!B:Z,13,),0)</f>
        <v>-</v>
      </c>
      <c r="AL175" s="29" t="s">
        <v>192</v>
      </c>
      <c r="AM175" s="29" t="s">
        <v>3077</v>
      </c>
      <c r="AN175" s="29" t="s">
        <v>3081</v>
      </c>
      <c r="AO175" s="49" t="str">
        <f>IFERROR(VLOOKUP(tab_herpeto[[#This Row],[Espécie*2]],'Base de dados'!B:Z,22,),0)</f>
        <v>-</v>
      </c>
      <c r="AP175" s="49" t="str">
        <f>IFERROR(VLOOKUP(tab_herpeto[[#This Row],[Espécie*2]],'Base de dados'!B:Z,23,),0)</f>
        <v>-</v>
      </c>
      <c r="AQ175" s="49" t="str">
        <f>IFERROR(VLOOKUP(tab_herpeto[[#This Row],[Espécie*2]],'Base de dados'!B:Z,21,),0)</f>
        <v>LC</v>
      </c>
      <c r="AR175" s="49" t="str">
        <f>tab_herpeto[[#This Row],[Campanha]]</f>
        <v>C03</v>
      </c>
      <c r="AS175" s="49"/>
      <c r="AT175" s="49" t="str">
        <f>tab_herpeto[[#This Row],[Método]]</f>
        <v>Censo auditivo</v>
      </c>
      <c r="AU175" s="49" t="str">
        <f>tab_herpeto[[#This Row],[ID Marcação*]]</f>
        <v>-</v>
      </c>
      <c r="AV175" s="49" t="str">
        <f>tab_herpeto[[#This Row],[Nº do Tombo]]</f>
        <v>-</v>
      </c>
      <c r="AW175" s="49" t="str">
        <f>IFERROR(VLOOKUP(tab_herpeto[[#This Row],[Espécie*2]],'Base de dados'!B:Z,11,),0)</f>
        <v>R</v>
      </c>
      <c r="AX175" s="49" t="str">
        <f>IFERROR(VLOOKUP(tab_herpeto[[#This Row],[Espécie*2]],'Base de dados'!B:Z,3,),0)</f>
        <v>Anura</v>
      </c>
      <c r="AY175" s="49" t="str">
        <f>IFERROR(VLOOKUP(tab_herpeto[[#This Row],[Espécie*2]],'Base de dados'!B:Z,4,),0)</f>
        <v>Hylidae</v>
      </c>
      <c r="AZ175" s="49" t="str">
        <f>IFERROR(VLOOKUP(tab_herpeto[[#This Row],[Espécie*2]],'Base de dados'!B:Z,5,),0)</f>
        <v>Dendropsophinae</v>
      </c>
      <c r="BA175" s="49">
        <f>IFERROR(VLOOKUP(tab_herpeto[[#This Row],[Espécie*2]],'Base de dados'!B:Z,6,),0)</f>
        <v>0</v>
      </c>
      <c r="BB175" s="49" t="str">
        <f>IFERROR(VLOOKUP(tab_herpeto[[#This Row],[Espécie*2]],'Base de dados'!B:Z,8,),0)</f>
        <v>-</v>
      </c>
      <c r="BC175" s="49" t="str">
        <f>IFERROR(VLOOKUP(tab_herpeto[[#This Row],[Espécie*2]],'Base de dados'!B:Z,9,),0)</f>
        <v>Ar</v>
      </c>
      <c r="BD175" s="49" t="str">
        <f>IFERROR(VLOOKUP(tab_herpeto[[#This Row],[Espécie*2]],'Base de dados'!B:Z,10,),0)</f>
        <v>A</v>
      </c>
      <c r="BE175" s="49" t="str">
        <f>IFERROR(VLOOKUP(tab_herpeto[[#This Row],[Espécie*2]],'Base de dados'!B:Z,12,),0)</f>
        <v>-</v>
      </c>
      <c r="BF175" s="49" t="str">
        <f>IFERROR(VLOOKUP(tab_herpeto[[#This Row],[Espécie*2]],'Base de dados'!B:Z,14,),0)</f>
        <v>RS, SC, PR, SP, RJ, ES, MG, BA, SE, AL, PE, PB, RN, CE, PI, MA, MS, MT, GO, DF, TO, PA, AM, AP, RO, RR, AC</v>
      </c>
      <c r="BG175" s="49">
        <f>IFERROR(VLOOKUP(tab_herpeto[[#This Row],[Espécie*2]],'Base de dados'!B:Z,15,),0)</f>
        <v>0</v>
      </c>
      <c r="BH175" s="49">
        <f>IFERROR(VLOOKUP(tab_herpeto[[#This Row],[Espécie*2]],'Base de dados'!B:Z,16,),0)</f>
        <v>0</v>
      </c>
      <c r="BI175" s="49">
        <f>IFERROR(VLOOKUP(tab_herpeto[[#This Row],[Espécie*2]],'Base de dados'!B:Z,17,),0)</f>
        <v>0</v>
      </c>
      <c r="BJ175" s="49">
        <f>IFERROR(VLOOKUP(tab_herpeto[[#This Row],[Espécie*2]],'Base de dados'!B:Z,18,),0)</f>
        <v>0</v>
      </c>
      <c r="BK175" s="49" t="str">
        <f>IFERROR(VLOOKUP(tab_herpeto[[#This Row],[Espécie*2]],'Base de dados'!B:Z,19,),0)</f>
        <v>-</v>
      </c>
      <c r="BL175" s="49" t="str">
        <f>IFERROR(VLOOKUP(tab_herpeto[[#This Row],[Espécie*2]],'Base de dados'!B:Z,20,),0)</f>
        <v>-</v>
      </c>
      <c r="BM175" s="49" t="str">
        <f>IFERROR(VLOOKUP(tab_herpeto[[#This Row],[Espécie*2]],'Base de dados'!B:Z,24),0)</f>
        <v>-</v>
      </c>
      <c r="BN175" s="49" t="str">
        <f>IFERROR(VLOOKUP(tab_herpeto[[#This Row],[Espécie*2]],'Base de dados'!B:Z,25,),0)</f>
        <v>-</v>
      </c>
      <c r="BO175" s="49">
        <f>IFERROR(VLOOKUP(tab_herpeto[[#This Row],[Espécie*2]],'Base de dados'!B:Z,2),0)</f>
        <v>898</v>
      </c>
      <c r="BP175" s="49">
        <f>IFERROR(VLOOKUP(tab_herpeto[[#This Row],[Espécie*2]],'Base de dados'!B:AA,26),0)</f>
        <v>0</v>
      </c>
    </row>
    <row r="176" spans="2:68" x14ac:dyDescent="0.25">
      <c r="B176" s="29">
        <v>172</v>
      </c>
      <c r="C176" s="33" t="s">
        <v>3071</v>
      </c>
      <c r="D176" s="49" t="s">
        <v>3092</v>
      </c>
      <c r="E176" s="49" t="s">
        <v>85</v>
      </c>
      <c r="F176" s="50">
        <v>45144</v>
      </c>
      <c r="G176" s="49" t="s">
        <v>3073</v>
      </c>
      <c r="H176" s="49" t="s">
        <v>77</v>
      </c>
      <c r="I176" s="49" t="s">
        <v>59</v>
      </c>
      <c r="J176" s="49" t="s">
        <v>3064</v>
      </c>
      <c r="K176" s="53" t="s">
        <v>1003</v>
      </c>
      <c r="L176" s="35" t="str">
        <f>IFERROR(VLOOKUP(tab_herpeto[[#This Row],[Espécie*]],'Base de dados'!B:Z,7,),0)</f>
        <v>pererequinha-do-brejo</v>
      </c>
      <c r="M176" s="29" t="s">
        <v>3</v>
      </c>
      <c r="N176" s="49" t="s">
        <v>82</v>
      </c>
      <c r="O176" s="49" t="s">
        <v>82</v>
      </c>
      <c r="P176" s="49" t="s">
        <v>39</v>
      </c>
      <c r="Q176" s="49" t="s">
        <v>80</v>
      </c>
      <c r="R176" s="49" t="s">
        <v>42</v>
      </c>
      <c r="S176" s="49" t="s">
        <v>4</v>
      </c>
      <c r="T176" s="51" t="s">
        <v>3101</v>
      </c>
      <c r="U176" s="51" t="s">
        <v>3102</v>
      </c>
      <c r="V176" s="49"/>
      <c r="W176" s="49" t="s">
        <v>52</v>
      </c>
      <c r="X176" s="29" t="s">
        <v>3</v>
      </c>
      <c r="Y176" s="49" t="s">
        <v>3</v>
      </c>
      <c r="Z176" s="50">
        <f>tab_herpeto[[#This Row],[Data]]</f>
        <v>45144</v>
      </c>
      <c r="AA176" s="49" t="str">
        <f>tab_herpeto[[#This Row],[Empreendimento]]</f>
        <v>PCH Canoas</v>
      </c>
      <c r="AB176" s="49" t="s">
        <v>176</v>
      </c>
      <c r="AC176" s="29" t="s">
        <v>178</v>
      </c>
      <c r="AD176" s="29" t="s">
        <v>181</v>
      </c>
      <c r="AE176" s="29" t="s">
        <v>3086</v>
      </c>
      <c r="AF176" s="29" t="s">
        <v>184</v>
      </c>
      <c r="AG176" s="29" t="s">
        <v>3130</v>
      </c>
      <c r="AH176" s="29" t="s">
        <v>189</v>
      </c>
      <c r="AI176" s="52" t="str">
        <f>tab_herpeto[[#This Row],[Espécie*]]</f>
        <v>Dendropsophus minutus</v>
      </c>
      <c r="AJ176" s="53" t="str">
        <f>IFERROR(VLOOKUP(tab_herpeto[[#This Row],[Espécie*2]],'Base de dados'!B:Z,7,),0)</f>
        <v>pererequinha-do-brejo</v>
      </c>
      <c r="AK176" s="49" t="str">
        <f>IFERROR(VLOOKUP(tab_herpeto[[#This Row],[Espécie*2]],'Base de dados'!B:Z,13,),0)</f>
        <v>-</v>
      </c>
      <c r="AL176" s="29" t="s">
        <v>192</v>
      </c>
      <c r="AM176" s="29" t="s">
        <v>3077</v>
      </c>
      <c r="AN176" s="29" t="s">
        <v>3081</v>
      </c>
      <c r="AO176" s="49" t="str">
        <f>IFERROR(VLOOKUP(tab_herpeto[[#This Row],[Espécie*2]],'Base de dados'!B:Z,22,),0)</f>
        <v>-</v>
      </c>
      <c r="AP176" s="49" t="str">
        <f>IFERROR(VLOOKUP(tab_herpeto[[#This Row],[Espécie*2]],'Base de dados'!B:Z,23,),0)</f>
        <v>-</v>
      </c>
      <c r="AQ176" s="49" t="str">
        <f>IFERROR(VLOOKUP(tab_herpeto[[#This Row],[Espécie*2]],'Base de dados'!B:Z,21,),0)</f>
        <v>LC</v>
      </c>
      <c r="AR176" s="49" t="str">
        <f>tab_herpeto[[#This Row],[Campanha]]</f>
        <v>C03</v>
      </c>
      <c r="AS176" s="49"/>
      <c r="AT176" s="49" t="str">
        <f>tab_herpeto[[#This Row],[Método]]</f>
        <v>Censo auditivo</v>
      </c>
      <c r="AU176" s="49" t="str">
        <f>tab_herpeto[[#This Row],[ID Marcação*]]</f>
        <v>-</v>
      </c>
      <c r="AV176" s="49" t="str">
        <f>tab_herpeto[[#This Row],[Nº do Tombo]]</f>
        <v>-</v>
      </c>
      <c r="AW176" s="49" t="str">
        <f>IFERROR(VLOOKUP(tab_herpeto[[#This Row],[Espécie*2]],'Base de dados'!B:Z,11,),0)</f>
        <v>R</v>
      </c>
      <c r="AX176" s="49" t="str">
        <f>IFERROR(VLOOKUP(tab_herpeto[[#This Row],[Espécie*2]],'Base de dados'!B:Z,3,),0)</f>
        <v>Anura</v>
      </c>
      <c r="AY176" s="49" t="str">
        <f>IFERROR(VLOOKUP(tab_herpeto[[#This Row],[Espécie*2]],'Base de dados'!B:Z,4,),0)</f>
        <v>Hylidae</v>
      </c>
      <c r="AZ176" s="49" t="str">
        <f>IFERROR(VLOOKUP(tab_herpeto[[#This Row],[Espécie*2]],'Base de dados'!B:Z,5,),0)</f>
        <v>Dendropsophinae</v>
      </c>
      <c r="BA176" s="49">
        <f>IFERROR(VLOOKUP(tab_herpeto[[#This Row],[Espécie*2]],'Base de dados'!B:Z,6,),0)</f>
        <v>0</v>
      </c>
      <c r="BB176" s="49" t="str">
        <f>IFERROR(VLOOKUP(tab_herpeto[[#This Row],[Espécie*2]],'Base de dados'!B:Z,8,),0)</f>
        <v>-</v>
      </c>
      <c r="BC176" s="49" t="str">
        <f>IFERROR(VLOOKUP(tab_herpeto[[#This Row],[Espécie*2]],'Base de dados'!B:Z,9,),0)</f>
        <v>Ar</v>
      </c>
      <c r="BD176" s="49" t="str">
        <f>IFERROR(VLOOKUP(tab_herpeto[[#This Row],[Espécie*2]],'Base de dados'!B:Z,10,),0)</f>
        <v>A</v>
      </c>
      <c r="BE176" s="49" t="str">
        <f>IFERROR(VLOOKUP(tab_herpeto[[#This Row],[Espécie*2]],'Base de dados'!B:Z,12,),0)</f>
        <v>-</v>
      </c>
      <c r="BF176" s="49" t="str">
        <f>IFERROR(VLOOKUP(tab_herpeto[[#This Row],[Espécie*2]],'Base de dados'!B:Z,14,),0)</f>
        <v>RS, SC, PR, SP, RJ, ES, MG, BA, SE, AL, PE, PB, RN, CE, PI, MA, MS, MT, GO, DF, TO, PA, AM, AP, RO, RR, AC</v>
      </c>
      <c r="BG176" s="49">
        <f>IFERROR(VLOOKUP(tab_herpeto[[#This Row],[Espécie*2]],'Base de dados'!B:Z,15,),0)</f>
        <v>0</v>
      </c>
      <c r="BH176" s="49">
        <f>IFERROR(VLOOKUP(tab_herpeto[[#This Row],[Espécie*2]],'Base de dados'!B:Z,16,),0)</f>
        <v>0</v>
      </c>
      <c r="BI176" s="49">
        <f>IFERROR(VLOOKUP(tab_herpeto[[#This Row],[Espécie*2]],'Base de dados'!B:Z,17,),0)</f>
        <v>0</v>
      </c>
      <c r="BJ176" s="49">
        <f>IFERROR(VLOOKUP(tab_herpeto[[#This Row],[Espécie*2]],'Base de dados'!B:Z,18,),0)</f>
        <v>0</v>
      </c>
      <c r="BK176" s="49" t="str">
        <f>IFERROR(VLOOKUP(tab_herpeto[[#This Row],[Espécie*2]],'Base de dados'!B:Z,19,),0)</f>
        <v>-</v>
      </c>
      <c r="BL176" s="49" t="str">
        <f>IFERROR(VLOOKUP(tab_herpeto[[#This Row],[Espécie*2]],'Base de dados'!B:Z,20,),0)</f>
        <v>-</v>
      </c>
      <c r="BM176" s="49" t="str">
        <f>IFERROR(VLOOKUP(tab_herpeto[[#This Row],[Espécie*2]],'Base de dados'!B:Z,24),0)</f>
        <v>-</v>
      </c>
      <c r="BN176" s="49" t="str">
        <f>IFERROR(VLOOKUP(tab_herpeto[[#This Row],[Espécie*2]],'Base de dados'!B:Z,25,),0)</f>
        <v>-</v>
      </c>
      <c r="BO176" s="49">
        <f>IFERROR(VLOOKUP(tab_herpeto[[#This Row],[Espécie*2]],'Base de dados'!B:Z,2),0)</f>
        <v>898</v>
      </c>
      <c r="BP176" s="49">
        <f>IFERROR(VLOOKUP(tab_herpeto[[#This Row],[Espécie*2]],'Base de dados'!B:AA,26),0)</f>
        <v>0</v>
      </c>
    </row>
    <row r="177" spans="2:68" x14ac:dyDescent="0.25">
      <c r="B177" s="29">
        <v>173</v>
      </c>
      <c r="C177" s="33" t="s">
        <v>3071</v>
      </c>
      <c r="D177" s="49" t="s">
        <v>3092</v>
      </c>
      <c r="E177" s="49" t="s">
        <v>85</v>
      </c>
      <c r="F177" s="50">
        <v>45144</v>
      </c>
      <c r="G177" s="49" t="s">
        <v>3073</v>
      </c>
      <c r="H177" s="49" t="s">
        <v>77</v>
      </c>
      <c r="I177" s="49" t="s">
        <v>59</v>
      </c>
      <c r="J177" s="49" t="s">
        <v>3064</v>
      </c>
      <c r="K177" s="53" t="s">
        <v>1003</v>
      </c>
      <c r="L177" s="35" t="str">
        <f>IFERROR(VLOOKUP(tab_herpeto[[#This Row],[Espécie*]],'Base de dados'!B:Z,7,),0)</f>
        <v>pererequinha-do-brejo</v>
      </c>
      <c r="M177" s="29" t="s">
        <v>3</v>
      </c>
      <c r="N177" s="49" t="s">
        <v>82</v>
      </c>
      <c r="O177" s="49" t="s">
        <v>82</v>
      </c>
      <c r="P177" s="49" t="s">
        <v>39</v>
      </c>
      <c r="Q177" s="49" t="s">
        <v>80</v>
      </c>
      <c r="R177" s="49" t="s">
        <v>42</v>
      </c>
      <c r="S177" s="49" t="s">
        <v>4</v>
      </c>
      <c r="T177" s="51" t="s">
        <v>3101</v>
      </c>
      <c r="U177" s="51" t="s">
        <v>3102</v>
      </c>
      <c r="V177" s="49"/>
      <c r="W177" s="49" t="s">
        <v>52</v>
      </c>
      <c r="X177" s="29" t="s">
        <v>3</v>
      </c>
      <c r="Y177" s="49" t="s">
        <v>3</v>
      </c>
      <c r="Z177" s="50">
        <f>tab_herpeto[[#This Row],[Data]]</f>
        <v>45144</v>
      </c>
      <c r="AA177" s="49" t="str">
        <f>tab_herpeto[[#This Row],[Empreendimento]]</f>
        <v>PCH Canoas</v>
      </c>
      <c r="AB177" s="49" t="s">
        <v>176</v>
      </c>
      <c r="AC177" s="29" t="s">
        <v>178</v>
      </c>
      <c r="AD177" s="29" t="s">
        <v>181</v>
      </c>
      <c r="AE177" s="29" t="s">
        <v>3086</v>
      </c>
      <c r="AF177" s="29" t="s">
        <v>184</v>
      </c>
      <c r="AG177" s="29" t="s">
        <v>3130</v>
      </c>
      <c r="AH177" s="29" t="s">
        <v>189</v>
      </c>
      <c r="AI177" s="52" t="str">
        <f>tab_herpeto[[#This Row],[Espécie*]]</f>
        <v>Dendropsophus minutus</v>
      </c>
      <c r="AJ177" s="53" t="str">
        <f>IFERROR(VLOOKUP(tab_herpeto[[#This Row],[Espécie*2]],'Base de dados'!B:Z,7,),0)</f>
        <v>pererequinha-do-brejo</v>
      </c>
      <c r="AK177" s="49" t="str">
        <f>IFERROR(VLOOKUP(tab_herpeto[[#This Row],[Espécie*2]],'Base de dados'!B:Z,13,),0)</f>
        <v>-</v>
      </c>
      <c r="AL177" s="29" t="s">
        <v>192</v>
      </c>
      <c r="AM177" s="29" t="s">
        <v>3077</v>
      </c>
      <c r="AN177" s="29" t="s">
        <v>3081</v>
      </c>
      <c r="AO177" s="49" t="str">
        <f>IFERROR(VLOOKUP(tab_herpeto[[#This Row],[Espécie*2]],'Base de dados'!B:Z,22,),0)</f>
        <v>-</v>
      </c>
      <c r="AP177" s="49" t="str">
        <f>IFERROR(VLOOKUP(tab_herpeto[[#This Row],[Espécie*2]],'Base de dados'!B:Z,23,),0)</f>
        <v>-</v>
      </c>
      <c r="AQ177" s="49" t="str">
        <f>IFERROR(VLOOKUP(tab_herpeto[[#This Row],[Espécie*2]],'Base de dados'!B:Z,21,),0)</f>
        <v>LC</v>
      </c>
      <c r="AR177" s="49" t="str">
        <f>tab_herpeto[[#This Row],[Campanha]]</f>
        <v>C03</v>
      </c>
      <c r="AS177" s="49"/>
      <c r="AT177" s="49" t="str">
        <f>tab_herpeto[[#This Row],[Método]]</f>
        <v>Censo auditivo</v>
      </c>
      <c r="AU177" s="49" t="str">
        <f>tab_herpeto[[#This Row],[ID Marcação*]]</f>
        <v>-</v>
      </c>
      <c r="AV177" s="49" t="str">
        <f>tab_herpeto[[#This Row],[Nº do Tombo]]</f>
        <v>-</v>
      </c>
      <c r="AW177" s="49" t="str">
        <f>IFERROR(VLOOKUP(tab_herpeto[[#This Row],[Espécie*2]],'Base de dados'!B:Z,11,),0)</f>
        <v>R</v>
      </c>
      <c r="AX177" s="49" t="str">
        <f>IFERROR(VLOOKUP(tab_herpeto[[#This Row],[Espécie*2]],'Base de dados'!B:Z,3,),0)</f>
        <v>Anura</v>
      </c>
      <c r="AY177" s="49" t="str">
        <f>IFERROR(VLOOKUP(tab_herpeto[[#This Row],[Espécie*2]],'Base de dados'!B:Z,4,),0)</f>
        <v>Hylidae</v>
      </c>
      <c r="AZ177" s="49" t="str">
        <f>IFERROR(VLOOKUP(tab_herpeto[[#This Row],[Espécie*2]],'Base de dados'!B:Z,5,),0)</f>
        <v>Dendropsophinae</v>
      </c>
      <c r="BA177" s="49">
        <f>IFERROR(VLOOKUP(tab_herpeto[[#This Row],[Espécie*2]],'Base de dados'!B:Z,6,),0)</f>
        <v>0</v>
      </c>
      <c r="BB177" s="49" t="str">
        <f>IFERROR(VLOOKUP(tab_herpeto[[#This Row],[Espécie*2]],'Base de dados'!B:Z,8,),0)</f>
        <v>-</v>
      </c>
      <c r="BC177" s="49" t="str">
        <f>IFERROR(VLOOKUP(tab_herpeto[[#This Row],[Espécie*2]],'Base de dados'!B:Z,9,),0)</f>
        <v>Ar</v>
      </c>
      <c r="BD177" s="49" t="str">
        <f>IFERROR(VLOOKUP(tab_herpeto[[#This Row],[Espécie*2]],'Base de dados'!B:Z,10,),0)</f>
        <v>A</v>
      </c>
      <c r="BE177" s="49" t="str">
        <f>IFERROR(VLOOKUP(tab_herpeto[[#This Row],[Espécie*2]],'Base de dados'!B:Z,12,),0)</f>
        <v>-</v>
      </c>
      <c r="BF177" s="49" t="str">
        <f>IFERROR(VLOOKUP(tab_herpeto[[#This Row],[Espécie*2]],'Base de dados'!B:Z,14,),0)</f>
        <v>RS, SC, PR, SP, RJ, ES, MG, BA, SE, AL, PE, PB, RN, CE, PI, MA, MS, MT, GO, DF, TO, PA, AM, AP, RO, RR, AC</v>
      </c>
      <c r="BG177" s="49">
        <f>IFERROR(VLOOKUP(tab_herpeto[[#This Row],[Espécie*2]],'Base de dados'!B:Z,15,),0)</f>
        <v>0</v>
      </c>
      <c r="BH177" s="49">
        <f>IFERROR(VLOOKUP(tab_herpeto[[#This Row],[Espécie*2]],'Base de dados'!B:Z,16,),0)</f>
        <v>0</v>
      </c>
      <c r="BI177" s="49">
        <f>IFERROR(VLOOKUP(tab_herpeto[[#This Row],[Espécie*2]],'Base de dados'!B:Z,17,),0)</f>
        <v>0</v>
      </c>
      <c r="BJ177" s="49">
        <f>IFERROR(VLOOKUP(tab_herpeto[[#This Row],[Espécie*2]],'Base de dados'!B:Z,18,),0)</f>
        <v>0</v>
      </c>
      <c r="BK177" s="49" t="str">
        <f>IFERROR(VLOOKUP(tab_herpeto[[#This Row],[Espécie*2]],'Base de dados'!B:Z,19,),0)</f>
        <v>-</v>
      </c>
      <c r="BL177" s="49" t="str">
        <f>IFERROR(VLOOKUP(tab_herpeto[[#This Row],[Espécie*2]],'Base de dados'!B:Z,20,),0)</f>
        <v>-</v>
      </c>
      <c r="BM177" s="49" t="str">
        <f>IFERROR(VLOOKUP(tab_herpeto[[#This Row],[Espécie*2]],'Base de dados'!B:Z,24),0)</f>
        <v>-</v>
      </c>
      <c r="BN177" s="49" t="str">
        <f>IFERROR(VLOOKUP(tab_herpeto[[#This Row],[Espécie*2]],'Base de dados'!B:Z,25,),0)</f>
        <v>-</v>
      </c>
      <c r="BO177" s="49">
        <f>IFERROR(VLOOKUP(tab_herpeto[[#This Row],[Espécie*2]],'Base de dados'!B:Z,2),0)</f>
        <v>898</v>
      </c>
      <c r="BP177" s="49">
        <f>IFERROR(VLOOKUP(tab_herpeto[[#This Row],[Espécie*2]],'Base de dados'!B:AA,26),0)</f>
        <v>0</v>
      </c>
    </row>
    <row r="178" spans="2:68" x14ac:dyDescent="0.25">
      <c r="B178" s="29">
        <v>174</v>
      </c>
      <c r="C178" s="33" t="s">
        <v>3071</v>
      </c>
      <c r="D178" s="49" t="s">
        <v>3092</v>
      </c>
      <c r="E178" s="49" t="s">
        <v>85</v>
      </c>
      <c r="F178" s="50">
        <v>45144</v>
      </c>
      <c r="G178" s="49" t="s">
        <v>3073</v>
      </c>
      <c r="H178" s="49" t="s">
        <v>77</v>
      </c>
      <c r="I178" s="49" t="s">
        <v>59</v>
      </c>
      <c r="J178" s="49" t="s">
        <v>3064</v>
      </c>
      <c r="K178" s="53" t="s">
        <v>1003</v>
      </c>
      <c r="L178" s="35" t="str">
        <f>IFERROR(VLOOKUP(tab_herpeto[[#This Row],[Espécie*]],'Base de dados'!B:Z,7,),0)</f>
        <v>pererequinha-do-brejo</v>
      </c>
      <c r="M178" s="29" t="s">
        <v>3</v>
      </c>
      <c r="N178" s="49" t="s">
        <v>82</v>
      </c>
      <c r="O178" s="49" t="s">
        <v>82</v>
      </c>
      <c r="P178" s="49" t="s">
        <v>40</v>
      </c>
      <c r="Q178" s="49" t="s">
        <v>80</v>
      </c>
      <c r="R178" s="49" t="s">
        <v>42</v>
      </c>
      <c r="S178" s="49" t="s">
        <v>4</v>
      </c>
      <c r="T178" s="51" t="s">
        <v>3101</v>
      </c>
      <c r="U178" s="51" t="s">
        <v>3102</v>
      </c>
      <c r="V178" s="49"/>
      <c r="W178" s="49" t="s">
        <v>52</v>
      </c>
      <c r="X178" s="29" t="s">
        <v>3</v>
      </c>
      <c r="Y178" s="49" t="s">
        <v>3</v>
      </c>
      <c r="Z178" s="50">
        <f>tab_herpeto[[#This Row],[Data]]</f>
        <v>45144</v>
      </c>
      <c r="AA178" s="49" t="str">
        <f>tab_herpeto[[#This Row],[Empreendimento]]</f>
        <v>PCH Canoas</v>
      </c>
      <c r="AB178" s="49" t="s">
        <v>176</v>
      </c>
      <c r="AC178" s="29" t="s">
        <v>178</v>
      </c>
      <c r="AD178" s="29" t="s">
        <v>181</v>
      </c>
      <c r="AE178" s="29" t="s">
        <v>3086</v>
      </c>
      <c r="AF178" s="29" t="s">
        <v>184</v>
      </c>
      <c r="AG178" s="29" t="s">
        <v>3130</v>
      </c>
      <c r="AH178" s="29" t="s">
        <v>189</v>
      </c>
      <c r="AI178" s="52" t="str">
        <f>tab_herpeto[[#This Row],[Espécie*]]</f>
        <v>Dendropsophus minutus</v>
      </c>
      <c r="AJ178" s="53" t="str">
        <f>IFERROR(VLOOKUP(tab_herpeto[[#This Row],[Espécie*2]],'Base de dados'!B:Z,7,),0)</f>
        <v>pererequinha-do-brejo</v>
      </c>
      <c r="AK178" s="49" t="str">
        <f>IFERROR(VLOOKUP(tab_herpeto[[#This Row],[Espécie*2]],'Base de dados'!B:Z,13,),0)</f>
        <v>-</v>
      </c>
      <c r="AL178" s="29" t="s">
        <v>192</v>
      </c>
      <c r="AM178" s="29" t="s">
        <v>3077</v>
      </c>
      <c r="AN178" s="29" t="s">
        <v>3081</v>
      </c>
      <c r="AO178" s="49" t="str">
        <f>IFERROR(VLOOKUP(tab_herpeto[[#This Row],[Espécie*2]],'Base de dados'!B:Z,22,),0)</f>
        <v>-</v>
      </c>
      <c r="AP178" s="49" t="str">
        <f>IFERROR(VLOOKUP(tab_herpeto[[#This Row],[Espécie*2]],'Base de dados'!B:Z,23,),0)</f>
        <v>-</v>
      </c>
      <c r="AQ178" s="49" t="str">
        <f>IFERROR(VLOOKUP(tab_herpeto[[#This Row],[Espécie*2]],'Base de dados'!B:Z,21,),0)</f>
        <v>LC</v>
      </c>
      <c r="AR178" s="49" t="str">
        <f>tab_herpeto[[#This Row],[Campanha]]</f>
        <v>C03</v>
      </c>
      <c r="AS178" s="49"/>
      <c r="AT178" s="49" t="str">
        <f>tab_herpeto[[#This Row],[Método]]</f>
        <v>Censo auditivo</v>
      </c>
      <c r="AU178" s="49" t="str">
        <f>tab_herpeto[[#This Row],[ID Marcação*]]</f>
        <v>-</v>
      </c>
      <c r="AV178" s="49" t="str">
        <f>tab_herpeto[[#This Row],[Nº do Tombo]]</f>
        <v>-</v>
      </c>
      <c r="AW178" s="49" t="str">
        <f>IFERROR(VLOOKUP(tab_herpeto[[#This Row],[Espécie*2]],'Base de dados'!B:Z,11,),0)</f>
        <v>R</v>
      </c>
      <c r="AX178" s="49" t="str">
        <f>IFERROR(VLOOKUP(tab_herpeto[[#This Row],[Espécie*2]],'Base de dados'!B:Z,3,),0)</f>
        <v>Anura</v>
      </c>
      <c r="AY178" s="49" t="str">
        <f>IFERROR(VLOOKUP(tab_herpeto[[#This Row],[Espécie*2]],'Base de dados'!B:Z,4,),0)</f>
        <v>Hylidae</v>
      </c>
      <c r="AZ178" s="49" t="str">
        <f>IFERROR(VLOOKUP(tab_herpeto[[#This Row],[Espécie*2]],'Base de dados'!B:Z,5,),0)</f>
        <v>Dendropsophinae</v>
      </c>
      <c r="BA178" s="49">
        <f>IFERROR(VLOOKUP(tab_herpeto[[#This Row],[Espécie*2]],'Base de dados'!B:Z,6,),0)</f>
        <v>0</v>
      </c>
      <c r="BB178" s="49" t="str">
        <f>IFERROR(VLOOKUP(tab_herpeto[[#This Row],[Espécie*2]],'Base de dados'!B:Z,8,),0)</f>
        <v>-</v>
      </c>
      <c r="BC178" s="49" t="str">
        <f>IFERROR(VLOOKUP(tab_herpeto[[#This Row],[Espécie*2]],'Base de dados'!B:Z,9,),0)</f>
        <v>Ar</v>
      </c>
      <c r="BD178" s="49" t="str">
        <f>IFERROR(VLOOKUP(tab_herpeto[[#This Row],[Espécie*2]],'Base de dados'!B:Z,10,),0)</f>
        <v>A</v>
      </c>
      <c r="BE178" s="49" t="str">
        <f>IFERROR(VLOOKUP(tab_herpeto[[#This Row],[Espécie*2]],'Base de dados'!B:Z,12,),0)</f>
        <v>-</v>
      </c>
      <c r="BF178" s="49" t="str">
        <f>IFERROR(VLOOKUP(tab_herpeto[[#This Row],[Espécie*2]],'Base de dados'!B:Z,14,),0)</f>
        <v>RS, SC, PR, SP, RJ, ES, MG, BA, SE, AL, PE, PB, RN, CE, PI, MA, MS, MT, GO, DF, TO, PA, AM, AP, RO, RR, AC</v>
      </c>
      <c r="BG178" s="49">
        <f>IFERROR(VLOOKUP(tab_herpeto[[#This Row],[Espécie*2]],'Base de dados'!B:Z,15,),0)</f>
        <v>0</v>
      </c>
      <c r="BH178" s="49">
        <f>IFERROR(VLOOKUP(tab_herpeto[[#This Row],[Espécie*2]],'Base de dados'!B:Z,16,),0)</f>
        <v>0</v>
      </c>
      <c r="BI178" s="49">
        <f>IFERROR(VLOOKUP(tab_herpeto[[#This Row],[Espécie*2]],'Base de dados'!B:Z,17,),0)</f>
        <v>0</v>
      </c>
      <c r="BJ178" s="49">
        <f>IFERROR(VLOOKUP(tab_herpeto[[#This Row],[Espécie*2]],'Base de dados'!B:Z,18,),0)</f>
        <v>0</v>
      </c>
      <c r="BK178" s="49" t="str">
        <f>IFERROR(VLOOKUP(tab_herpeto[[#This Row],[Espécie*2]],'Base de dados'!B:Z,19,),0)</f>
        <v>-</v>
      </c>
      <c r="BL178" s="49" t="str">
        <f>IFERROR(VLOOKUP(tab_herpeto[[#This Row],[Espécie*2]],'Base de dados'!B:Z,20,),0)</f>
        <v>-</v>
      </c>
      <c r="BM178" s="49" t="str">
        <f>IFERROR(VLOOKUP(tab_herpeto[[#This Row],[Espécie*2]],'Base de dados'!B:Z,24),0)</f>
        <v>-</v>
      </c>
      <c r="BN178" s="49" t="str">
        <f>IFERROR(VLOOKUP(tab_herpeto[[#This Row],[Espécie*2]],'Base de dados'!B:Z,25,),0)</f>
        <v>-</v>
      </c>
      <c r="BO178" s="49">
        <f>IFERROR(VLOOKUP(tab_herpeto[[#This Row],[Espécie*2]],'Base de dados'!B:Z,2),0)</f>
        <v>898</v>
      </c>
      <c r="BP178" s="49">
        <f>IFERROR(VLOOKUP(tab_herpeto[[#This Row],[Espécie*2]],'Base de dados'!B:AA,26),0)</f>
        <v>0</v>
      </c>
    </row>
    <row r="179" spans="2:68" x14ac:dyDescent="0.25">
      <c r="B179" s="29">
        <v>175</v>
      </c>
      <c r="C179" s="33" t="s">
        <v>3071</v>
      </c>
      <c r="D179" s="49" t="s">
        <v>3092</v>
      </c>
      <c r="E179" s="49" t="s">
        <v>85</v>
      </c>
      <c r="F179" s="50">
        <v>45144</v>
      </c>
      <c r="G179" s="49" t="s">
        <v>3073</v>
      </c>
      <c r="H179" s="49" t="s">
        <v>77</v>
      </c>
      <c r="I179" s="49" t="s">
        <v>59</v>
      </c>
      <c r="J179" s="49" t="s">
        <v>3064</v>
      </c>
      <c r="K179" s="53" t="s">
        <v>1003</v>
      </c>
      <c r="L179" s="35" t="str">
        <f>IFERROR(VLOOKUP(tab_herpeto[[#This Row],[Espécie*]],'Base de dados'!B:Z,7,),0)</f>
        <v>pererequinha-do-brejo</v>
      </c>
      <c r="M179" s="29" t="s">
        <v>3</v>
      </c>
      <c r="N179" s="49" t="s">
        <v>82</v>
      </c>
      <c r="O179" s="49" t="s">
        <v>82</v>
      </c>
      <c r="P179" s="49" t="s">
        <v>40</v>
      </c>
      <c r="Q179" s="49" t="s">
        <v>80</v>
      </c>
      <c r="R179" s="49" t="s">
        <v>42</v>
      </c>
      <c r="S179" s="49" t="s">
        <v>4</v>
      </c>
      <c r="T179" s="51" t="s">
        <v>3101</v>
      </c>
      <c r="U179" s="51" t="s">
        <v>3102</v>
      </c>
      <c r="V179" s="49"/>
      <c r="W179" s="49" t="s">
        <v>52</v>
      </c>
      <c r="X179" s="29" t="s">
        <v>3</v>
      </c>
      <c r="Y179" s="49" t="s">
        <v>3</v>
      </c>
      <c r="Z179" s="50">
        <f>tab_herpeto[[#This Row],[Data]]</f>
        <v>45144</v>
      </c>
      <c r="AA179" s="49" t="str">
        <f>tab_herpeto[[#This Row],[Empreendimento]]</f>
        <v>PCH Canoas</v>
      </c>
      <c r="AB179" s="49" t="s">
        <v>176</v>
      </c>
      <c r="AC179" s="29" t="s">
        <v>178</v>
      </c>
      <c r="AD179" s="29" t="s">
        <v>181</v>
      </c>
      <c r="AE179" s="29" t="s">
        <v>3086</v>
      </c>
      <c r="AF179" s="29" t="s">
        <v>184</v>
      </c>
      <c r="AG179" s="29" t="s">
        <v>3130</v>
      </c>
      <c r="AH179" s="29" t="s">
        <v>189</v>
      </c>
      <c r="AI179" s="52" t="str">
        <f>tab_herpeto[[#This Row],[Espécie*]]</f>
        <v>Dendropsophus minutus</v>
      </c>
      <c r="AJ179" s="53" t="str">
        <f>IFERROR(VLOOKUP(tab_herpeto[[#This Row],[Espécie*2]],'Base de dados'!B:Z,7,),0)</f>
        <v>pererequinha-do-brejo</v>
      </c>
      <c r="AK179" s="49" t="str">
        <f>IFERROR(VLOOKUP(tab_herpeto[[#This Row],[Espécie*2]],'Base de dados'!B:Z,13,),0)</f>
        <v>-</v>
      </c>
      <c r="AL179" s="29" t="s">
        <v>192</v>
      </c>
      <c r="AM179" s="29" t="s">
        <v>3077</v>
      </c>
      <c r="AN179" s="29" t="s">
        <v>3081</v>
      </c>
      <c r="AO179" s="49" t="str">
        <f>IFERROR(VLOOKUP(tab_herpeto[[#This Row],[Espécie*2]],'Base de dados'!B:Z,22,),0)</f>
        <v>-</v>
      </c>
      <c r="AP179" s="49" t="str">
        <f>IFERROR(VLOOKUP(tab_herpeto[[#This Row],[Espécie*2]],'Base de dados'!B:Z,23,),0)</f>
        <v>-</v>
      </c>
      <c r="AQ179" s="49" t="str">
        <f>IFERROR(VLOOKUP(tab_herpeto[[#This Row],[Espécie*2]],'Base de dados'!B:Z,21,),0)</f>
        <v>LC</v>
      </c>
      <c r="AR179" s="49" t="str">
        <f>tab_herpeto[[#This Row],[Campanha]]</f>
        <v>C03</v>
      </c>
      <c r="AS179" s="49"/>
      <c r="AT179" s="49" t="str">
        <f>tab_herpeto[[#This Row],[Método]]</f>
        <v>Censo auditivo</v>
      </c>
      <c r="AU179" s="49" t="str">
        <f>tab_herpeto[[#This Row],[ID Marcação*]]</f>
        <v>-</v>
      </c>
      <c r="AV179" s="49" t="str">
        <f>tab_herpeto[[#This Row],[Nº do Tombo]]</f>
        <v>-</v>
      </c>
      <c r="AW179" s="49" t="str">
        <f>IFERROR(VLOOKUP(tab_herpeto[[#This Row],[Espécie*2]],'Base de dados'!B:Z,11,),0)</f>
        <v>R</v>
      </c>
      <c r="AX179" s="49" t="str">
        <f>IFERROR(VLOOKUP(tab_herpeto[[#This Row],[Espécie*2]],'Base de dados'!B:Z,3,),0)</f>
        <v>Anura</v>
      </c>
      <c r="AY179" s="49" t="str">
        <f>IFERROR(VLOOKUP(tab_herpeto[[#This Row],[Espécie*2]],'Base de dados'!B:Z,4,),0)</f>
        <v>Hylidae</v>
      </c>
      <c r="AZ179" s="49" t="str">
        <f>IFERROR(VLOOKUP(tab_herpeto[[#This Row],[Espécie*2]],'Base de dados'!B:Z,5,),0)</f>
        <v>Dendropsophinae</v>
      </c>
      <c r="BA179" s="49">
        <f>IFERROR(VLOOKUP(tab_herpeto[[#This Row],[Espécie*2]],'Base de dados'!B:Z,6,),0)</f>
        <v>0</v>
      </c>
      <c r="BB179" s="49" t="str">
        <f>IFERROR(VLOOKUP(tab_herpeto[[#This Row],[Espécie*2]],'Base de dados'!B:Z,8,),0)</f>
        <v>-</v>
      </c>
      <c r="BC179" s="49" t="str">
        <f>IFERROR(VLOOKUP(tab_herpeto[[#This Row],[Espécie*2]],'Base de dados'!B:Z,9,),0)</f>
        <v>Ar</v>
      </c>
      <c r="BD179" s="49" t="str">
        <f>IFERROR(VLOOKUP(tab_herpeto[[#This Row],[Espécie*2]],'Base de dados'!B:Z,10,),0)</f>
        <v>A</v>
      </c>
      <c r="BE179" s="49" t="str">
        <f>IFERROR(VLOOKUP(tab_herpeto[[#This Row],[Espécie*2]],'Base de dados'!B:Z,12,),0)</f>
        <v>-</v>
      </c>
      <c r="BF179" s="49" t="str">
        <f>IFERROR(VLOOKUP(tab_herpeto[[#This Row],[Espécie*2]],'Base de dados'!B:Z,14,),0)</f>
        <v>RS, SC, PR, SP, RJ, ES, MG, BA, SE, AL, PE, PB, RN, CE, PI, MA, MS, MT, GO, DF, TO, PA, AM, AP, RO, RR, AC</v>
      </c>
      <c r="BG179" s="49">
        <f>IFERROR(VLOOKUP(tab_herpeto[[#This Row],[Espécie*2]],'Base de dados'!B:Z,15,),0)</f>
        <v>0</v>
      </c>
      <c r="BH179" s="49">
        <f>IFERROR(VLOOKUP(tab_herpeto[[#This Row],[Espécie*2]],'Base de dados'!B:Z,16,),0)</f>
        <v>0</v>
      </c>
      <c r="BI179" s="49">
        <f>IFERROR(VLOOKUP(tab_herpeto[[#This Row],[Espécie*2]],'Base de dados'!B:Z,17,),0)</f>
        <v>0</v>
      </c>
      <c r="BJ179" s="49">
        <f>IFERROR(VLOOKUP(tab_herpeto[[#This Row],[Espécie*2]],'Base de dados'!B:Z,18,),0)</f>
        <v>0</v>
      </c>
      <c r="BK179" s="49" t="str">
        <f>IFERROR(VLOOKUP(tab_herpeto[[#This Row],[Espécie*2]],'Base de dados'!B:Z,19,),0)</f>
        <v>-</v>
      </c>
      <c r="BL179" s="49" t="str">
        <f>IFERROR(VLOOKUP(tab_herpeto[[#This Row],[Espécie*2]],'Base de dados'!B:Z,20,),0)</f>
        <v>-</v>
      </c>
      <c r="BM179" s="49" t="str">
        <f>IFERROR(VLOOKUP(tab_herpeto[[#This Row],[Espécie*2]],'Base de dados'!B:Z,24),0)</f>
        <v>-</v>
      </c>
      <c r="BN179" s="49" t="str">
        <f>IFERROR(VLOOKUP(tab_herpeto[[#This Row],[Espécie*2]],'Base de dados'!B:Z,25,),0)</f>
        <v>-</v>
      </c>
      <c r="BO179" s="49">
        <f>IFERROR(VLOOKUP(tab_herpeto[[#This Row],[Espécie*2]],'Base de dados'!B:Z,2),0)</f>
        <v>898</v>
      </c>
      <c r="BP179" s="49">
        <f>IFERROR(VLOOKUP(tab_herpeto[[#This Row],[Espécie*2]],'Base de dados'!B:AA,26),0)</f>
        <v>0</v>
      </c>
    </row>
    <row r="180" spans="2:68" x14ac:dyDescent="0.25">
      <c r="B180" s="29">
        <v>176</v>
      </c>
      <c r="C180" s="33" t="s">
        <v>3071</v>
      </c>
      <c r="D180" s="49" t="s">
        <v>3092</v>
      </c>
      <c r="E180" s="49" t="s">
        <v>85</v>
      </c>
      <c r="F180" s="50">
        <v>45144</v>
      </c>
      <c r="G180" s="49" t="s">
        <v>3073</v>
      </c>
      <c r="H180" s="49" t="s">
        <v>77</v>
      </c>
      <c r="I180" s="49" t="s">
        <v>59</v>
      </c>
      <c r="J180" s="49" t="s">
        <v>3064</v>
      </c>
      <c r="K180" s="53" t="s">
        <v>1003</v>
      </c>
      <c r="L180" s="35" t="str">
        <f>IFERROR(VLOOKUP(tab_herpeto[[#This Row],[Espécie*]],'Base de dados'!B:Z,7,),0)</f>
        <v>pererequinha-do-brejo</v>
      </c>
      <c r="M180" s="29" t="s">
        <v>3</v>
      </c>
      <c r="N180" s="49" t="s">
        <v>82</v>
      </c>
      <c r="O180" s="49" t="s">
        <v>82</v>
      </c>
      <c r="P180" s="49" t="s">
        <v>39</v>
      </c>
      <c r="Q180" s="49" t="s">
        <v>80</v>
      </c>
      <c r="R180" s="49" t="s">
        <v>42</v>
      </c>
      <c r="S180" s="49" t="s">
        <v>4</v>
      </c>
      <c r="T180" s="51" t="s">
        <v>3101</v>
      </c>
      <c r="U180" s="51" t="s">
        <v>3102</v>
      </c>
      <c r="V180" s="49"/>
      <c r="W180" s="49" t="s">
        <v>52</v>
      </c>
      <c r="X180" s="29" t="s">
        <v>3</v>
      </c>
      <c r="Y180" s="49" t="s">
        <v>3</v>
      </c>
      <c r="Z180" s="50">
        <f>tab_herpeto[[#This Row],[Data]]</f>
        <v>45144</v>
      </c>
      <c r="AA180" s="49" t="str">
        <f>tab_herpeto[[#This Row],[Empreendimento]]</f>
        <v>PCH Canoas</v>
      </c>
      <c r="AB180" s="49" t="s">
        <v>176</v>
      </c>
      <c r="AC180" s="29" t="s">
        <v>178</v>
      </c>
      <c r="AD180" s="29" t="s">
        <v>181</v>
      </c>
      <c r="AE180" s="29" t="s">
        <v>3086</v>
      </c>
      <c r="AF180" s="29" t="s">
        <v>184</v>
      </c>
      <c r="AG180" s="29" t="s">
        <v>3130</v>
      </c>
      <c r="AH180" s="29" t="s">
        <v>189</v>
      </c>
      <c r="AI180" s="52" t="str">
        <f>tab_herpeto[[#This Row],[Espécie*]]</f>
        <v>Dendropsophus minutus</v>
      </c>
      <c r="AJ180" s="53" t="str">
        <f>IFERROR(VLOOKUP(tab_herpeto[[#This Row],[Espécie*2]],'Base de dados'!B:Z,7,),0)</f>
        <v>pererequinha-do-brejo</v>
      </c>
      <c r="AK180" s="49" t="str">
        <f>IFERROR(VLOOKUP(tab_herpeto[[#This Row],[Espécie*2]],'Base de dados'!B:Z,13,),0)</f>
        <v>-</v>
      </c>
      <c r="AL180" s="29" t="s">
        <v>192</v>
      </c>
      <c r="AM180" s="29" t="s">
        <v>3077</v>
      </c>
      <c r="AN180" s="29" t="s">
        <v>3081</v>
      </c>
      <c r="AO180" s="49" t="str">
        <f>IFERROR(VLOOKUP(tab_herpeto[[#This Row],[Espécie*2]],'Base de dados'!B:Z,22,),0)</f>
        <v>-</v>
      </c>
      <c r="AP180" s="49" t="str">
        <f>IFERROR(VLOOKUP(tab_herpeto[[#This Row],[Espécie*2]],'Base de dados'!B:Z,23,),0)</f>
        <v>-</v>
      </c>
      <c r="AQ180" s="49" t="str">
        <f>IFERROR(VLOOKUP(tab_herpeto[[#This Row],[Espécie*2]],'Base de dados'!B:Z,21,),0)</f>
        <v>LC</v>
      </c>
      <c r="AR180" s="49" t="str">
        <f>tab_herpeto[[#This Row],[Campanha]]</f>
        <v>C03</v>
      </c>
      <c r="AS180" s="49"/>
      <c r="AT180" s="49" t="str">
        <f>tab_herpeto[[#This Row],[Método]]</f>
        <v>Censo auditivo</v>
      </c>
      <c r="AU180" s="49" t="str">
        <f>tab_herpeto[[#This Row],[ID Marcação*]]</f>
        <v>-</v>
      </c>
      <c r="AV180" s="49" t="str">
        <f>tab_herpeto[[#This Row],[Nº do Tombo]]</f>
        <v>-</v>
      </c>
      <c r="AW180" s="49" t="str">
        <f>IFERROR(VLOOKUP(tab_herpeto[[#This Row],[Espécie*2]],'Base de dados'!B:Z,11,),0)</f>
        <v>R</v>
      </c>
      <c r="AX180" s="49" t="str">
        <f>IFERROR(VLOOKUP(tab_herpeto[[#This Row],[Espécie*2]],'Base de dados'!B:Z,3,),0)</f>
        <v>Anura</v>
      </c>
      <c r="AY180" s="49" t="str">
        <f>IFERROR(VLOOKUP(tab_herpeto[[#This Row],[Espécie*2]],'Base de dados'!B:Z,4,),0)</f>
        <v>Hylidae</v>
      </c>
      <c r="AZ180" s="49" t="str">
        <f>IFERROR(VLOOKUP(tab_herpeto[[#This Row],[Espécie*2]],'Base de dados'!B:Z,5,),0)</f>
        <v>Dendropsophinae</v>
      </c>
      <c r="BA180" s="49">
        <f>IFERROR(VLOOKUP(tab_herpeto[[#This Row],[Espécie*2]],'Base de dados'!B:Z,6,),0)</f>
        <v>0</v>
      </c>
      <c r="BB180" s="49" t="str">
        <f>IFERROR(VLOOKUP(tab_herpeto[[#This Row],[Espécie*2]],'Base de dados'!B:Z,8,),0)</f>
        <v>-</v>
      </c>
      <c r="BC180" s="49" t="str">
        <f>IFERROR(VLOOKUP(tab_herpeto[[#This Row],[Espécie*2]],'Base de dados'!B:Z,9,),0)</f>
        <v>Ar</v>
      </c>
      <c r="BD180" s="49" t="str">
        <f>IFERROR(VLOOKUP(tab_herpeto[[#This Row],[Espécie*2]],'Base de dados'!B:Z,10,),0)</f>
        <v>A</v>
      </c>
      <c r="BE180" s="49" t="str">
        <f>IFERROR(VLOOKUP(tab_herpeto[[#This Row],[Espécie*2]],'Base de dados'!B:Z,12,),0)</f>
        <v>-</v>
      </c>
      <c r="BF180" s="49" t="str">
        <f>IFERROR(VLOOKUP(tab_herpeto[[#This Row],[Espécie*2]],'Base de dados'!B:Z,14,),0)</f>
        <v>RS, SC, PR, SP, RJ, ES, MG, BA, SE, AL, PE, PB, RN, CE, PI, MA, MS, MT, GO, DF, TO, PA, AM, AP, RO, RR, AC</v>
      </c>
      <c r="BG180" s="49">
        <f>IFERROR(VLOOKUP(tab_herpeto[[#This Row],[Espécie*2]],'Base de dados'!B:Z,15,),0)</f>
        <v>0</v>
      </c>
      <c r="BH180" s="49">
        <f>IFERROR(VLOOKUP(tab_herpeto[[#This Row],[Espécie*2]],'Base de dados'!B:Z,16,),0)</f>
        <v>0</v>
      </c>
      <c r="BI180" s="49">
        <f>IFERROR(VLOOKUP(tab_herpeto[[#This Row],[Espécie*2]],'Base de dados'!B:Z,17,),0)</f>
        <v>0</v>
      </c>
      <c r="BJ180" s="49">
        <f>IFERROR(VLOOKUP(tab_herpeto[[#This Row],[Espécie*2]],'Base de dados'!B:Z,18,),0)</f>
        <v>0</v>
      </c>
      <c r="BK180" s="49" t="str">
        <f>IFERROR(VLOOKUP(tab_herpeto[[#This Row],[Espécie*2]],'Base de dados'!B:Z,19,),0)</f>
        <v>-</v>
      </c>
      <c r="BL180" s="49" t="str">
        <f>IFERROR(VLOOKUP(tab_herpeto[[#This Row],[Espécie*2]],'Base de dados'!B:Z,20,),0)</f>
        <v>-</v>
      </c>
      <c r="BM180" s="49" t="str">
        <f>IFERROR(VLOOKUP(tab_herpeto[[#This Row],[Espécie*2]],'Base de dados'!B:Z,24),0)</f>
        <v>-</v>
      </c>
      <c r="BN180" s="49" t="str">
        <f>IFERROR(VLOOKUP(tab_herpeto[[#This Row],[Espécie*2]],'Base de dados'!B:Z,25,),0)</f>
        <v>-</v>
      </c>
      <c r="BO180" s="49">
        <f>IFERROR(VLOOKUP(tab_herpeto[[#This Row],[Espécie*2]],'Base de dados'!B:Z,2),0)</f>
        <v>898</v>
      </c>
      <c r="BP180" s="49">
        <f>IFERROR(VLOOKUP(tab_herpeto[[#This Row],[Espécie*2]],'Base de dados'!B:AA,26),0)</f>
        <v>0</v>
      </c>
    </row>
    <row r="181" spans="2:68" x14ac:dyDescent="0.25">
      <c r="B181" s="29">
        <v>177</v>
      </c>
      <c r="C181" s="33" t="s">
        <v>3071</v>
      </c>
      <c r="D181" s="49" t="s">
        <v>3092</v>
      </c>
      <c r="E181" s="49" t="s">
        <v>85</v>
      </c>
      <c r="F181" s="50">
        <v>45144</v>
      </c>
      <c r="G181" s="49" t="s">
        <v>3073</v>
      </c>
      <c r="H181" s="49" t="s">
        <v>77</v>
      </c>
      <c r="I181" s="49" t="s">
        <v>59</v>
      </c>
      <c r="J181" s="49" t="s">
        <v>3064</v>
      </c>
      <c r="K181" s="53" t="s">
        <v>1003</v>
      </c>
      <c r="L181" s="35" t="str">
        <f>IFERROR(VLOOKUP(tab_herpeto[[#This Row],[Espécie*]],'Base de dados'!B:Z,7,),0)</f>
        <v>pererequinha-do-brejo</v>
      </c>
      <c r="M181" s="29" t="s">
        <v>3</v>
      </c>
      <c r="N181" s="49" t="s">
        <v>82</v>
      </c>
      <c r="O181" s="49" t="s">
        <v>82</v>
      </c>
      <c r="P181" s="49" t="s">
        <v>39</v>
      </c>
      <c r="Q181" s="49" t="s">
        <v>80</v>
      </c>
      <c r="R181" s="49" t="s">
        <v>42</v>
      </c>
      <c r="S181" s="49" t="s">
        <v>4</v>
      </c>
      <c r="T181" s="51" t="s">
        <v>3101</v>
      </c>
      <c r="U181" s="51" t="s">
        <v>3102</v>
      </c>
      <c r="V181" s="49"/>
      <c r="W181" s="49" t="s">
        <v>52</v>
      </c>
      <c r="X181" s="29" t="s">
        <v>3</v>
      </c>
      <c r="Y181" s="49" t="s">
        <v>3</v>
      </c>
      <c r="Z181" s="50">
        <f>tab_herpeto[[#This Row],[Data]]</f>
        <v>45144</v>
      </c>
      <c r="AA181" s="49" t="str">
        <f>tab_herpeto[[#This Row],[Empreendimento]]</f>
        <v>PCH Canoas</v>
      </c>
      <c r="AB181" s="49" t="s">
        <v>176</v>
      </c>
      <c r="AC181" s="29" t="s">
        <v>178</v>
      </c>
      <c r="AD181" s="29" t="s">
        <v>181</v>
      </c>
      <c r="AE181" s="29" t="s">
        <v>3086</v>
      </c>
      <c r="AF181" s="29" t="s">
        <v>184</v>
      </c>
      <c r="AG181" s="29" t="s">
        <v>3130</v>
      </c>
      <c r="AH181" s="29" t="s">
        <v>189</v>
      </c>
      <c r="AI181" s="52" t="str">
        <f>tab_herpeto[[#This Row],[Espécie*]]</f>
        <v>Dendropsophus minutus</v>
      </c>
      <c r="AJ181" s="53" t="str">
        <f>IFERROR(VLOOKUP(tab_herpeto[[#This Row],[Espécie*2]],'Base de dados'!B:Z,7,),0)</f>
        <v>pererequinha-do-brejo</v>
      </c>
      <c r="AK181" s="49" t="str">
        <f>IFERROR(VLOOKUP(tab_herpeto[[#This Row],[Espécie*2]],'Base de dados'!B:Z,13,),0)</f>
        <v>-</v>
      </c>
      <c r="AL181" s="29" t="s">
        <v>192</v>
      </c>
      <c r="AM181" s="29" t="s">
        <v>3077</v>
      </c>
      <c r="AN181" s="29" t="s">
        <v>3081</v>
      </c>
      <c r="AO181" s="49" t="str">
        <f>IFERROR(VLOOKUP(tab_herpeto[[#This Row],[Espécie*2]],'Base de dados'!B:Z,22,),0)</f>
        <v>-</v>
      </c>
      <c r="AP181" s="49" t="str">
        <f>IFERROR(VLOOKUP(tab_herpeto[[#This Row],[Espécie*2]],'Base de dados'!B:Z,23,),0)</f>
        <v>-</v>
      </c>
      <c r="AQ181" s="49" t="str">
        <f>IFERROR(VLOOKUP(tab_herpeto[[#This Row],[Espécie*2]],'Base de dados'!B:Z,21,),0)</f>
        <v>LC</v>
      </c>
      <c r="AR181" s="49" t="str">
        <f>tab_herpeto[[#This Row],[Campanha]]</f>
        <v>C03</v>
      </c>
      <c r="AS181" s="49"/>
      <c r="AT181" s="49" t="str">
        <f>tab_herpeto[[#This Row],[Método]]</f>
        <v>Censo auditivo</v>
      </c>
      <c r="AU181" s="49" t="str">
        <f>tab_herpeto[[#This Row],[ID Marcação*]]</f>
        <v>-</v>
      </c>
      <c r="AV181" s="49" t="str">
        <f>tab_herpeto[[#This Row],[Nº do Tombo]]</f>
        <v>-</v>
      </c>
      <c r="AW181" s="49" t="str">
        <f>IFERROR(VLOOKUP(tab_herpeto[[#This Row],[Espécie*2]],'Base de dados'!B:Z,11,),0)</f>
        <v>R</v>
      </c>
      <c r="AX181" s="49" t="str">
        <f>IFERROR(VLOOKUP(tab_herpeto[[#This Row],[Espécie*2]],'Base de dados'!B:Z,3,),0)</f>
        <v>Anura</v>
      </c>
      <c r="AY181" s="49" t="str">
        <f>IFERROR(VLOOKUP(tab_herpeto[[#This Row],[Espécie*2]],'Base de dados'!B:Z,4,),0)</f>
        <v>Hylidae</v>
      </c>
      <c r="AZ181" s="49" t="str">
        <f>IFERROR(VLOOKUP(tab_herpeto[[#This Row],[Espécie*2]],'Base de dados'!B:Z,5,),0)</f>
        <v>Dendropsophinae</v>
      </c>
      <c r="BA181" s="49">
        <f>IFERROR(VLOOKUP(tab_herpeto[[#This Row],[Espécie*2]],'Base de dados'!B:Z,6,),0)</f>
        <v>0</v>
      </c>
      <c r="BB181" s="49" t="str">
        <f>IFERROR(VLOOKUP(tab_herpeto[[#This Row],[Espécie*2]],'Base de dados'!B:Z,8,),0)</f>
        <v>-</v>
      </c>
      <c r="BC181" s="49" t="str">
        <f>IFERROR(VLOOKUP(tab_herpeto[[#This Row],[Espécie*2]],'Base de dados'!B:Z,9,),0)</f>
        <v>Ar</v>
      </c>
      <c r="BD181" s="49" t="str">
        <f>IFERROR(VLOOKUP(tab_herpeto[[#This Row],[Espécie*2]],'Base de dados'!B:Z,10,),0)</f>
        <v>A</v>
      </c>
      <c r="BE181" s="49" t="str">
        <f>IFERROR(VLOOKUP(tab_herpeto[[#This Row],[Espécie*2]],'Base de dados'!B:Z,12,),0)</f>
        <v>-</v>
      </c>
      <c r="BF181" s="49" t="str">
        <f>IFERROR(VLOOKUP(tab_herpeto[[#This Row],[Espécie*2]],'Base de dados'!B:Z,14,),0)</f>
        <v>RS, SC, PR, SP, RJ, ES, MG, BA, SE, AL, PE, PB, RN, CE, PI, MA, MS, MT, GO, DF, TO, PA, AM, AP, RO, RR, AC</v>
      </c>
      <c r="BG181" s="49">
        <f>IFERROR(VLOOKUP(tab_herpeto[[#This Row],[Espécie*2]],'Base de dados'!B:Z,15,),0)</f>
        <v>0</v>
      </c>
      <c r="BH181" s="49">
        <f>IFERROR(VLOOKUP(tab_herpeto[[#This Row],[Espécie*2]],'Base de dados'!B:Z,16,),0)</f>
        <v>0</v>
      </c>
      <c r="BI181" s="49">
        <f>IFERROR(VLOOKUP(tab_herpeto[[#This Row],[Espécie*2]],'Base de dados'!B:Z,17,),0)</f>
        <v>0</v>
      </c>
      <c r="BJ181" s="49">
        <f>IFERROR(VLOOKUP(tab_herpeto[[#This Row],[Espécie*2]],'Base de dados'!B:Z,18,),0)</f>
        <v>0</v>
      </c>
      <c r="BK181" s="49" t="str">
        <f>IFERROR(VLOOKUP(tab_herpeto[[#This Row],[Espécie*2]],'Base de dados'!B:Z,19,),0)</f>
        <v>-</v>
      </c>
      <c r="BL181" s="49" t="str">
        <f>IFERROR(VLOOKUP(tab_herpeto[[#This Row],[Espécie*2]],'Base de dados'!B:Z,20,),0)</f>
        <v>-</v>
      </c>
      <c r="BM181" s="49" t="str">
        <f>IFERROR(VLOOKUP(tab_herpeto[[#This Row],[Espécie*2]],'Base de dados'!B:Z,24),0)</f>
        <v>-</v>
      </c>
      <c r="BN181" s="49" t="str">
        <f>IFERROR(VLOOKUP(tab_herpeto[[#This Row],[Espécie*2]],'Base de dados'!B:Z,25,),0)</f>
        <v>-</v>
      </c>
      <c r="BO181" s="49">
        <f>IFERROR(VLOOKUP(tab_herpeto[[#This Row],[Espécie*2]],'Base de dados'!B:Z,2),0)</f>
        <v>898</v>
      </c>
      <c r="BP181" s="49">
        <f>IFERROR(VLOOKUP(tab_herpeto[[#This Row],[Espécie*2]],'Base de dados'!B:AA,26),0)</f>
        <v>0</v>
      </c>
    </row>
    <row r="182" spans="2:68" x14ac:dyDescent="0.25">
      <c r="B182" s="29">
        <v>178</v>
      </c>
      <c r="C182" s="33" t="s">
        <v>3071</v>
      </c>
      <c r="D182" s="49" t="s">
        <v>3092</v>
      </c>
      <c r="E182" s="49" t="s">
        <v>85</v>
      </c>
      <c r="F182" s="50">
        <v>45144</v>
      </c>
      <c r="G182" s="49" t="s">
        <v>3073</v>
      </c>
      <c r="H182" s="49" t="s">
        <v>77</v>
      </c>
      <c r="I182" s="49" t="s">
        <v>59</v>
      </c>
      <c r="J182" s="49" t="s">
        <v>3064</v>
      </c>
      <c r="K182" s="53" t="s">
        <v>1003</v>
      </c>
      <c r="L182" s="35" t="str">
        <f>IFERROR(VLOOKUP(tab_herpeto[[#This Row],[Espécie*]],'Base de dados'!B:Z,7,),0)</f>
        <v>pererequinha-do-brejo</v>
      </c>
      <c r="M182" s="29" t="s">
        <v>3</v>
      </c>
      <c r="N182" s="49" t="s">
        <v>82</v>
      </c>
      <c r="O182" s="49" t="s">
        <v>82</v>
      </c>
      <c r="P182" s="49" t="s">
        <v>39</v>
      </c>
      <c r="Q182" s="49" t="s">
        <v>80</v>
      </c>
      <c r="R182" s="49" t="s">
        <v>42</v>
      </c>
      <c r="S182" s="49" t="s">
        <v>4</v>
      </c>
      <c r="T182" s="51" t="s">
        <v>3101</v>
      </c>
      <c r="U182" s="51" t="s">
        <v>3102</v>
      </c>
      <c r="V182" s="49"/>
      <c r="W182" s="49" t="s">
        <v>52</v>
      </c>
      <c r="X182" s="29" t="s">
        <v>3</v>
      </c>
      <c r="Y182" s="49" t="s">
        <v>3</v>
      </c>
      <c r="Z182" s="50">
        <f>tab_herpeto[[#This Row],[Data]]</f>
        <v>45144</v>
      </c>
      <c r="AA182" s="49" t="str">
        <f>tab_herpeto[[#This Row],[Empreendimento]]</f>
        <v>PCH Canoas</v>
      </c>
      <c r="AB182" s="49" t="s">
        <v>176</v>
      </c>
      <c r="AC182" s="29" t="s">
        <v>178</v>
      </c>
      <c r="AD182" s="29" t="s">
        <v>181</v>
      </c>
      <c r="AE182" s="29" t="s">
        <v>3086</v>
      </c>
      <c r="AF182" s="29" t="s">
        <v>184</v>
      </c>
      <c r="AG182" s="29" t="s">
        <v>3130</v>
      </c>
      <c r="AH182" s="29" t="s">
        <v>189</v>
      </c>
      <c r="AI182" s="52" t="str">
        <f>tab_herpeto[[#This Row],[Espécie*]]</f>
        <v>Dendropsophus minutus</v>
      </c>
      <c r="AJ182" s="53" t="str">
        <f>IFERROR(VLOOKUP(tab_herpeto[[#This Row],[Espécie*2]],'Base de dados'!B:Z,7,),0)</f>
        <v>pererequinha-do-brejo</v>
      </c>
      <c r="AK182" s="49" t="str">
        <f>IFERROR(VLOOKUP(tab_herpeto[[#This Row],[Espécie*2]],'Base de dados'!B:Z,13,),0)</f>
        <v>-</v>
      </c>
      <c r="AL182" s="29" t="s">
        <v>192</v>
      </c>
      <c r="AM182" s="29" t="s">
        <v>3077</v>
      </c>
      <c r="AN182" s="29" t="s">
        <v>3081</v>
      </c>
      <c r="AO182" s="49" t="str">
        <f>IFERROR(VLOOKUP(tab_herpeto[[#This Row],[Espécie*2]],'Base de dados'!B:Z,22,),0)</f>
        <v>-</v>
      </c>
      <c r="AP182" s="49" t="str">
        <f>IFERROR(VLOOKUP(tab_herpeto[[#This Row],[Espécie*2]],'Base de dados'!B:Z,23,),0)</f>
        <v>-</v>
      </c>
      <c r="AQ182" s="49" t="str">
        <f>IFERROR(VLOOKUP(tab_herpeto[[#This Row],[Espécie*2]],'Base de dados'!B:Z,21,),0)</f>
        <v>LC</v>
      </c>
      <c r="AR182" s="49" t="str">
        <f>tab_herpeto[[#This Row],[Campanha]]</f>
        <v>C03</v>
      </c>
      <c r="AS182" s="49"/>
      <c r="AT182" s="49" t="str">
        <f>tab_herpeto[[#This Row],[Método]]</f>
        <v>Censo auditivo</v>
      </c>
      <c r="AU182" s="49" t="str">
        <f>tab_herpeto[[#This Row],[ID Marcação*]]</f>
        <v>-</v>
      </c>
      <c r="AV182" s="49" t="str">
        <f>tab_herpeto[[#This Row],[Nº do Tombo]]</f>
        <v>-</v>
      </c>
      <c r="AW182" s="49" t="str">
        <f>IFERROR(VLOOKUP(tab_herpeto[[#This Row],[Espécie*2]],'Base de dados'!B:Z,11,),0)</f>
        <v>R</v>
      </c>
      <c r="AX182" s="49" t="str">
        <f>IFERROR(VLOOKUP(tab_herpeto[[#This Row],[Espécie*2]],'Base de dados'!B:Z,3,),0)</f>
        <v>Anura</v>
      </c>
      <c r="AY182" s="49" t="str">
        <f>IFERROR(VLOOKUP(tab_herpeto[[#This Row],[Espécie*2]],'Base de dados'!B:Z,4,),0)</f>
        <v>Hylidae</v>
      </c>
      <c r="AZ182" s="49" t="str">
        <f>IFERROR(VLOOKUP(tab_herpeto[[#This Row],[Espécie*2]],'Base de dados'!B:Z,5,),0)</f>
        <v>Dendropsophinae</v>
      </c>
      <c r="BA182" s="49">
        <f>IFERROR(VLOOKUP(tab_herpeto[[#This Row],[Espécie*2]],'Base de dados'!B:Z,6,),0)</f>
        <v>0</v>
      </c>
      <c r="BB182" s="49" t="str">
        <f>IFERROR(VLOOKUP(tab_herpeto[[#This Row],[Espécie*2]],'Base de dados'!B:Z,8,),0)</f>
        <v>-</v>
      </c>
      <c r="BC182" s="49" t="str">
        <f>IFERROR(VLOOKUP(tab_herpeto[[#This Row],[Espécie*2]],'Base de dados'!B:Z,9,),0)</f>
        <v>Ar</v>
      </c>
      <c r="BD182" s="49" t="str">
        <f>IFERROR(VLOOKUP(tab_herpeto[[#This Row],[Espécie*2]],'Base de dados'!B:Z,10,),0)</f>
        <v>A</v>
      </c>
      <c r="BE182" s="49" t="str">
        <f>IFERROR(VLOOKUP(tab_herpeto[[#This Row],[Espécie*2]],'Base de dados'!B:Z,12,),0)</f>
        <v>-</v>
      </c>
      <c r="BF182" s="49" t="str">
        <f>IFERROR(VLOOKUP(tab_herpeto[[#This Row],[Espécie*2]],'Base de dados'!B:Z,14,),0)</f>
        <v>RS, SC, PR, SP, RJ, ES, MG, BA, SE, AL, PE, PB, RN, CE, PI, MA, MS, MT, GO, DF, TO, PA, AM, AP, RO, RR, AC</v>
      </c>
      <c r="BG182" s="49">
        <f>IFERROR(VLOOKUP(tab_herpeto[[#This Row],[Espécie*2]],'Base de dados'!B:Z,15,),0)</f>
        <v>0</v>
      </c>
      <c r="BH182" s="49">
        <f>IFERROR(VLOOKUP(tab_herpeto[[#This Row],[Espécie*2]],'Base de dados'!B:Z,16,),0)</f>
        <v>0</v>
      </c>
      <c r="BI182" s="49">
        <f>IFERROR(VLOOKUP(tab_herpeto[[#This Row],[Espécie*2]],'Base de dados'!B:Z,17,),0)</f>
        <v>0</v>
      </c>
      <c r="BJ182" s="49">
        <f>IFERROR(VLOOKUP(tab_herpeto[[#This Row],[Espécie*2]],'Base de dados'!B:Z,18,),0)</f>
        <v>0</v>
      </c>
      <c r="BK182" s="49" t="str">
        <f>IFERROR(VLOOKUP(tab_herpeto[[#This Row],[Espécie*2]],'Base de dados'!B:Z,19,),0)</f>
        <v>-</v>
      </c>
      <c r="BL182" s="49" t="str">
        <f>IFERROR(VLOOKUP(tab_herpeto[[#This Row],[Espécie*2]],'Base de dados'!B:Z,20,),0)</f>
        <v>-</v>
      </c>
      <c r="BM182" s="49" t="str">
        <f>IFERROR(VLOOKUP(tab_herpeto[[#This Row],[Espécie*2]],'Base de dados'!B:Z,24),0)</f>
        <v>-</v>
      </c>
      <c r="BN182" s="49" t="str">
        <f>IFERROR(VLOOKUP(tab_herpeto[[#This Row],[Espécie*2]],'Base de dados'!B:Z,25,),0)</f>
        <v>-</v>
      </c>
      <c r="BO182" s="49">
        <f>IFERROR(VLOOKUP(tab_herpeto[[#This Row],[Espécie*2]],'Base de dados'!B:Z,2),0)</f>
        <v>898</v>
      </c>
      <c r="BP182" s="49">
        <f>IFERROR(VLOOKUP(tab_herpeto[[#This Row],[Espécie*2]],'Base de dados'!B:AA,26),0)</f>
        <v>0</v>
      </c>
    </row>
    <row r="183" spans="2:68" x14ac:dyDescent="0.25">
      <c r="B183" s="29">
        <v>179</v>
      </c>
      <c r="C183" s="33" t="s">
        <v>3071</v>
      </c>
      <c r="D183" s="49" t="s">
        <v>3092</v>
      </c>
      <c r="E183" s="49" t="s">
        <v>85</v>
      </c>
      <c r="F183" s="50">
        <v>45144</v>
      </c>
      <c r="G183" s="49" t="s">
        <v>3073</v>
      </c>
      <c r="H183" s="49" t="s">
        <v>77</v>
      </c>
      <c r="I183" s="49" t="s">
        <v>59</v>
      </c>
      <c r="J183" s="49" t="s">
        <v>3064</v>
      </c>
      <c r="K183" s="53" t="s">
        <v>1003</v>
      </c>
      <c r="L183" s="35" t="str">
        <f>IFERROR(VLOOKUP(tab_herpeto[[#This Row],[Espécie*]],'Base de dados'!B:Z,7,),0)</f>
        <v>pererequinha-do-brejo</v>
      </c>
      <c r="M183" s="29" t="s">
        <v>3</v>
      </c>
      <c r="N183" s="49" t="s">
        <v>82</v>
      </c>
      <c r="O183" s="49" t="s">
        <v>82</v>
      </c>
      <c r="P183" s="49" t="s">
        <v>39</v>
      </c>
      <c r="Q183" s="49" t="s">
        <v>80</v>
      </c>
      <c r="R183" s="49" t="s">
        <v>42</v>
      </c>
      <c r="S183" s="49" t="s">
        <v>4</v>
      </c>
      <c r="T183" s="51" t="s">
        <v>3101</v>
      </c>
      <c r="U183" s="51" t="s">
        <v>3102</v>
      </c>
      <c r="V183" s="49"/>
      <c r="W183" s="49" t="s">
        <v>52</v>
      </c>
      <c r="X183" s="29" t="s">
        <v>3</v>
      </c>
      <c r="Y183" s="49" t="s">
        <v>3</v>
      </c>
      <c r="Z183" s="50">
        <f>tab_herpeto[[#This Row],[Data]]</f>
        <v>45144</v>
      </c>
      <c r="AA183" s="49" t="str">
        <f>tab_herpeto[[#This Row],[Empreendimento]]</f>
        <v>PCH Canoas</v>
      </c>
      <c r="AB183" s="49" t="s">
        <v>176</v>
      </c>
      <c r="AC183" s="29" t="s">
        <v>178</v>
      </c>
      <c r="AD183" s="29" t="s">
        <v>181</v>
      </c>
      <c r="AE183" s="29" t="s">
        <v>3086</v>
      </c>
      <c r="AF183" s="29" t="s">
        <v>184</v>
      </c>
      <c r="AG183" s="29" t="s">
        <v>3130</v>
      </c>
      <c r="AH183" s="29" t="s">
        <v>189</v>
      </c>
      <c r="AI183" s="52" t="str">
        <f>tab_herpeto[[#This Row],[Espécie*]]</f>
        <v>Dendropsophus minutus</v>
      </c>
      <c r="AJ183" s="53" t="str">
        <f>IFERROR(VLOOKUP(tab_herpeto[[#This Row],[Espécie*2]],'Base de dados'!B:Z,7,),0)</f>
        <v>pererequinha-do-brejo</v>
      </c>
      <c r="AK183" s="49" t="str">
        <f>IFERROR(VLOOKUP(tab_herpeto[[#This Row],[Espécie*2]],'Base de dados'!B:Z,13,),0)</f>
        <v>-</v>
      </c>
      <c r="AL183" s="29" t="s">
        <v>192</v>
      </c>
      <c r="AM183" s="29" t="s">
        <v>3077</v>
      </c>
      <c r="AN183" s="29" t="s">
        <v>3081</v>
      </c>
      <c r="AO183" s="49" t="str">
        <f>IFERROR(VLOOKUP(tab_herpeto[[#This Row],[Espécie*2]],'Base de dados'!B:Z,22,),0)</f>
        <v>-</v>
      </c>
      <c r="AP183" s="49" t="str">
        <f>IFERROR(VLOOKUP(tab_herpeto[[#This Row],[Espécie*2]],'Base de dados'!B:Z,23,),0)</f>
        <v>-</v>
      </c>
      <c r="AQ183" s="49" t="str">
        <f>IFERROR(VLOOKUP(tab_herpeto[[#This Row],[Espécie*2]],'Base de dados'!B:Z,21,),0)</f>
        <v>LC</v>
      </c>
      <c r="AR183" s="49" t="str">
        <f>tab_herpeto[[#This Row],[Campanha]]</f>
        <v>C03</v>
      </c>
      <c r="AS183" s="49"/>
      <c r="AT183" s="49" t="str">
        <f>tab_herpeto[[#This Row],[Método]]</f>
        <v>Censo auditivo</v>
      </c>
      <c r="AU183" s="49" t="str">
        <f>tab_herpeto[[#This Row],[ID Marcação*]]</f>
        <v>-</v>
      </c>
      <c r="AV183" s="49" t="str">
        <f>tab_herpeto[[#This Row],[Nº do Tombo]]</f>
        <v>-</v>
      </c>
      <c r="AW183" s="49" t="str">
        <f>IFERROR(VLOOKUP(tab_herpeto[[#This Row],[Espécie*2]],'Base de dados'!B:Z,11,),0)</f>
        <v>R</v>
      </c>
      <c r="AX183" s="49" t="str">
        <f>IFERROR(VLOOKUP(tab_herpeto[[#This Row],[Espécie*2]],'Base de dados'!B:Z,3,),0)</f>
        <v>Anura</v>
      </c>
      <c r="AY183" s="49" t="str">
        <f>IFERROR(VLOOKUP(tab_herpeto[[#This Row],[Espécie*2]],'Base de dados'!B:Z,4,),0)</f>
        <v>Hylidae</v>
      </c>
      <c r="AZ183" s="49" t="str">
        <f>IFERROR(VLOOKUP(tab_herpeto[[#This Row],[Espécie*2]],'Base de dados'!B:Z,5,),0)</f>
        <v>Dendropsophinae</v>
      </c>
      <c r="BA183" s="49">
        <f>IFERROR(VLOOKUP(tab_herpeto[[#This Row],[Espécie*2]],'Base de dados'!B:Z,6,),0)</f>
        <v>0</v>
      </c>
      <c r="BB183" s="49" t="str">
        <f>IFERROR(VLOOKUP(tab_herpeto[[#This Row],[Espécie*2]],'Base de dados'!B:Z,8,),0)</f>
        <v>-</v>
      </c>
      <c r="BC183" s="49" t="str">
        <f>IFERROR(VLOOKUP(tab_herpeto[[#This Row],[Espécie*2]],'Base de dados'!B:Z,9,),0)</f>
        <v>Ar</v>
      </c>
      <c r="BD183" s="49" t="str">
        <f>IFERROR(VLOOKUP(tab_herpeto[[#This Row],[Espécie*2]],'Base de dados'!B:Z,10,),0)</f>
        <v>A</v>
      </c>
      <c r="BE183" s="49" t="str">
        <f>IFERROR(VLOOKUP(tab_herpeto[[#This Row],[Espécie*2]],'Base de dados'!B:Z,12,),0)</f>
        <v>-</v>
      </c>
      <c r="BF183" s="49" t="str">
        <f>IFERROR(VLOOKUP(tab_herpeto[[#This Row],[Espécie*2]],'Base de dados'!B:Z,14,),0)</f>
        <v>RS, SC, PR, SP, RJ, ES, MG, BA, SE, AL, PE, PB, RN, CE, PI, MA, MS, MT, GO, DF, TO, PA, AM, AP, RO, RR, AC</v>
      </c>
      <c r="BG183" s="49">
        <f>IFERROR(VLOOKUP(tab_herpeto[[#This Row],[Espécie*2]],'Base de dados'!B:Z,15,),0)</f>
        <v>0</v>
      </c>
      <c r="BH183" s="49">
        <f>IFERROR(VLOOKUP(tab_herpeto[[#This Row],[Espécie*2]],'Base de dados'!B:Z,16,),0)</f>
        <v>0</v>
      </c>
      <c r="BI183" s="49">
        <f>IFERROR(VLOOKUP(tab_herpeto[[#This Row],[Espécie*2]],'Base de dados'!B:Z,17,),0)</f>
        <v>0</v>
      </c>
      <c r="BJ183" s="49">
        <f>IFERROR(VLOOKUP(tab_herpeto[[#This Row],[Espécie*2]],'Base de dados'!B:Z,18,),0)</f>
        <v>0</v>
      </c>
      <c r="BK183" s="49" t="str">
        <f>IFERROR(VLOOKUP(tab_herpeto[[#This Row],[Espécie*2]],'Base de dados'!B:Z,19,),0)</f>
        <v>-</v>
      </c>
      <c r="BL183" s="49" t="str">
        <f>IFERROR(VLOOKUP(tab_herpeto[[#This Row],[Espécie*2]],'Base de dados'!B:Z,20,),0)</f>
        <v>-</v>
      </c>
      <c r="BM183" s="49" t="str">
        <f>IFERROR(VLOOKUP(tab_herpeto[[#This Row],[Espécie*2]],'Base de dados'!B:Z,24),0)</f>
        <v>-</v>
      </c>
      <c r="BN183" s="49" t="str">
        <f>IFERROR(VLOOKUP(tab_herpeto[[#This Row],[Espécie*2]],'Base de dados'!B:Z,25,),0)</f>
        <v>-</v>
      </c>
      <c r="BO183" s="49">
        <f>IFERROR(VLOOKUP(tab_herpeto[[#This Row],[Espécie*2]],'Base de dados'!B:Z,2),0)</f>
        <v>898</v>
      </c>
      <c r="BP183" s="49">
        <f>IFERROR(VLOOKUP(tab_herpeto[[#This Row],[Espécie*2]],'Base de dados'!B:AA,26),0)</f>
        <v>0</v>
      </c>
    </row>
    <row r="184" spans="2:68" x14ac:dyDescent="0.25">
      <c r="B184" s="29">
        <v>180</v>
      </c>
      <c r="C184" s="33" t="s">
        <v>3071</v>
      </c>
      <c r="D184" s="49" t="s">
        <v>3092</v>
      </c>
      <c r="E184" s="49" t="s">
        <v>85</v>
      </c>
      <c r="F184" s="50">
        <v>45144</v>
      </c>
      <c r="G184" s="49" t="s">
        <v>3073</v>
      </c>
      <c r="H184" s="49" t="s">
        <v>77</v>
      </c>
      <c r="I184" s="49" t="s">
        <v>59</v>
      </c>
      <c r="J184" s="49" t="s">
        <v>3064</v>
      </c>
      <c r="K184" s="53" t="s">
        <v>1003</v>
      </c>
      <c r="L184" s="35" t="str">
        <f>IFERROR(VLOOKUP(tab_herpeto[[#This Row],[Espécie*]],'Base de dados'!B:Z,7,),0)</f>
        <v>pererequinha-do-brejo</v>
      </c>
      <c r="M184" s="29" t="s">
        <v>3</v>
      </c>
      <c r="N184" s="49" t="s">
        <v>82</v>
      </c>
      <c r="O184" s="49" t="s">
        <v>82</v>
      </c>
      <c r="P184" s="49" t="s">
        <v>39</v>
      </c>
      <c r="Q184" s="49" t="s">
        <v>80</v>
      </c>
      <c r="R184" s="49" t="s">
        <v>42</v>
      </c>
      <c r="S184" s="49" t="s">
        <v>4</v>
      </c>
      <c r="T184" s="51" t="s">
        <v>3101</v>
      </c>
      <c r="U184" s="51" t="s">
        <v>3102</v>
      </c>
      <c r="V184" s="49"/>
      <c r="W184" s="49" t="s">
        <v>52</v>
      </c>
      <c r="X184" s="29" t="s">
        <v>3</v>
      </c>
      <c r="Y184" s="49" t="s">
        <v>3</v>
      </c>
      <c r="Z184" s="50">
        <f>tab_herpeto[[#This Row],[Data]]</f>
        <v>45144</v>
      </c>
      <c r="AA184" s="49" t="str">
        <f>tab_herpeto[[#This Row],[Empreendimento]]</f>
        <v>PCH Canoas</v>
      </c>
      <c r="AB184" s="49" t="s">
        <v>176</v>
      </c>
      <c r="AC184" s="29" t="s">
        <v>178</v>
      </c>
      <c r="AD184" s="29" t="s">
        <v>181</v>
      </c>
      <c r="AE184" s="29" t="s">
        <v>3086</v>
      </c>
      <c r="AF184" s="29" t="s">
        <v>184</v>
      </c>
      <c r="AG184" s="29" t="s">
        <v>3130</v>
      </c>
      <c r="AH184" s="29" t="s">
        <v>189</v>
      </c>
      <c r="AI184" s="52" t="str">
        <f>tab_herpeto[[#This Row],[Espécie*]]</f>
        <v>Dendropsophus minutus</v>
      </c>
      <c r="AJ184" s="53" t="str">
        <f>IFERROR(VLOOKUP(tab_herpeto[[#This Row],[Espécie*2]],'Base de dados'!B:Z,7,),0)</f>
        <v>pererequinha-do-brejo</v>
      </c>
      <c r="AK184" s="49" t="str">
        <f>IFERROR(VLOOKUP(tab_herpeto[[#This Row],[Espécie*2]],'Base de dados'!B:Z,13,),0)</f>
        <v>-</v>
      </c>
      <c r="AL184" s="29" t="s">
        <v>192</v>
      </c>
      <c r="AM184" s="29" t="s">
        <v>3077</v>
      </c>
      <c r="AN184" s="29" t="s">
        <v>3081</v>
      </c>
      <c r="AO184" s="49" t="str">
        <f>IFERROR(VLOOKUP(tab_herpeto[[#This Row],[Espécie*2]],'Base de dados'!B:Z,22,),0)</f>
        <v>-</v>
      </c>
      <c r="AP184" s="49" t="str">
        <f>IFERROR(VLOOKUP(tab_herpeto[[#This Row],[Espécie*2]],'Base de dados'!B:Z,23,),0)</f>
        <v>-</v>
      </c>
      <c r="AQ184" s="49" t="str">
        <f>IFERROR(VLOOKUP(tab_herpeto[[#This Row],[Espécie*2]],'Base de dados'!B:Z,21,),0)</f>
        <v>LC</v>
      </c>
      <c r="AR184" s="49" t="str">
        <f>tab_herpeto[[#This Row],[Campanha]]</f>
        <v>C03</v>
      </c>
      <c r="AS184" s="49"/>
      <c r="AT184" s="49" t="str">
        <f>tab_herpeto[[#This Row],[Método]]</f>
        <v>Censo auditivo</v>
      </c>
      <c r="AU184" s="49" t="str">
        <f>tab_herpeto[[#This Row],[ID Marcação*]]</f>
        <v>-</v>
      </c>
      <c r="AV184" s="49" t="str">
        <f>tab_herpeto[[#This Row],[Nº do Tombo]]</f>
        <v>-</v>
      </c>
      <c r="AW184" s="49" t="str">
        <f>IFERROR(VLOOKUP(tab_herpeto[[#This Row],[Espécie*2]],'Base de dados'!B:Z,11,),0)</f>
        <v>R</v>
      </c>
      <c r="AX184" s="49" t="str">
        <f>IFERROR(VLOOKUP(tab_herpeto[[#This Row],[Espécie*2]],'Base de dados'!B:Z,3,),0)</f>
        <v>Anura</v>
      </c>
      <c r="AY184" s="49" t="str">
        <f>IFERROR(VLOOKUP(tab_herpeto[[#This Row],[Espécie*2]],'Base de dados'!B:Z,4,),0)</f>
        <v>Hylidae</v>
      </c>
      <c r="AZ184" s="49" t="str">
        <f>IFERROR(VLOOKUP(tab_herpeto[[#This Row],[Espécie*2]],'Base de dados'!B:Z,5,),0)</f>
        <v>Dendropsophinae</v>
      </c>
      <c r="BA184" s="49">
        <f>IFERROR(VLOOKUP(tab_herpeto[[#This Row],[Espécie*2]],'Base de dados'!B:Z,6,),0)</f>
        <v>0</v>
      </c>
      <c r="BB184" s="49" t="str">
        <f>IFERROR(VLOOKUP(tab_herpeto[[#This Row],[Espécie*2]],'Base de dados'!B:Z,8,),0)</f>
        <v>-</v>
      </c>
      <c r="BC184" s="49" t="str">
        <f>IFERROR(VLOOKUP(tab_herpeto[[#This Row],[Espécie*2]],'Base de dados'!B:Z,9,),0)</f>
        <v>Ar</v>
      </c>
      <c r="BD184" s="49" t="str">
        <f>IFERROR(VLOOKUP(tab_herpeto[[#This Row],[Espécie*2]],'Base de dados'!B:Z,10,),0)</f>
        <v>A</v>
      </c>
      <c r="BE184" s="49" t="str">
        <f>IFERROR(VLOOKUP(tab_herpeto[[#This Row],[Espécie*2]],'Base de dados'!B:Z,12,),0)</f>
        <v>-</v>
      </c>
      <c r="BF184" s="49" t="str">
        <f>IFERROR(VLOOKUP(tab_herpeto[[#This Row],[Espécie*2]],'Base de dados'!B:Z,14,),0)</f>
        <v>RS, SC, PR, SP, RJ, ES, MG, BA, SE, AL, PE, PB, RN, CE, PI, MA, MS, MT, GO, DF, TO, PA, AM, AP, RO, RR, AC</v>
      </c>
      <c r="BG184" s="49">
        <f>IFERROR(VLOOKUP(tab_herpeto[[#This Row],[Espécie*2]],'Base de dados'!B:Z,15,),0)</f>
        <v>0</v>
      </c>
      <c r="BH184" s="49">
        <f>IFERROR(VLOOKUP(tab_herpeto[[#This Row],[Espécie*2]],'Base de dados'!B:Z,16,),0)</f>
        <v>0</v>
      </c>
      <c r="BI184" s="49">
        <f>IFERROR(VLOOKUP(tab_herpeto[[#This Row],[Espécie*2]],'Base de dados'!B:Z,17,),0)</f>
        <v>0</v>
      </c>
      <c r="BJ184" s="49">
        <f>IFERROR(VLOOKUP(tab_herpeto[[#This Row],[Espécie*2]],'Base de dados'!B:Z,18,),0)</f>
        <v>0</v>
      </c>
      <c r="BK184" s="49" t="str">
        <f>IFERROR(VLOOKUP(tab_herpeto[[#This Row],[Espécie*2]],'Base de dados'!B:Z,19,),0)</f>
        <v>-</v>
      </c>
      <c r="BL184" s="49" t="str">
        <f>IFERROR(VLOOKUP(tab_herpeto[[#This Row],[Espécie*2]],'Base de dados'!B:Z,20,),0)</f>
        <v>-</v>
      </c>
      <c r="BM184" s="49" t="str">
        <f>IFERROR(VLOOKUP(tab_herpeto[[#This Row],[Espécie*2]],'Base de dados'!B:Z,24),0)</f>
        <v>-</v>
      </c>
      <c r="BN184" s="49" t="str">
        <f>IFERROR(VLOOKUP(tab_herpeto[[#This Row],[Espécie*2]],'Base de dados'!B:Z,25,),0)</f>
        <v>-</v>
      </c>
      <c r="BO184" s="49">
        <f>IFERROR(VLOOKUP(tab_herpeto[[#This Row],[Espécie*2]],'Base de dados'!B:Z,2),0)</f>
        <v>898</v>
      </c>
      <c r="BP184" s="49">
        <f>IFERROR(VLOOKUP(tab_herpeto[[#This Row],[Espécie*2]],'Base de dados'!B:AA,26),0)</f>
        <v>0</v>
      </c>
    </row>
    <row r="185" spans="2:68" x14ac:dyDescent="0.25">
      <c r="B185" s="29">
        <v>181</v>
      </c>
      <c r="C185" s="33" t="s">
        <v>3071</v>
      </c>
      <c r="D185" s="49" t="s">
        <v>3092</v>
      </c>
      <c r="E185" s="49" t="s">
        <v>85</v>
      </c>
      <c r="F185" s="50">
        <v>45144</v>
      </c>
      <c r="G185" s="49" t="s">
        <v>3073</v>
      </c>
      <c r="H185" s="49" t="s">
        <v>77</v>
      </c>
      <c r="I185" s="49" t="s">
        <v>59</v>
      </c>
      <c r="J185" s="49" t="s">
        <v>3064</v>
      </c>
      <c r="K185" s="53" t="s">
        <v>1003</v>
      </c>
      <c r="L185" s="35" t="str">
        <f>IFERROR(VLOOKUP(tab_herpeto[[#This Row],[Espécie*]],'Base de dados'!B:Z,7,),0)</f>
        <v>pererequinha-do-brejo</v>
      </c>
      <c r="M185" s="29" t="s">
        <v>3</v>
      </c>
      <c r="N185" s="49" t="s">
        <v>82</v>
      </c>
      <c r="O185" s="49" t="s">
        <v>82</v>
      </c>
      <c r="P185" s="49" t="s">
        <v>39</v>
      </c>
      <c r="Q185" s="49" t="s">
        <v>80</v>
      </c>
      <c r="R185" s="49" t="s">
        <v>42</v>
      </c>
      <c r="S185" s="49" t="s">
        <v>4</v>
      </c>
      <c r="T185" s="51" t="s">
        <v>3101</v>
      </c>
      <c r="U185" s="51" t="s">
        <v>3102</v>
      </c>
      <c r="V185" s="49"/>
      <c r="W185" s="49" t="s">
        <v>52</v>
      </c>
      <c r="X185" s="29" t="s">
        <v>3</v>
      </c>
      <c r="Y185" s="49" t="s">
        <v>3</v>
      </c>
      <c r="Z185" s="50">
        <f>tab_herpeto[[#This Row],[Data]]</f>
        <v>45144</v>
      </c>
      <c r="AA185" s="49" t="str">
        <f>tab_herpeto[[#This Row],[Empreendimento]]</f>
        <v>PCH Canoas</v>
      </c>
      <c r="AB185" s="49" t="s">
        <v>176</v>
      </c>
      <c r="AC185" s="29" t="s">
        <v>178</v>
      </c>
      <c r="AD185" s="29" t="s">
        <v>181</v>
      </c>
      <c r="AE185" s="29" t="s">
        <v>3086</v>
      </c>
      <c r="AF185" s="29" t="s">
        <v>184</v>
      </c>
      <c r="AG185" s="29" t="s">
        <v>3130</v>
      </c>
      <c r="AH185" s="29" t="s">
        <v>189</v>
      </c>
      <c r="AI185" s="52" t="str">
        <f>tab_herpeto[[#This Row],[Espécie*]]</f>
        <v>Dendropsophus minutus</v>
      </c>
      <c r="AJ185" s="53" t="str">
        <f>IFERROR(VLOOKUP(tab_herpeto[[#This Row],[Espécie*2]],'Base de dados'!B:Z,7,),0)</f>
        <v>pererequinha-do-brejo</v>
      </c>
      <c r="AK185" s="49" t="str">
        <f>IFERROR(VLOOKUP(tab_herpeto[[#This Row],[Espécie*2]],'Base de dados'!B:Z,13,),0)</f>
        <v>-</v>
      </c>
      <c r="AL185" s="29" t="s">
        <v>192</v>
      </c>
      <c r="AM185" s="29" t="s">
        <v>3077</v>
      </c>
      <c r="AN185" s="29" t="s">
        <v>3081</v>
      </c>
      <c r="AO185" s="49" t="str">
        <f>IFERROR(VLOOKUP(tab_herpeto[[#This Row],[Espécie*2]],'Base de dados'!B:Z,22,),0)</f>
        <v>-</v>
      </c>
      <c r="AP185" s="49" t="str">
        <f>IFERROR(VLOOKUP(tab_herpeto[[#This Row],[Espécie*2]],'Base de dados'!B:Z,23,),0)</f>
        <v>-</v>
      </c>
      <c r="AQ185" s="49" t="str">
        <f>IFERROR(VLOOKUP(tab_herpeto[[#This Row],[Espécie*2]],'Base de dados'!B:Z,21,),0)</f>
        <v>LC</v>
      </c>
      <c r="AR185" s="49" t="str">
        <f>tab_herpeto[[#This Row],[Campanha]]</f>
        <v>C03</v>
      </c>
      <c r="AS185" s="49"/>
      <c r="AT185" s="49" t="str">
        <f>tab_herpeto[[#This Row],[Método]]</f>
        <v>Censo auditivo</v>
      </c>
      <c r="AU185" s="49" t="str">
        <f>tab_herpeto[[#This Row],[ID Marcação*]]</f>
        <v>-</v>
      </c>
      <c r="AV185" s="49" t="str">
        <f>tab_herpeto[[#This Row],[Nº do Tombo]]</f>
        <v>-</v>
      </c>
      <c r="AW185" s="49" t="str">
        <f>IFERROR(VLOOKUP(tab_herpeto[[#This Row],[Espécie*2]],'Base de dados'!B:Z,11,),0)</f>
        <v>R</v>
      </c>
      <c r="AX185" s="49" t="str">
        <f>IFERROR(VLOOKUP(tab_herpeto[[#This Row],[Espécie*2]],'Base de dados'!B:Z,3,),0)</f>
        <v>Anura</v>
      </c>
      <c r="AY185" s="49" t="str">
        <f>IFERROR(VLOOKUP(tab_herpeto[[#This Row],[Espécie*2]],'Base de dados'!B:Z,4,),0)</f>
        <v>Hylidae</v>
      </c>
      <c r="AZ185" s="49" t="str">
        <f>IFERROR(VLOOKUP(tab_herpeto[[#This Row],[Espécie*2]],'Base de dados'!B:Z,5,),0)</f>
        <v>Dendropsophinae</v>
      </c>
      <c r="BA185" s="49">
        <f>IFERROR(VLOOKUP(tab_herpeto[[#This Row],[Espécie*2]],'Base de dados'!B:Z,6,),0)</f>
        <v>0</v>
      </c>
      <c r="BB185" s="49" t="str">
        <f>IFERROR(VLOOKUP(tab_herpeto[[#This Row],[Espécie*2]],'Base de dados'!B:Z,8,),0)</f>
        <v>-</v>
      </c>
      <c r="BC185" s="49" t="str">
        <f>IFERROR(VLOOKUP(tab_herpeto[[#This Row],[Espécie*2]],'Base de dados'!B:Z,9,),0)</f>
        <v>Ar</v>
      </c>
      <c r="BD185" s="49" t="str">
        <f>IFERROR(VLOOKUP(tab_herpeto[[#This Row],[Espécie*2]],'Base de dados'!B:Z,10,),0)</f>
        <v>A</v>
      </c>
      <c r="BE185" s="49" t="str">
        <f>IFERROR(VLOOKUP(tab_herpeto[[#This Row],[Espécie*2]],'Base de dados'!B:Z,12,),0)</f>
        <v>-</v>
      </c>
      <c r="BF185" s="49" t="str">
        <f>IFERROR(VLOOKUP(tab_herpeto[[#This Row],[Espécie*2]],'Base de dados'!B:Z,14,),0)</f>
        <v>RS, SC, PR, SP, RJ, ES, MG, BA, SE, AL, PE, PB, RN, CE, PI, MA, MS, MT, GO, DF, TO, PA, AM, AP, RO, RR, AC</v>
      </c>
      <c r="BG185" s="49">
        <f>IFERROR(VLOOKUP(tab_herpeto[[#This Row],[Espécie*2]],'Base de dados'!B:Z,15,),0)</f>
        <v>0</v>
      </c>
      <c r="BH185" s="49">
        <f>IFERROR(VLOOKUP(tab_herpeto[[#This Row],[Espécie*2]],'Base de dados'!B:Z,16,),0)</f>
        <v>0</v>
      </c>
      <c r="BI185" s="49">
        <f>IFERROR(VLOOKUP(tab_herpeto[[#This Row],[Espécie*2]],'Base de dados'!B:Z,17,),0)</f>
        <v>0</v>
      </c>
      <c r="BJ185" s="49">
        <f>IFERROR(VLOOKUP(tab_herpeto[[#This Row],[Espécie*2]],'Base de dados'!B:Z,18,),0)</f>
        <v>0</v>
      </c>
      <c r="BK185" s="49" t="str">
        <f>IFERROR(VLOOKUP(tab_herpeto[[#This Row],[Espécie*2]],'Base de dados'!B:Z,19,),0)</f>
        <v>-</v>
      </c>
      <c r="BL185" s="49" t="str">
        <f>IFERROR(VLOOKUP(tab_herpeto[[#This Row],[Espécie*2]],'Base de dados'!B:Z,20,),0)</f>
        <v>-</v>
      </c>
      <c r="BM185" s="49" t="str">
        <f>IFERROR(VLOOKUP(tab_herpeto[[#This Row],[Espécie*2]],'Base de dados'!B:Z,24),0)</f>
        <v>-</v>
      </c>
      <c r="BN185" s="49" t="str">
        <f>IFERROR(VLOOKUP(tab_herpeto[[#This Row],[Espécie*2]],'Base de dados'!B:Z,25,),0)</f>
        <v>-</v>
      </c>
      <c r="BO185" s="49">
        <f>IFERROR(VLOOKUP(tab_herpeto[[#This Row],[Espécie*2]],'Base de dados'!B:Z,2),0)</f>
        <v>898</v>
      </c>
      <c r="BP185" s="49">
        <f>IFERROR(VLOOKUP(tab_herpeto[[#This Row],[Espécie*2]],'Base de dados'!B:AA,26),0)</f>
        <v>0</v>
      </c>
    </row>
    <row r="186" spans="2:68" x14ac:dyDescent="0.25">
      <c r="B186" s="29">
        <v>182</v>
      </c>
      <c r="C186" s="33" t="s">
        <v>3071</v>
      </c>
      <c r="D186" s="49" t="s">
        <v>3092</v>
      </c>
      <c r="E186" s="49" t="s">
        <v>85</v>
      </c>
      <c r="F186" s="50">
        <v>45144</v>
      </c>
      <c r="G186" s="49" t="s">
        <v>3073</v>
      </c>
      <c r="H186" s="49" t="s">
        <v>77</v>
      </c>
      <c r="I186" s="49" t="s">
        <v>59</v>
      </c>
      <c r="J186" s="49" t="s">
        <v>3064</v>
      </c>
      <c r="K186" s="53" t="s">
        <v>1003</v>
      </c>
      <c r="L186" s="35" t="str">
        <f>IFERROR(VLOOKUP(tab_herpeto[[#This Row],[Espécie*]],'Base de dados'!B:Z,7,),0)</f>
        <v>pererequinha-do-brejo</v>
      </c>
      <c r="M186" s="29" t="s">
        <v>3</v>
      </c>
      <c r="N186" s="49" t="s">
        <v>82</v>
      </c>
      <c r="O186" s="49" t="s">
        <v>82</v>
      </c>
      <c r="P186" s="49" t="s">
        <v>39</v>
      </c>
      <c r="Q186" s="49" t="s">
        <v>80</v>
      </c>
      <c r="R186" s="49" t="s">
        <v>42</v>
      </c>
      <c r="S186" s="49" t="s">
        <v>4</v>
      </c>
      <c r="T186" s="51" t="s">
        <v>3101</v>
      </c>
      <c r="U186" s="51" t="s">
        <v>3102</v>
      </c>
      <c r="V186" s="49"/>
      <c r="W186" s="49" t="s">
        <v>52</v>
      </c>
      <c r="X186" s="29" t="s">
        <v>3</v>
      </c>
      <c r="Y186" s="49" t="s">
        <v>3</v>
      </c>
      <c r="Z186" s="50">
        <f>tab_herpeto[[#This Row],[Data]]</f>
        <v>45144</v>
      </c>
      <c r="AA186" s="49" t="str">
        <f>tab_herpeto[[#This Row],[Empreendimento]]</f>
        <v>PCH Canoas</v>
      </c>
      <c r="AB186" s="49" t="s">
        <v>176</v>
      </c>
      <c r="AC186" s="29" t="s">
        <v>178</v>
      </c>
      <c r="AD186" s="29" t="s">
        <v>181</v>
      </c>
      <c r="AE186" s="29" t="s">
        <v>3086</v>
      </c>
      <c r="AF186" s="29" t="s">
        <v>184</v>
      </c>
      <c r="AG186" s="29" t="s">
        <v>3130</v>
      </c>
      <c r="AH186" s="29" t="s">
        <v>189</v>
      </c>
      <c r="AI186" s="52" t="str">
        <f>tab_herpeto[[#This Row],[Espécie*]]</f>
        <v>Dendropsophus minutus</v>
      </c>
      <c r="AJ186" s="53" t="str">
        <f>IFERROR(VLOOKUP(tab_herpeto[[#This Row],[Espécie*2]],'Base de dados'!B:Z,7,),0)</f>
        <v>pererequinha-do-brejo</v>
      </c>
      <c r="AK186" s="49" t="str">
        <f>IFERROR(VLOOKUP(tab_herpeto[[#This Row],[Espécie*2]],'Base de dados'!B:Z,13,),0)</f>
        <v>-</v>
      </c>
      <c r="AL186" s="29" t="s">
        <v>192</v>
      </c>
      <c r="AM186" s="29" t="s">
        <v>3077</v>
      </c>
      <c r="AN186" s="29" t="s">
        <v>3081</v>
      </c>
      <c r="AO186" s="49" t="str">
        <f>IFERROR(VLOOKUP(tab_herpeto[[#This Row],[Espécie*2]],'Base de dados'!B:Z,22,),0)</f>
        <v>-</v>
      </c>
      <c r="AP186" s="49" t="str">
        <f>IFERROR(VLOOKUP(tab_herpeto[[#This Row],[Espécie*2]],'Base de dados'!B:Z,23,),0)</f>
        <v>-</v>
      </c>
      <c r="AQ186" s="49" t="str">
        <f>IFERROR(VLOOKUP(tab_herpeto[[#This Row],[Espécie*2]],'Base de dados'!B:Z,21,),0)</f>
        <v>LC</v>
      </c>
      <c r="AR186" s="49" t="str">
        <f>tab_herpeto[[#This Row],[Campanha]]</f>
        <v>C03</v>
      </c>
      <c r="AS186" s="49"/>
      <c r="AT186" s="49" t="str">
        <f>tab_herpeto[[#This Row],[Método]]</f>
        <v>Censo auditivo</v>
      </c>
      <c r="AU186" s="49" t="str">
        <f>tab_herpeto[[#This Row],[ID Marcação*]]</f>
        <v>-</v>
      </c>
      <c r="AV186" s="49" t="str">
        <f>tab_herpeto[[#This Row],[Nº do Tombo]]</f>
        <v>-</v>
      </c>
      <c r="AW186" s="49" t="str">
        <f>IFERROR(VLOOKUP(tab_herpeto[[#This Row],[Espécie*2]],'Base de dados'!B:Z,11,),0)</f>
        <v>R</v>
      </c>
      <c r="AX186" s="49" t="str">
        <f>IFERROR(VLOOKUP(tab_herpeto[[#This Row],[Espécie*2]],'Base de dados'!B:Z,3,),0)</f>
        <v>Anura</v>
      </c>
      <c r="AY186" s="49" t="str">
        <f>IFERROR(VLOOKUP(tab_herpeto[[#This Row],[Espécie*2]],'Base de dados'!B:Z,4,),0)</f>
        <v>Hylidae</v>
      </c>
      <c r="AZ186" s="49" t="str">
        <f>IFERROR(VLOOKUP(tab_herpeto[[#This Row],[Espécie*2]],'Base de dados'!B:Z,5,),0)</f>
        <v>Dendropsophinae</v>
      </c>
      <c r="BA186" s="49">
        <f>IFERROR(VLOOKUP(tab_herpeto[[#This Row],[Espécie*2]],'Base de dados'!B:Z,6,),0)</f>
        <v>0</v>
      </c>
      <c r="BB186" s="49" t="str">
        <f>IFERROR(VLOOKUP(tab_herpeto[[#This Row],[Espécie*2]],'Base de dados'!B:Z,8,),0)</f>
        <v>-</v>
      </c>
      <c r="BC186" s="49" t="str">
        <f>IFERROR(VLOOKUP(tab_herpeto[[#This Row],[Espécie*2]],'Base de dados'!B:Z,9,),0)</f>
        <v>Ar</v>
      </c>
      <c r="BD186" s="49" t="str">
        <f>IFERROR(VLOOKUP(tab_herpeto[[#This Row],[Espécie*2]],'Base de dados'!B:Z,10,),0)</f>
        <v>A</v>
      </c>
      <c r="BE186" s="49" t="str">
        <f>IFERROR(VLOOKUP(tab_herpeto[[#This Row],[Espécie*2]],'Base de dados'!B:Z,12,),0)</f>
        <v>-</v>
      </c>
      <c r="BF186" s="49" t="str">
        <f>IFERROR(VLOOKUP(tab_herpeto[[#This Row],[Espécie*2]],'Base de dados'!B:Z,14,),0)</f>
        <v>RS, SC, PR, SP, RJ, ES, MG, BA, SE, AL, PE, PB, RN, CE, PI, MA, MS, MT, GO, DF, TO, PA, AM, AP, RO, RR, AC</v>
      </c>
      <c r="BG186" s="49">
        <f>IFERROR(VLOOKUP(tab_herpeto[[#This Row],[Espécie*2]],'Base de dados'!B:Z,15,),0)</f>
        <v>0</v>
      </c>
      <c r="BH186" s="49">
        <f>IFERROR(VLOOKUP(tab_herpeto[[#This Row],[Espécie*2]],'Base de dados'!B:Z,16,),0)</f>
        <v>0</v>
      </c>
      <c r="BI186" s="49">
        <f>IFERROR(VLOOKUP(tab_herpeto[[#This Row],[Espécie*2]],'Base de dados'!B:Z,17,),0)</f>
        <v>0</v>
      </c>
      <c r="BJ186" s="49">
        <f>IFERROR(VLOOKUP(tab_herpeto[[#This Row],[Espécie*2]],'Base de dados'!B:Z,18,),0)</f>
        <v>0</v>
      </c>
      <c r="BK186" s="49" t="str">
        <f>IFERROR(VLOOKUP(tab_herpeto[[#This Row],[Espécie*2]],'Base de dados'!B:Z,19,),0)</f>
        <v>-</v>
      </c>
      <c r="BL186" s="49" t="str">
        <f>IFERROR(VLOOKUP(tab_herpeto[[#This Row],[Espécie*2]],'Base de dados'!B:Z,20,),0)</f>
        <v>-</v>
      </c>
      <c r="BM186" s="49" t="str">
        <f>IFERROR(VLOOKUP(tab_herpeto[[#This Row],[Espécie*2]],'Base de dados'!B:Z,24),0)</f>
        <v>-</v>
      </c>
      <c r="BN186" s="49" t="str">
        <f>IFERROR(VLOOKUP(tab_herpeto[[#This Row],[Espécie*2]],'Base de dados'!B:Z,25,),0)</f>
        <v>-</v>
      </c>
      <c r="BO186" s="49">
        <f>IFERROR(VLOOKUP(tab_herpeto[[#This Row],[Espécie*2]],'Base de dados'!B:Z,2),0)</f>
        <v>898</v>
      </c>
      <c r="BP186" s="49">
        <f>IFERROR(VLOOKUP(tab_herpeto[[#This Row],[Espécie*2]],'Base de dados'!B:AA,26),0)</f>
        <v>0</v>
      </c>
    </row>
    <row r="187" spans="2:68" x14ac:dyDescent="0.25">
      <c r="B187" s="29">
        <v>183</v>
      </c>
      <c r="C187" s="33" t="s">
        <v>3071</v>
      </c>
      <c r="D187" s="49" t="s">
        <v>3092</v>
      </c>
      <c r="E187" s="49" t="s">
        <v>85</v>
      </c>
      <c r="F187" s="50">
        <v>45144</v>
      </c>
      <c r="G187" s="49" t="s">
        <v>3073</v>
      </c>
      <c r="H187" s="49" t="s">
        <v>77</v>
      </c>
      <c r="I187" s="49" t="s">
        <v>59</v>
      </c>
      <c r="J187" s="49" t="s">
        <v>3064</v>
      </c>
      <c r="K187" s="53" t="s">
        <v>1003</v>
      </c>
      <c r="L187" s="35" t="str">
        <f>IFERROR(VLOOKUP(tab_herpeto[[#This Row],[Espécie*]],'Base de dados'!B:Z,7,),0)</f>
        <v>pererequinha-do-brejo</v>
      </c>
      <c r="M187" s="29" t="s">
        <v>3</v>
      </c>
      <c r="N187" s="49" t="s">
        <v>82</v>
      </c>
      <c r="O187" s="49" t="s">
        <v>82</v>
      </c>
      <c r="P187" s="49" t="s">
        <v>39</v>
      </c>
      <c r="Q187" s="49" t="s">
        <v>80</v>
      </c>
      <c r="R187" s="49" t="s">
        <v>42</v>
      </c>
      <c r="S187" s="49" t="s">
        <v>4</v>
      </c>
      <c r="T187" s="51" t="s">
        <v>3101</v>
      </c>
      <c r="U187" s="51" t="s">
        <v>3102</v>
      </c>
      <c r="V187" s="49"/>
      <c r="W187" s="49" t="s">
        <v>52</v>
      </c>
      <c r="X187" s="29" t="s">
        <v>3</v>
      </c>
      <c r="Y187" s="49" t="s">
        <v>3</v>
      </c>
      <c r="Z187" s="50">
        <f>tab_herpeto[[#This Row],[Data]]</f>
        <v>45144</v>
      </c>
      <c r="AA187" s="49" t="str">
        <f>tab_herpeto[[#This Row],[Empreendimento]]</f>
        <v>PCH Canoas</v>
      </c>
      <c r="AB187" s="49" t="s">
        <v>176</v>
      </c>
      <c r="AC187" s="29" t="s">
        <v>178</v>
      </c>
      <c r="AD187" s="29" t="s">
        <v>181</v>
      </c>
      <c r="AE187" s="29" t="s">
        <v>3086</v>
      </c>
      <c r="AF187" s="29" t="s">
        <v>184</v>
      </c>
      <c r="AG187" s="29" t="s">
        <v>3130</v>
      </c>
      <c r="AH187" s="29" t="s">
        <v>189</v>
      </c>
      <c r="AI187" s="52" t="str">
        <f>tab_herpeto[[#This Row],[Espécie*]]</f>
        <v>Dendropsophus minutus</v>
      </c>
      <c r="AJ187" s="53" t="str">
        <f>IFERROR(VLOOKUP(tab_herpeto[[#This Row],[Espécie*2]],'Base de dados'!B:Z,7,),0)</f>
        <v>pererequinha-do-brejo</v>
      </c>
      <c r="AK187" s="49" t="str">
        <f>IFERROR(VLOOKUP(tab_herpeto[[#This Row],[Espécie*2]],'Base de dados'!B:Z,13,),0)</f>
        <v>-</v>
      </c>
      <c r="AL187" s="29" t="s">
        <v>192</v>
      </c>
      <c r="AM187" s="29" t="s">
        <v>3077</v>
      </c>
      <c r="AN187" s="29" t="s">
        <v>3081</v>
      </c>
      <c r="AO187" s="49" t="str">
        <f>IFERROR(VLOOKUP(tab_herpeto[[#This Row],[Espécie*2]],'Base de dados'!B:Z,22,),0)</f>
        <v>-</v>
      </c>
      <c r="AP187" s="49" t="str">
        <f>IFERROR(VLOOKUP(tab_herpeto[[#This Row],[Espécie*2]],'Base de dados'!B:Z,23,),0)</f>
        <v>-</v>
      </c>
      <c r="AQ187" s="49" t="str">
        <f>IFERROR(VLOOKUP(tab_herpeto[[#This Row],[Espécie*2]],'Base de dados'!B:Z,21,),0)</f>
        <v>LC</v>
      </c>
      <c r="AR187" s="49" t="str">
        <f>tab_herpeto[[#This Row],[Campanha]]</f>
        <v>C03</v>
      </c>
      <c r="AS187" s="49"/>
      <c r="AT187" s="49" t="str">
        <f>tab_herpeto[[#This Row],[Método]]</f>
        <v>Censo auditivo</v>
      </c>
      <c r="AU187" s="49" t="str">
        <f>tab_herpeto[[#This Row],[ID Marcação*]]</f>
        <v>-</v>
      </c>
      <c r="AV187" s="49" t="str">
        <f>tab_herpeto[[#This Row],[Nº do Tombo]]</f>
        <v>-</v>
      </c>
      <c r="AW187" s="49" t="str">
        <f>IFERROR(VLOOKUP(tab_herpeto[[#This Row],[Espécie*2]],'Base de dados'!B:Z,11,),0)</f>
        <v>R</v>
      </c>
      <c r="AX187" s="49" t="str">
        <f>IFERROR(VLOOKUP(tab_herpeto[[#This Row],[Espécie*2]],'Base de dados'!B:Z,3,),0)</f>
        <v>Anura</v>
      </c>
      <c r="AY187" s="49" t="str">
        <f>IFERROR(VLOOKUP(tab_herpeto[[#This Row],[Espécie*2]],'Base de dados'!B:Z,4,),0)</f>
        <v>Hylidae</v>
      </c>
      <c r="AZ187" s="49" t="str">
        <f>IFERROR(VLOOKUP(tab_herpeto[[#This Row],[Espécie*2]],'Base de dados'!B:Z,5,),0)</f>
        <v>Dendropsophinae</v>
      </c>
      <c r="BA187" s="49">
        <f>IFERROR(VLOOKUP(tab_herpeto[[#This Row],[Espécie*2]],'Base de dados'!B:Z,6,),0)</f>
        <v>0</v>
      </c>
      <c r="BB187" s="49" t="str">
        <f>IFERROR(VLOOKUP(tab_herpeto[[#This Row],[Espécie*2]],'Base de dados'!B:Z,8,),0)</f>
        <v>-</v>
      </c>
      <c r="BC187" s="49" t="str">
        <f>IFERROR(VLOOKUP(tab_herpeto[[#This Row],[Espécie*2]],'Base de dados'!B:Z,9,),0)</f>
        <v>Ar</v>
      </c>
      <c r="BD187" s="49" t="str">
        <f>IFERROR(VLOOKUP(tab_herpeto[[#This Row],[Espécie*2]],'Base de dados'!B:Z,10,),0)</f>
        <v>A</v>
      </c>
      <c r="BE187" s="49" t="str">
        <f>IFERROR(VLOOKUP(tab_herpeto[[#This Row],[Espécie*2]],'Base de dados'!B:Z,12,),0)</f>
        <v>-</v>
      </c>
      <c r="BF187" s="49" t="str">
        <f>IFERROR(VLOOKUP(tab_herpeto[[#This Row],[Espécie*2]],'Base de dados'!B:Z,14,),0)</f>
        <v>RS, SC, PR, SP, RJ, ES, MG, BA, SE, AL, PE, PB, RN, CE, PI, MA, MS, MT, GO, DF, TO, PA, AM, AP, RO, RR, AC</v>
      </c>
      <c r="BG187" s="49">
        <f>IFERROR(VLOOKUP(tab_herpeto[[#This Row],[Espécie*2]],'Base de dados'!B:Z,15,),0)</f>
        <v>0</v>
      </c>
      <c r="BH187" s="49">
        <f>IFERROR(VLOOKUP(tab_herpeto[[#This Row],[Espécie*2]],'Base de dados'!B:Z,16,),0)</f>
        <v>0</v>
      </c>
      <c r="BI187" s="49">
        <f>IFERROR(VLOOKUP(tab_herpeto[[#This Row],[Espécie*2]],'Base de dados'!B:Z,17,),0)</f>
        <v>0</v>
      </c>
      <c r="BJ187" s="49">
        <f>IFERROR(VLOOKUP(tab_herpeto[[#This Row],[Espécie*2]],'Base de dados'!B:Z,18,),0)</f>
        <v>0</v>
      </c>
      <c r="BK187" s="49" t="str">
        <f>IFERROR(VLOOKUP(tab_herpeto[[#This Row],[Espécie*2]],'Base de dados'!B:Z,19,),0)</f>
        <v>-</v>
      </c>
      <c r="BL187" s="49" t="str">
        <f>IFERROR(VLOOKUP(tab_herpeto[[#This Row],[Espécie*2]],'Base de dados'!B:Z,20,),0)</f>
        <v>-</v>
      </c>
      <c r="BM187" s="49" t="str">
        <f>IFERROR(VLOOKUP(tab_herpeto[[#This Row],[Espécie*2]],'Base de dados'!B:Z,24),0)</f>
        <v>-</v>
      </c>
      <c r="BN187" s="49" t="str">
        <f>IFERROR(VLOOKUP(tab_herpeto[[#This Row],[Espécie*2]],'Base de dados'!B:Z,25,),0)</f>
        <v>-</v>
      </c>
      <c r="BO187" s="49">
        <f>IFERROR(VLOOKUP(tab_herpeto[[#This Row],[Espécie*2]],'Base de dados'!B:Z,2),0)</f>
        <v>898</v>
      </c>
      <c r="BP187" s="49">
        <f>IFERROR(VLOOKUP(tab_herpeto[[#This Row],[Espécie*2]],'Base de dados'!B:AA,26),0)</f>
        <v>0</v>
      </c>
    </row>
    <row r="188" spans="2:68" x14ac:dyDescent="0.25">
      <c r="B188" s="29">
        <v>184</v>
      </c>
      <c r="C188" s="33" t="s">
        <v>3071</v>
      </c>
      <c r="D188" s="49" t="s">
        <v>3092</v>
      </c>
      <c r="E188" s="49" t="s">
        <v>85</v>
      </c>
      <c r="F188" s="50">
        <v>45144</v>
      </c>
      <c r="G188" s="49" t="s">
        <v>3073</v>
      </c>
      <c r="H188" s="49" t="s">
        <v>77</v>
      </c>
      <c r="I188" s="49" t="s">
        <v>59</v>
      </c>
      <c r="J188" s="49" t="s">
        <v>3064</v>
      </c>
      <c r="K188" s="53" t="s">
        <v>1003</v>
      </c>
      <c r="L188" s="35" t="str">
        <f>IFERROR(VLOOKUP(tab_herpeto[[#This Row],[Espécie*]],'Base de dados'!B:Z,7,),0)</f>
        <v>pererequinha-do-brejo</v>
      </c>
      <c r="M188" s="29" t="s">
        <v>3</v>
      </c>
      <c r="N188" s="49" t="s">
        <v>82</v>
      </c>
      <c r="O188" s="49" t="s">
        <v>82</v>
      </c>
      <c r="P188" s="49" t="s">
        <v>39</v>
      </c>
      <c r="Q188" s="49" t="s">
        <v>80</v>
      </c>
      <c r="R188" s="49" t="s">
        <v>42</v>
      </c>
      <c r="S188" s="49" t="s">
        <v>4</v>
      </c>
      <c r="T188" s="51" t="s">
        <v>3101</v>
      </c>
      <c r="U188" s="51" t="s">
        <v>3102</v>
      </c>
      <c r="V188" s="49"/>
      <c r="W188" s="49" t="s">
        <v>52</v>
      </c>
      <c r="X188" s="29" t="s">
        <v>3</v>
      </c>
      <c r="Y188" s="49" t="s">
        <v>3</v>
      </c>
      <c r="Z188" s="50">
        <f>tab_herpeto[[#This Row],[Data]]</f>
        <v>45144</v>
      </c>
      <c r="AA188" s="49" t="str">
        <f>tab_herpeto[[#This Row],[Empreendimento]]</f>
        <v>PCH Canoas</v>
      </c>
      <c r="AB188" s="49" t="s">
        <v>176</v>
      </c>
      <c r="AC188" s="29" t="s">
        <v>178</v>
      </c>
      <c r="AD188" s="29" t="s">
        <v>181</v>
      </c>
      <c r="AE188" s="29" t="s">
        <v>3086</v>
      </c>
      <c r="AF188" s="29" t="s">
        <v>184</v>
      </c>
      <c r="AG188" s="29" t="s">
        <v>3130</v>
      </c>
      <c r="AH188" s="29" t="s">
        <v>189</v>
      </c>
      <c r="AI188" s="52" t="str">
        <f>tab_herpeto[[#This Row],[Espécie*]]</f>
        <v>Dendropsophus minutus</v>
      </c>
      <c r="AJ188" s="53" t="str">
        <f>IFERROR(VLOOKUP(tab_herpeto[[#This Row],[Espécie*2]],'Base de dados'!B:Z,7,),0)</f>
        <v>pererequinha-do-brejo</v>
      </c>
      <c r="AK188" s="49" t="str">
        <f>IFERROR(VLOOKUP(tab_herpeto[[#This Row],[Espécie*2]],'Base de dados'!B:Z,13,),0)</f>
        <v>-</v>
      </c>
      <c r="AL188" s="29" t="s">
        <v>192</v>
      </c>
      <c r="AM188" s="29" t="s">
        <v>3077</v>
      </c>
      <c r="AN188" s="29" t="s">
        <v>3081</v>
      </c>
      <c r="AO188" s="49" t="str">
        <f>IFERROR(VLOOKUP(tab_herpeto[[#This Row],[Espécie*2]],'Base de dados'!B:Z,22,),0)</f>
        <v>-</v>
      </c>
      <c r="AP188" s="49" t="str">
        <f>IFERROR(VLOOKUP(tab_herpeto[[#This Row],[Espécie*2]],'Base de dados'!B:Z,23,),0)</f>
        <v>-</v>
      </c>
      <c r="AQ188" s="49" t="str">
        <f>IFERROR(VLOOKUP(tab_herpeto[[#This Row],[Espécie*2]],'Base de dados'!B:Z,21,),0)</f>
        <v>LC</v>
      </c>
      <c r="AR188" s="49" t="str">
        <f>tab_herpeto[[#This Row],[Campanha]]</f>
        <v>C03</v>
      </c>
      <c r="AS188" s="49"/>
      <c r="AT188" s="49" t="str">
        <f>tab_herpeto[[#This Row],[Método]]</f>
        <v>Censo auditivo</v>
      </c>
      <c r="AU188" s="49" t="str">
        <f>tab_herpeto[[#This Row],[ID Marcação*]]</f>
        <v>-</v>
      </c>
      <c r="AV188" s="49" t="str">
        <f>tab_herpeto[[#This Row],[Nº do Tombo]]</f>
        <v>-</v>
      </c>
      <c r="AW188" s="49" t="str">
        <f>IFERROR(VLOOKUP(tab_herpeto[[#This Row],[Espécie*2]],'Base de dados'!B:Z,11,),0)</f>
        <v>R</v>
      </c>
      <c r="AX188" s="49" t="str">
        <f>IFERROR(VLOOKUP(tab_herpeto[[#This Row],[Espécie*2]],'Base de dados'!B:Z,3,),0)</f>
        <v>Anura</v>
      </c>
      <c r="AY188" s="49" t="str">
        <f>IFERROR(VLOOKUP(tab_herpeto[[#This Row],[Espécie*2]],'Base de dados'!B:Z,4,),0)</f>
        <v>Hylidae</v>
      </c>
      <c r="AZ188" s="49" t="str">
        <f>IFERROR(VLOOKUP(tab_herpeto[[#This Row],[Espécie*2]],'Base de dados'!B:Z,5,),0)</f>
        <v>Dendropsophinae</v>
      </c>
      <c r="BA188" s="49">
        <f>IFERROR(VLOOKUP(tab_herpeto[[#This Row],[Espécie*2]],'Base de dados'!B:Z,6,),0)</f>
        <v>0</v>
      </c>
      <c r="BB188" s="49" t="str">
        <f>IFERROR(VLOOKUP(tab_herpeto[[#This Row],[Espécie*2]],'Base de dados'!B:Z,8,),0)</f>
        <v>-</v>
      </c>
      <c r="BC188" s="49" t="str">
        <f>IFERROR(VLOOKUP(tab_herpeto[[#This Row],[Espécie*2]],'Base de dados'!B:Z,9,),0)</f>
        <v>Ar</v>
      </c>
      <c r="BD188" s="49" t="str">
        <f>IFERROR(VLOOKUP(tab_herpeto[[#This Row],[Espécie*2]],'Base de dados'!B:Z,10,),0)</f>
        <v>A</v>
      </c>
      <c r="BE188" s="49" t="str">
        <f>IFERROR(VLOOKUP(tab_herpeto[[#This Row],[Espécie*2]],'Base de dados'!B:Z,12,),0)</f>
        <v>-</v>
      </c>
      <c r="BF188" s="49" t="str">
        <f>IFERROR(VLOOKUP(tab_herpeto[[#This Row],[Espécie*2]],'Base de dados'!B:Z,14,),0)</f>
        <v>RS, SC, PR, SP, RJ, ES, MG, BA, SE, AL, PE, PB, RN, CE, PI, MA, MS, MT, GO, DF, TO, PA, AM, AP, RO, RR, AC</v>
      </c>
      <c r="BG188" s="49">
        <f>IFERROR(VLOOKUP(tab_herpeto[[#This Row],[Espécie*2]],'Base de dados'!B:Z,15,),0)</f>
        <v>0</v>
      </c>
      <c r="BH188" s="49">
        <f>IFERROR(VLOOKUP(tab_herpeto[[#This Row],[Espécie*2]],'Base de dados'!B:Z,16,),0)</f>
        <v>0</v>
      </c>
      <c r="BI188" s="49">
        <f>IFERROR(VLOOKUP(tab_herpeto[[#This Row],[Espécie*2]],'Base de dados'!B:Z,17,),0)</f>
        <v>0</v>
      </c>
      <c r="BJ188" s="49">
        <f>IFERROR(VLOOKUP(tab_herpeto[[#This Row],[Espécie*2]],'Base de dados'!B:Z,18,),0)</f>
        <v>0</v>
      </c>
      <c r="BK188" s="49" t="str">
        <f>IFERROR(VLOOKUP(tab_herpeto[[#This Row],[Espécie*2]],'Base de dados'!B:Z,19,),0)</f>
        <v>-</v>
      </c>
      <c r="BL188" s="49" t="str">
        <f>IFERROR(VLOOKUP(tab_herpeto[[#This Row],[Espécie*2]],'Base de dados'!B:Z,20,),0)</f>
        <v>-</v>
      </c>
      <c r="BM188" s="49" t="str">
        <f>IFERROR(VLOOKUP(tab_herpeto[[#This Row],[Espécie*2]],'Base de dados'!B:Z,24),0)</f>
        <v>-</v>
      </c>
      <c r="BN188" s="49" t="str">
        <f>IFERROR(VLOOKUP(tab_herpeto[[#This Row],[Espécie*2]],'Base de dados'!B:Z,25,),0)</f>
        <v>-</v>
      </c>
      <c r="BO188" s="49">
        <f>IFERROR(VLOOKUP(tab_herpeto[[#This Row],[Espécie*2]],'Base de dados'!B:Z,2),0)</f>
        <v>898</v>
      </c>
      <c r="BP188" s="49">
        <f>IFERROR(VLOOKUP(tab_herpeto[[#This Row],[Espécie*2]],'Base de dados'!B:AA,26),0)</f>
        <v>0</v>
      </c>
    </row>
    <row r="189" spans="2:68" x14ac:dyDescent="0.25">
      <c r="B189" s="29">
        <v>185</v>
      </c>
      <c r="C189" s="33" t="s">
        <v>3071</v>
      </c>
      <c r="D189" s="49" t="s">
        <v>3092</v>
      </c>
      <c r="E189" s="49" t="s">
        <v>85</v>
      </c>
      <c r="F189" s="50">
        <v>45144</v>
      </c>
      <c r="G189" s="49" t="s">
        <v>3073</v>
      </c>
      <c r="H189" s="49" t="s">
        <v>77</v>
      </c>
      <c r="I189" s="49" t="s">
        <v>59</v>
      </c>
      <c r="J189" s="49" t="s">
        <v>3064</v>
      </c>
      <c r="K189" s="53" t="s">
        <v>1003</v>
      </c>
      <c r="L189" s="35" t="str">
        <f>IFERROR(VLOOKUP(tab_herpeto[[#This Row],[Espécie*]],'Base de dados'!B:Z,7,),0)</f>
        <v>pererequinha-do-brejo</v>
      </c>
      <c r="M189" s="29" t="s">
        <v>3</v>
      </c>
      <c r="N189" s="49" t="s">
        <v>82</v>
      </c>
      <c r="O189" s="49" t="s">
        <v>82</v>
      </c>
      <c r="P189" s="49" t="s">
        <v>39</v>
      </c>
      <c r="Q189" s="49" t="s">
        <v>80</v>
      </c>
      <c r="R189" s="49" t="s">
        <v>42</v>
      </c>
      <c r="S189" s="49" t="s">
        <v>4</v>
      </c>
      <c r="T189" s="51" t="s">
        <v>3101</v>
      </c>
      <c r="U189" s="51" t="s">
        <v>3102</v>
      </c>
      <c r="V189" s="49"/>
      <c r="W189" s="49" t="s">
        <v>52</v>
      </c>
      <c r="X189" s="29" t="s">
        <v>3</v>
      </c>
      <c r="Y189" s="49" t="s">
        <v>3</v>
      </c>
      <c r="Z189" s="50">
        <f>tab_herpeto[[#This Row],[Data]]</f>
        <v>45144</v>
      </c>
      <c r="AA189" s="49" t="str">
        <f>tab_herpeto[[#This Row],[Empreendimento]]</f>
        <v>PCH Canoas</v>
      </c>
      <c r="AB189" s="49" t="s">
        <v>176</v>
      </c>
      <c r="AC189" s="29" t="s">
        <v>178</v>
      </c>
      <c r="AD189" s="29" t="s">
        <v>181</v>
      </c>
      <c r="AE189" s="29" t="s">
        <v>3086</v>
      </c>
      <c r="AF189" s="29" t="s">
        <v>184</v>
      </c>
      <c r="AG189" s="29" t="s">
        <v>3130</v>
      </c>
      <c r="AH189" s="29" t="s">
        <v>189</v>
      </c>
      <c r="AI189" s="52" t="str">
        <f>tab_herpeto[[#This Row],[Espécie*]]</f>
        <v>Dendropsophus minutus</v>
      </c>
      <c r="AJ189" s="53" t="str">
        <f>IFERROR(VLOOKUP(tab_herpeto[[#This Row],[Espécie*2]],'Base de dados'!B:Z,7,),0)</f>
        <v>pererequinha-do-brejo</v>
      </c>
      <c r="AK189" s="49" t="str">
        <f>IFERROR(VLOOKUP(tab_herpeto[[#This Row],[Espécie*2]],'Base de dados'!B:Z,13,),0)</f>
        <v>-</v>
      </c>
      <c r="AL189" s="29" t="s">
        <v>192</v>
      </c>
      <c r="AM189" s="29" t="s">
        <v>3077</v>
      </c>
      <c r="AN189" s="29" t="s">
        <v>3081</v>
      </c>
      <c r="AO189" s="49" t="str">
        <f>IFERROR(VLOOKUP(tab_herpeto[[#This Row],[Espécie*2]],'Base de dados'!B:Z,22,),0)</f>
        <v>-</v>
      </c>
      <c r="AP189" s="49" t="str">
        <f>IFERROR(VLOOKUP(tab_herpeto[[#This Row],[Espécie*2]],'Base de dados'!B:Z,23,),0)</f>
        <v>-</v>
      </c>
      <c r="AQ189" s="49" t="str">
        <f>IFERROR(VLOOKUP(tab_herpeto[[#This Row],[Espécie*2]],'Base de dados'!B:Z,21,),0)</f>
        <v>LC</v>
      </c>
      <c r="AR189" s="49" t="str">
        <f>tab_herpeto[[#This Row],[Campanha]]</f>
        <v>C03</v>
      </c>
      <c r="AS189" s="49"/>
      <c r="AT189" s="49" t="str">
        <f>tab_herpeto[[#This Row],[Método]]</f>
        <v>Censo auditivo</v>
      </c>
      <c r="AU189" s="49" t="str">
        <f>tab_herpeto[[#This Row],[ID Marcação*]]</f>
        <v>-</v>
      </c>
      <c r="AV189" s="49" t="str">
        <f>tab_herpeto[[#This Row],[Nº do Tombo]]</f>
        <v>-</v>
      </c>
      <c r="AW189" s="49" t="str">
        <f>IFERROR(VLOOKUP(tab_herpeto[[#This Row],[Espécie*2]],'Base de dados'!B:Z,11,),0)</f>
        <v>R</v>
      </c>
      <c r="AX189" s="49" t="str">
        <f>IFERROR(VLOOKUP(tab_herpeto[[#This Row],[Espécie*2]],'Base de dados'!B:Z,3,),0)</f>
        <v>Anura</v>
      </c>
      <c r="AY189" s="49" t="str">
        <f>IFERROR(VLOOKUP(tab_herpeto[[#This Row],[Espécie*2]],'Base de dados'!B:Z,4,),0)</f>
        <v>Hylidae</v>
      </c>
      <c r="AZ189" s="49" t="str">
        <f>IFERROR(VLOOKUP(tab_herpeto[[#This Row],[Espécie*2]],'Base de dados'!B:Z,5,),0)</f>
        <v>Dendropsophinae</v>
      </c>
      <c r="BA189" s="49">
        <f>IFERROR(VLOOKUP(tab_herpeto[[#This Row],[Espécie*2]],'Base de dados'!B:Z,6,),0)</f>
        <v>0</v>
      </c>
      <c r="BB189" s="49" t="str">
        <f>IFERROR(VLOOKUP(tab_herpeto[[#This Row],[Espécie*2]],'Base de dados'!B:Z,8,),0)</f>
        <v>-</v>
      </c>
      <c r="BC189" s="49" t="str">
        <f>IFERROR(VLOOKUP(tab_herpeto[[#This Row],[Espécie*2]],'Base de dados'!B:Z,9,),0)</f>
        <v>Ar</v>
      </c>
      <c r="BD189" s="49" t="str">
        <f>IFERROR(VLOOKUP(tab_herpeto[[#This Row],[Espécie*2]],'Base de dados'!B:Z,10,),0)</f>
        <v>A</v>
      </c>
      <c r="BE189" s="49" t="str">
        <f>IFERROR(VLOOKUP(tab_herpeto[[#This Row],[Espécie*2]],'Base de dados'!B:Z,12,),0)</f>
        <v>-</v>
      </c>
      <c r="BF189" s="49" t="str">
        <f>IFERROR(VLOOKUP(tab_herpeto[[#This Row],[Espécie*2]],'Base de dados'!B:Z,14,),0)</f>
        <v>RS, SC, PR, SP, RJ, ES, MG, BA, SE, AL, PE, PB, RN, CE, PI, MA, MS, MT, GO, DF, TO, PA, AM, AP, RO, RR, AC</v>
      </c>
      <c r="BG189" s="49">
        <f>IFERROR(VLOOKUP(tab_herpeto[[#This Row],[Espécie*2]],'Base de dados'!B:Z,15,),0)</f>
        <v>0</v>
      </c>
      <c r="BH189" s="49">
        <f>IFERROR(VLOOKUP(tab_herpeto[[#This Row],[Espécie*2]],'Base de dados'!B:Z,16,),0)</f>
        <v>0</v>
      </c>
      <c r="BI189" s="49">
        <f>IFERROR(VLOOKUP(tab_herpeto[[#This Row],[Espécie*2]],'Base de dados'!B:Z,17,),0)</f>
        <v>0</v>
      </c>
      <c r="BJ189" s="49">
        <f>IFERROR(VLOOKUP(tab_herpeto[[#This Row],[Espécie*2]],'Base de dados'!B:Z,18,),0)</f>
        <v>0</v>
      </c>
      <c r="BK189" s="49" t="str">
        <f>IFERROR(VLOOKUP(tab_herpeto[[#This Row],[Espécie*2]],'Base de dados'!B:Z,19,),0)</f>
        <v>-</v>
      </c>
      <c r="BL189" s="49" t="str">
        <f>IFERROR(VLOOKUP(tab_herpeto[[#This Row],[Espécie*2]],'Base de dados'!B:Z,20,),0)</f>
        <v>-</v>
      </c>
      <c r="BM189" s="49" t="str">
        <f>IFERROR(VLOOKUP(tab_herpeto[[#This Row],[Espécie*2]],'Base de dados'!B:Z,24),0)</f>
        <v>-</v>
      </c>
      <c r="BN189" s="49" t="str">
        <f>IFERROR(VLOOKUP(tab_herpeto[[#This Row],[Espécie*2]],'Base de dados'!B:Z,25,),0)</f>
        <v>-</v>
      </c>
      <c r="BO189" s="49">
        <f>IFERROR(VLOOKUP(tab_herpeto[[#This Row],[Espécie*2]],'Base de dados'!B:Z,2),0)</f>
        <v>898</v>
      </c>
      <c r="BP189" s="49">
        <f>IFERROR(VLOOKUP(tab_herpeto[[#This Row],[Espécie*2]],'Base de dados'!B:AA,26),0)</f>
        <v>0</v>
      </c>
    </row>
    <row r="190" spans="2:68" x14ac:dyDescent="0.25">
      <c r="B190" s="29">
        <v>186</v>
      </c>
      <c r="C190" s="33" t="s">
        <v>3071</v>
      </c>
      <c r="D190" s="49" t="s">
        <v>3092</v>
      </c>
      <c r="E190" s="49" t="s">
        <v>85</v>
      </c>
      <c r="F190" s="50">
        <v>45144</v>
      </c>
      <c r="G190" s="49" t="s">
        <v>3073</v>
      </c>
      <c r="H190" s="49" t="s">
        <v>77</v>
      </c>
      <c r="I190" s="49" t="s">
        <v>59</v>
      </c>
      <c r="J190" s="49" t="s">
        <v>3064</v>
      </c>
      <c r="K190" s="53" t="s">
        <v>1003</v>
      </c>
      <c r="L190" s="35" t="str">
        <f>IFERROR(VLOOKUP(tab_herpeto[[#This Row],[Espécie*]],'Base de dados'!B:Z,7,),0)</f>
        <v>pererequinha-do-brejo</v>
      </c>
      <c r="M190" s="29" t="s">
        <v>3</v>
      </c>
      <c r="N190" s="49" t="s">
        <v>82</v>
      </c>
      <c r="O190" s="49" t="s">
        <v>82</v>
      </c>
      <c r="P190" s="49" t="s">
        <v>39</v>
      </c>
      <c r="Q190" s="49" t="s">
        <v>80</v>
      </c>
      <c r="R190" s="49" t="s">
        <v>42</v>
      </c>
      <c r="S190" s="49" t="s">
        <v>4</v>
      </c>
      <c r="T190" s="51" t="s">
        <v>3101</v>
      </c>
      <c r="U190" s="51" t="s">
        <v>3102</v>
      </c>
      <c r="V190" s="49"/>
      <c r="W190" s="49" t="s">
        <v>52</v>
      </c>
      <c r="X190" s="29" t="s">
        <v>3</v>
      </c>
      <c r="Y190" s="49" t="s">
        <v>3</v>
      </c>
      <c r="Z190" s="50">
        <f>tab_herpeto[[#This Row],[Data]]</f>
        <v>45144</v>
      </c>
      <c r="AA190" s="49" t="str">
        <f>tab_herpeto[[#This Row],[Empreendimento]]</f>
        <v>PCH Canoas</v>
      </c>
      <c r="AB190" s="49" t="s">
        <v>176</v>
      </c>
      <c r="AC190" s="29" t="s">
        <v>178</v>
      </c>
      <c r="AD190" s="29" t="s">
        <v>181</v>
      </c>
      <c r="AE190" s="29" t="s">
        <v>3086</v>
      </c>
      <c r="AF190" s="29" t="s">
        <v>184</v>
      </c>
      <c r="AG190" s="29" t="s">
        <v>3130</v>
      </c>
      <c r="AH190" s="29" t="s">
        <v>189</v>
      </c>
      <c r="AI190" s="52" t="str">
        <f>tab_herpeto[[#This Row],[Espécie*]]</f>
        <v>Dendropsophus minutus</v>
      </c>
      <c r="AJ190" s="53" t="str">
        <f>IFERROR(VLOOKUP(tab_herpeto[[#This Row],[Espécie*2]],'Base de dados'!B:Z,7,),0)</f>
        <v>pererequinha-do-brejo</v>
      </c>
      <c r="AK190" s="49" t="str">
        <f>IFERROR(VLOOKUP(tab_herpeto[[#This Row],[Espécie*2]],'Base de dados'!B:Z,13,),0)</f>
        <v>-</v>
      </c>
      <c r="AL190" s="29" t="s">
        <v>192</v>
      </c>
      <c r="AM190" s="29" t="s">
        <v>3077</v>
      </c>
      <c r="AN190" s="29" t="s">
        <v>3081</v>
      </c>
      <c r="AO190" s="49" t="str">
        <f>IFERROR(VLOOKUP(tab_herpeto[[#This Row],[Espécie*2]],'Base de dados'!B:Z,22,),0)</f>
        <v>-</v>
      </c>
      <c r="AP190" s="49" t="str">
        <f>IFERROR(VLOOKUP(tab_herpeto[[#This Row],[Espécie*2]],'Base de dados'!B:Z,23,),0)</f>
        <v>-</v>
      </c>
      <c r="AQ190" s="49" t="str">
        <f>IFERROR(VLOOKUP(tab_herpeto[[#This Row],[Espécie*2]],'Base de dados'!B:Z,21,),0)</f>
        <v>LC</v>
      </c>
      <c r="AR190" s="49" t="str">
        <f>tab_herpeto[[#This Row],[Campanha]]</f>
        <v>C03</v>
      </c>
      <c r="AS190" s="49"/>
      <c r="AT190" s="49" t="str">
        <f>tab_herpeto[[#This Row],[Método]]</f>
        <v>Censo auditivo</v>
      </c>
      <c r="AU190" s="49" t="str">
        <f>tab_herpeto[[#This Row],[ID Marcação*]]</f>
        <v>-</v>
      </c>
      <c r="AV190" s="49" t="str">
        <f>tab_herpeto[[#This Row],[Nº do Tombo]]</f>
        <v>-</v>
      </c>
      <c r="AW190" s="49" t="str">
        <f>IFERROR(VLOOKUP(tab_herpeto[[#This Row],[Espécie*2]],'Base de dados'!B:Z,11,),0)</f>
        <v>R</v>
      </c>
      <c r="AX190" s="49" t="str">
        <f>IFERROR(VLOOKUP(tab_herpeto[[#This Row],[Espécie*2]],'Base de dados'!B:Z,3,),0)</f>
        <v>Anura</v>
      </c>
      <c r="AY190" s="49" t="str">
        <f>IFERROR(VLOOKUP(tab_herpeto[[#This Row],[Espécie*2]],'Base de dados'!B:Z,4,),0)</f>
        <v>Hylidae</v>
      </c>
      <c r="AZ190" s="49" t="str">
        <f>IFERROR(VLOOKUP(tab_herpeto[[#This Row],[Espécie*2]],'Base de dados'!B:Z,5,),0)</f>
        <v>Dendropsophinae</v>
      </c>
      <c r="BA190" s="49">
        <f>IFERROR(VLOOKUP(tab_herpeto[[#This Row],[Espécie*2]],'Base de dados'!B:Z,6,),0)</f>
        <v>0</v>
      </c>
      <c r="BB190" s="49" t="str">
        <f>IFERROR(VLOOKUP(tab_herpeto[[#This Row],[Espécie*2]],'Base de dados'!B:Z,8,),0)</f>
        <v>-</v>
      </c>
      <c r="BC190" s="49" t="str">
        <f>IFERROR(VLOOKUP(tab_herpeto[[#This Row],[Espécie*2]],'Base de dados'!B:Z,9,),0)</f>
        <v>Ar</v>
      </c>
      <c r="BD190" s="49" t="str">
        <f>IFERROR(VLOOKUP(tab_herpeto[[#This Row],[Espécie*2]],'Base de dados'!B:Z,10,),0)</f>
        <v>A</v>
      </c>
      <c r="BE190" s="49" t="str">
        <f>IFERROR(VLOOKUP(tab_herpeto[[#This Row],[Espécie*2]],'Base de dados'!B:Z,12,),0)</f>
        <v>-</v>
      </c>
      <c r="BF190" s="49" t="str">
        <f>IFERROR(VLOOKUP(tab_herpeto[[#This Row],[Espécie*2]],'Base de dados'!B:Z,14,),0)</f>
        <v>RS, SC, PR, SP, RJ, ES, MG, BA, SE, AL, PE, PB, RN, CE, PI, MA, MS, MT, GO, DF, TO, PA, AM, AP, RO, RR, AC</v>
      </c>
      <c r="BG190" s="49">
        <f>IFERROR(VLOOKUP(tab_herpeto[[#This Row],[Espécie*2]],'Base de dados'!B:Z,15,),0)</f>
        <v>0</v>
      </c>
      <c r="BH190" s="49">
        <f>IFERROR(VLOOKUP(tab_herpeto[[#This Row],[Espécie*2]],'Base de dados'!B:Z,16,),0)</f>
        <v>0</v>
      </c>
      <c r="BI190" s="49">
        <f>IFERROR(VLOOKUP(tab_herpeto[[#This Row],[Espécie*2]],'Base de dados'!B:Z,17,),0)</f>
        <v>0</v>
      </c>
      <c r="BJ190" s="49">
        <f>IFERROR(VLOOKUP(tab_herpeto[[#This Row],[Espécie*2]],'Base de dados'!B:Z,18,),0)</f>
        <v>0</v>
      </c>
      <c r="BK190" s="49" t="str">
        <f>IFERROR(VLOOKUP(tab_herpeto[[#This Row],[Espécie*2]],'Base de dados'!B:Z,19,),0)</f>
        <v>-</v>
      </c>
      <c r="BL190" s="49" t="str">
        <f>IFERROR(VLOOKUP(tab_herpeto[[#This Row],[Espécie*2]],'Base de dados'!B:Z,20,),0)</f>
        <v>-</v>
      </c>
      <c r="BM190" s="49" t="str">
        <f>IFERROR(VLOOKUP(tab_herpeto[[#This Row],[Espécie*2]],'Base de dados'!B:Z,24),0)</f>
        <v>-</v>
      </c>
      <c r="BN190" s="49" t="str">
        <f>IFERROR(VLOOKUP(tab_herpeto[[#This Row],[Espécie*2]],'Base de dados'!B:Z,25,),0)</f>
        <v>-</v>
      </c>
      <c r="BO190" s="49">
        <f>IFERROR(VLOOKUP(tab_herpeto[[#This Row],[Espécie*2]],'Base de dados'!B:Z,2),0)</f>
        <v>898</v>
      </c>
      <c r="BP190" s="49">
        <f>IFERROR(VLOOKUP(tab_herpeto[[#This Row],[Espécie*2]],'Base de dados'!B:AA,26),0)</f>
        <v>0</v>
      </c>
    </row>
    <row r="191" spans="2:68" x14ac:dyDescent="0.25">
      <c r="B191" s="29">
        <v>187</v>
      </c>
      <c r="C191" s="33" t="s">
        <v>3071</v>
      </c>
      <c r="D191" s="49" t="s">
        <v>3092</v>
      </c>
      <c r="E191" s="49" t="s">
        <v>85</v>
      </c>
      <c r="F191" s="50">
        <v>45144</v>
      </c>
      <c r="G191" s="49" t="s">
        <v>3073</v>
      </c>
      <c r="H191" s="49" t="s">
        <v>77</v>
      </c>
      <c r="I191" s="49" t="s">
        <v>59</v>
      </c>
      <c r="J191" s="49" t="s">
        <v>3064</v>
      </c>
      <c r="K191" s="53" t="s">
        <v>1003</v>
      </c>
      <c r="L191" s="35" t="str">
        <f>IFERROR(VLOOKUP(tab_herpeto[[#This Row],[Espécie*]],'Base de dados'!B:Z,7,),0)</f>
        <v>pererequinha-do-brejo</v>
      </c>
      <c r="M191" s="29" t="s">
        <v>3</v>
      </c>
      <c r="N191" s="49" t="s">
        <v>82</v>
      </c>
      <c r="O191" s="49" t="s">
        <v>82</v>
      </c>
      <c r="P191" s="49" t="s">
        <v>39</v>
      </c>
      <c r="Q191" s="49" t="s">
        <v>80</v>
      </c>
      <c r="R191" s="49" t="s">
        <v>42</v>
      </c>
      <c r="S191" s="49" t="s">
        <v>4</v>
      </c>
      <c r="T191" s="51" t="s">
        <v>3101</v>
      </c>
      <c r="U191" s="51" t="s">
        <v>3102</v>
      </c>
      <c r="V191" s="49"/>
      <c r="W191" s="49" t="s">
        <v>52</v>
      </c>
      <c r="X191" s="29" t="s">
        <v>3</v>
      </c>
      <c r="Y191" s="49" t="s">
        <v>3</v>
      </c>
      <c r="Z191" s="50">
        <f>tab_herpeto[[#This Row],[Data]]</f>
        <v>45144</v>
      </c>
      <c r="AA191" s="49" t="str">
        <f>tab_herpeto[[#This Row],[Empreendimento]]</f>
        <v>PCH Canoas</v>
      </c>
      <c r="AB191" s="49" t="s">
        <v>176</v>
      </c>
      <c r="AC191" s="29" t="s">
        <v>178</v>
      </c>
      <c r="AD191" s="29" t="s">
        <v>181</v>
      </c>
      <c r="AE191" s="29" t="s">
        <v>3086</v>
      </c>
      <c r="AF191" s="29" t="s">
        <v>184</v>
      </c>
      <c r="AG191" s="29" t="s">
        <v>3130</v>
      </c>
      <c r="AH191" s="29" t="s">
        <v>189</v>
      </c>
      <c r="AI191" s="52" t="str">
        <f>tab_herpeto[[#This Row],[Espécie*]]</f>
        <v>Dendropsophus minutus</v>
      </c>
      <c r="AJ191" s="53" t="str">
        <f>IFERROR(VLOOKUP(tab_herpeto[[#This Row],[Espécie*2]],'Base de dados'!B:Z,7,),0)</f>
        <v>pererequinha-do-brejo</v>
      </c>
      <c r="AK191" s="49" t="str">
        <f>IFERROR(VLOOKUP(tab_herpeto[[#This Row],[Espécie*2]],'Base de dados'!B:Z,13,),0)</f>
        <v>-</v>
      </c>
      <c r="AL191" s="29" t="s">
        <v>192</v>
      </c>
      <c r="AM191" s="29" t="s">
        <v>3077</v>
      </c>
      <c r="AN191" s="29" t="s">
        <v>3081</v>
      </c>
      <c r="AO191" s="49" t="str">
        <f>IFERROR(VLOOKUP(tab_herpeto[[#This Row],[Espécie*2]],'Base de dados'!B:Z,22,),0)</f>
        <v>-</v>
      </c>
      <c r="AP191" s="49" t="str">
        <f>IFERROR(VLOOKUP(tab_herpeto[[#This Row],[Espécie*2]],'Base de dados'!B:Z,23,),0)</f>
        <v>-</v>
      </c>
      <c r="AQ191" s="49" t="str">
        <f>IFERROR(VLOOKUP(tab_herpeto[[#This Row],[Espécie*2]],'Base de dados'!B:Z,21,),0)</f>
        <v>LC</v>
      </c>
      <c r="AR191" s="49" t="str">
        <f>tab_herpeto[[#This Row],[Campanha]]</f>
        <v>C03</v>
      </c>
      <c r="AS191" s="49"/>
      <c r="AT191" s="49" t="str">
        <f>tab_herpeto[[#This Row],[Método]]</f>
        <v>Censo auditivo</v>
      </c>
      <c r="AU191" s="49" t="str">
        <f>tab_herpeto[[#This Row],[ID Marcação*]]</f>
        <v>-</v>
      </c>
      <c r="AV191" s="49" t="str">
        <f>tab_herpeto[[#This Row],[Nº do Tombo]]</f>
        <v>-</v>
      </c>
      <c r="AW191" s="49" t="str">
        <f>IFERROR(VLOOKUP(tab_herpeto[[#This Row],[Espécie*2]],'Base de dados'!B:Z,11,),0)</f>
        <v>R</v>
      </c>
      <c r="AX191" s="49" t="str">
        <f>IFERROR(VLOOKUP(tab_herpeto[[#This Row],[Espécie*2]],'Base de dados'!B:Z,3,),0)</f>
        <v>Anura</v>
      </c>
      <c r="AY191" s="49" t="str">
        <f>IFERROR(VLOOKUP(tab_herpeto[[#This Row],[Espécie*2]],'Base de dados'!B:Z,4,),0)</f>
        <v>Hylidae</v>
      </c>
      <c r="AZ191" s="49" t="str">
        <f>IFERROR(VLOOKUP(tab_herpeto[[#This Row],[Espécie*2]],'Base de dados'!B:Z,5,),0)</f>
        <v>Dendropsophinae</v>
      </c>
      <c r="BA191" s="49">
        <f>IFERROR(VLOOKUP(tab_herpeto[[#This Row],[Espécie*2]],'Base de dados'!B:Z,6,),0)</f>
        <v>0</v>
      </c>
      <c r="BB191" s="49" t="str">
        <f>IFERROR(VLOOKUP(tab_herpeto[[#This Row],[Espécie*2]],'Base de dados'!B:Z,8,),0)</f>
        <v>-</v>
      </c>
      <c r="BC191" s="49" t="str">
        <f>IFERROR(VLOOKUP(tab_herpeto[[#This Row],[Espécie*2]],'Base de dados'!B:Z,9,),0)</f>
        <v>Ar</v>
      </c>
      <c r="BD191" s="49" t="str">
        <f>IFERROR(VLOOKUP(tab_herpeto[[#This Row],[Espécie*2]],'Base de dados'!B:Z,10,),0)</f>
        <v>A</v>
      </c>
      <c r="BE191" s="49" t="str">
        <f>IFERROR(VLOOKUP(tab_herpeto[[#This Row],[Espécie*2]],'Base de dados'!B:Z,12,),0)</f>
        <v>-</v>
      </c>
      <c r="BF191" s="49" t="str">
        <f>IFERROR(VLOOKUP(tab_herpeto[[#This Row],[Espécie*2]],'Base de dados'!B:Z,14,),0)</f>
        <v>RS, SC, PR, SP, RJ, ES, MG, BA, SE, AL, PE, PB, RN, CE, PI, MA, MS, MT, GO, DF, TO, PA, AM, AP, RO, RR, AC</v>
      </c>
      <c r="BG191" s="49">
        <f>IFERROR(VLOOKUP(tab_herpeto[[#This Row],[Espécie*2]],'Base de dados'!B:Z,15,),0)</f>
        <v>0</v>
      </c>
      <c r="BH191" s="49">
        <f>IFERROR(VLOOKUP(tab_herpeto[[#This Row],[Espécie*2]],'Base de dados'!B:Z,16,),0)</f>
        <v>0</v>
      </c>
      <c r="BI191" s="49">
        <f>IFERROR(VLOOKUP(tab_herpeto[[#This Row],[Espécie*2]],'Base de dados'!B:Z,17,),0)</f>
        <v>0</v>
      </c>
      <c r="BJ191" s="49">
        <f>IFERROR(VLOOKUP(tab_herpeto[[#This Row],[Espécie*2]],'Base de dados'!B:Z,18,),0)</f>
        <v>0</v>
      </c>
      <c r="BK191" s="49" t="str">
        <f>IFERROR(VLOOKUP(tab_herpeto[[#This Row],[Espécie*2]],'Base de dados'!B:Z,19,),0)</f>
        <v>-</v>
      </c>
      <c r="BL191" s="49" t="str">
        <f>IFERROR(VLOOKUP(tab_herpeto[[#This Row],[Espécie*2]],'Base de dados'!B:Z,20,),0)</f>
        <v>-</v>
      </c>
      <c r="BM191" s="49" t="str">
        <f>IFERROR(VLOOKUP(tab_herpeto[[#This Row],[Espécie*2]],'Base de dados'!B:Z,24),0)</f>
        <v>-</v>
      </c>
      <c r="BN191" s="49" t="str">
        <f>IFERROR(VLOOKUP(tab_herpeto[[#This Row],[Espécie*2]],'Base de dados'!B:Z,25,),0)</f>
        <v>-</v>
      </c>
      <c r="BO191" s="49">
        <f>IFERROR(VLOOKUP(tab_herpeto[[#This Row],[Espécie*2]],'Base de dados'!B:Z,2),0)</f>
        <v>898</v>
      </c>
      <c r="BP191" s="49">
        <f>IFERROR(VLOOKUP(tab_herpeto[[#This Row],[Espécie*2]],'Base de dados'!B:AA,26),0)</f>
        <v>0</v>
      </c>
    </row>
    <row r="192" spans="2:68" x14ac:dyDescent="0.25">
      <c r="B192" s="29">
        <v>188</v>
      </c>
      <c r="C192" s="33" t="s">
        <v>3071</v>
      </c>
      <c r="D192" s="49" t="s">
        <v>3092</v>
      </c>
      <c r="E192" s="49" t="s">
        <v>85</v>
      </c>
      <c r="F192" s="50">
        <v>45144</v>
      </c>
      <c r="G192" s="49" t="s">
        <v>3073</v>
      </c>
      <c r="H192" s="49" t="s">
        <v>77</v>
      </c>
      <c r="I192" s="49" t="s">
        <v>59</v>
      </c>
      <c r="J192" s="49" t="s">
        <v>3064</v>
      </c>
      <c r="K192" s="53" t="s">
        <v>1003</v>
      </c>
      <c r="L192" s="35" t="str">
        <f>IFERROR(VLOOKUP(tab_herpeto[[#This Row],[Espécie*]],'Base de dados'!B:Z,7,),0)</f>
        <v>pererequinha-do-brejo</v>
      </c>
      <c r="M192" s="29" t="s">
        <v>3</v>
      </c>
      <c r="N192" s="49" t="s">
        <v>82</v>
      </c>
      <c r="O192" s="49" t="s">
        <v>82</v>
      </c>
      <c r="P192" s="49" t="s">
        <v>39</v>
      </c>
      <c r="Q192" s="49" t="s">
        <v>80</v>
      </c>
      <c r="R192" s="49" t="s">
        <v>42</v>
      </c>
      <c r="S192" s="49" t="s">
        <v>4</v>
      </c>
      <c r="T192" s="51" t="s">
        <v>3101</v>
      </c>
      <c r="U192" s="51" t="s">
        <v>3102</v>
      </c>
      <c r="V192" s="49"/>
      <c r="W192" s="49" t="s">
        <v>52</v>
      </c>
      <c r="X192" s="29" t="s">
        <v>3</v>
      </c>
      <c r="Y192" s="49" t="s">
        <v>3</v>
      </c>
      <c r="Z192" s="50">
        <f>tab_herpeto[[#This Row],[Data]]</f>
        <v>45144</v>
      </c>
      <c r="AA192" s="49" t="str">
        <f>tab_herpeto[[#This Row],[Empreendimento]]</f>
        <v>PCH Canoas</v>
      </c>
      <c r="AB192" s="49" t="s">
        <v>176</v>
      </c>
      <c r="AC192" s="29" t="s">
        <v>178</v>
      </c>
      <c r="AD192" s="29" t="s">
        <v>181</v>
      </c>
      <c r="AE192" s="29" t="s">
        <v>3086</v>
      </c>
      <c r="AF192" s="29" t="s">
        <v>184</v>
      </c>
      <c r="AG192" s="29" t="s">
        <v>3130</v>
      </c>
      <c r="AH192" s="29" t="s">
        <v>189</v>
      </c>
      <c r="AI192" s="52" t="str">
        <f>tab_herpeto[[#This Row],[Espécie*]]</f>
        <v>Dendropsophus minutus</v>
      </c>
      <c r="AJ192" s="53" t="str">
        <f>IFERROR(VLOOKUP(tab_herpeto[[#This Row],[Espécie*2]],'Base de dados'!B:Z,7,),0)</f>
        <v>pererequinha-do-brejo</v>
      </c>
      <c r="AK192" s="49" t="str">
        <f>IFERROR(VLOOKUP(tab_herpeto[[#This Row],[Espécie*2]],'Base de dados'!B:Z,13,),0)</f>
        <v>-</v>
      </c>
      <c r="AL192" s="29" t="s">
        <v>192</v>
      </c>
      <c r="AM192" s="29" t="s">
        <v>3077</v>
      </c>
      <c r="AN192" s="29" t="s">
        <v>3081</v>
      </c>
      <c r="AO192" s="49" t="str">
        <f>IFERROR(VLOOKUP(tab_herpeto[[#This Row],[Espécie*2]],'Base de dados'!B:Z,22,),0)</f>
        <v>-</v>
      </c>
      <c r="AP192" s="49" t="str">
        <f>IFERROR(VLOOKUP(tab_herpeto[[#This Row],[Espécie*2]],'Base de dados'!B:Z,23,),0)</f>
        <v>-</v>
      </c>
      <c r="AQ192" s="49" t="str">
        <f>IFERROR(VLOOKUP(tab_herpeto[[#This Row],[Espécie*2]],'Base de dados'!B:Z,21,),0)</f>
        <v>LC</v>
      </c>
      <c r="AR192" s="49" t="str">
        <f>tab_herpeto[[#This Row],[Campanha]]</f>
        <v>C03</v>
      </c>
      <c r="AS192" s="49"/>
      <c r="AT192" s="49" t="str">
        <f>tab_herpeto[[#This Row],[Método]]</f>
        <v>Censo auditivo</v>
      </c>
      <c r="AU192" s="49" t="str">
        <f>tab_herpeto[[#This Row],[ID Marcação*]]</f>
        <v>-</v>
      </c>
      <c r="AV192" s="49" t="str">
        <f>tab_herpeto[[#This Row],[Nº do Tombo]]</f>
        <v>-</v>
      </c>
      <c r="AW192" s="49" t="str">
        <f>IFERROR(VLOOKUP(tab_herpeto[[#This Row],[Espécie*2]],'Base de dados'!B:Z,11,),0)</f>
        <v>R</v>
      </c>
      <c r="AX192" s="49" t="str">
        <f>IFERROR(VLOOKUP(tab_herpeto[[#This Row],[Espécie*2]],'Base de dados'!B:Z,3,),0)</f>
        <v>Anura</v>
      </c>
      <c r="AY192" s="49" t="str">
        <f>IFERROR(VLOOKUP(tab_herpeto[[#This Row],[Espécie*2]],'Base de dados'!B:Z,4,),0)</f>
        <v>Hylidae</v>
      </c>
      <c r="AZ192" s="49" t="str">
        <f>IFERROR(VLOOKUP(tab_herpeto[[#This Row],[Espécie*2]],'Base de dados'!B:Z,5,),0)</f>
        <v>Dendropsophinae</v>
      </c>
      <c r="BA192" s="49">
        <f>IFERROR(VLOOKUP(tab_herpeto[[#This Row],[Espécie*2]],'Base de dados'!B:Z,6,),0)</f>
        <v>0</v>
      </c>
      <c r="BB192" s="49" t="str">
        <f>IFERROR(VLOOKUP(tab_herpeto[[#This Row],[Espécie*2]],'Base de dados'!B:Z,8,),0)</f>
        <v>-</v>
      </c>
      <c r="BC192" s="49" t="str">
        <f>IFERROR(VLOOKUP(tab_herpeto[[#This Row],[Espécie*2]],'Base de dados'!B:Z,9,),0)</f>
        <v>Ar</v>
      </c>
      <c r="BD192" s="49" t="str">
        <f>IFERROR(VLOOKUP(tab_herpeto[[#This Row],[Espécie*2]],'Base de dados'!B:Z,10,),0)</f>
        <v>A</v>
      </c>
      <c r="BE192" s="49" t="str">
        <f>IFERROR(VLOOKUP(tab_herpeto[[#This Row],[Espécie*2]],'Base de dados'!B:Z,12,),0)</f>
        <v>-</v>
      </c>
      <c r="BF192" s="49" t="str">
        <f>IFERROR(VLOOKUP(tab_herpeto[[#This Row],[Espécie*2]],'Base de dados'!B:Z,14,),0)</f>
        <v>RS, SC, PR, SP, RJ, ES, MG, BA, SE, AL, PE, PB, RN, CE, PI, MA, MS, MT, GO, DF, TO, PA, AM, AP, RO, RR, AC</v>
      </c>
      <c r="BG192" s="49">
        <f>IFERROR(VLOOKUP(tab_herpeto[[#This Row],[Espécie*2]],'Base de dados'!B:Z,15,),0)</f>
        <v>0</v>
      </c>
      <c r="BH192" s="49">
        <f>IFERROR(VLOOKUP(tab_herpeto[[#This Row],[Espécie*2]],'Base de dados'!B:Z,16,),0)</f>
        <v>0</v>
      </c>
      <c r="BI192" s="49">
        <f>IFERROR(VLOOKUP(tab_herpeto[[#This Row],[Espécie*2]],'Base de dados'!B:Z,17,),0)</f>
        <v>0</v>
      </c>
      <c r="BJ192" s="49">
        <f>IFERROR(VLOOKUP(tab_herpeto[[#This Row],[Espécie*2]],'Base de dados'!B:Z,18,),0)</f>
        <v>0</v>
      </c>
      <c r="BK192" s="49" t="str">
        <f>IFERROR(VLOOKUP(tab_herpeto[[#This Row],[Espécie*2]],'Base de dados'!B:Z,19,),0)</f>
        <v>-</v>
      </c>
      <c r="BL192" s="49" t="str">
        <f>IFERROR(VLOOKUP(tab_herpeto[[#This Row],[Espécie*2]],'Base de dados'!B:Z,20,),0)</f>
        <v>-</v>
      </c>
      <c r="BM192" s="49" t="str">
        <f>IFERROR(VLOOKUP(tab_herpeto[[#This Row],[Espécie*2]],'Base de dados'!B:Z,24),0)</f>
        <v>-</v>
      </c>
      <c r="BN192" s="49" t="str">
        <f>IFERROR(VLOOKUP(tab_herpeto[[#This Row],[Espécie*2]],'Base de dados'!B:Z,25,),0)</f>
        <v>-</v>
      </c>
      <c r="BO192" s="49">
        <f>IFERROR(VLOOKUP(tab_herpeto[[#This Row],[Espécie*2]],'Base de dados'!B:Z,2),0)</f>
        <v>898</v>
      </c>
      <c r="BP192" s="49">
        <f>IFERROR(VLOOKUP(tab_herpeto[[#This Row],[Espécie*2]],'Base de dados'!B:AA,26),0)</f>
        <v>0</v>
      </c>
    </row>
    <row r="193" spans="2:68" x14ac:dyDescent="0.25">
      <c r="B193" s="29">
        <v>189</v>
      </c>
      <c r="C193" s="33" t="s">
        <v>3071</v>
      </c>
      <c r="D193" s="49" t="s">
        <v>3092</v>
      </c>
      <c r="E193" s="49" t="s">
        <v>85</v>
      </c>
      <c r="F193" s="50">
        <v>45144</v>
      </c>
      <c r="G193" s="49" t="s">
        <v>3073</v>
      </c>
      <c r="H193" s="49" t="s">
        <v>77</v>
      </c>
      <c r="I193" s="49" t="s">
        <v>59</v>
      </c>
      <c r="J193" s="49" t="s">
        <v>3064</v>
      </c>
      <c r="K193" s="53" t="s">
        <v>1268</v>
      </c>
      <c r="L193" s="35" t="str">
        <f>IFERROR(VLOOKUP(tab_herpeto[[#This Row],[Espécie*]],'Base de dados'!B:Z,7,),0)</f>
        <v>sapinho-limão</v>
      </c>
      <c r="M193" s="29" t="s">
        <v>3</v>
      </c>
      <c r="N193" s="49" t="s">
        <v>82</v>
      </c>
      <c r="O193" s="49" t="s">
        <v>82</v>
      </c>
      <c r="P193" s="49" t="s">
        <v>39</v>
      </c>
      <c r="Q193" s="49" t="s">
        <v>80</v>
      </c>
      <c r="R193" s="49" t="s">
        <v>3099</v>
      </c>
      <c r="S193" s="49" t="s">
        <v>4</v>
      </c>
      <c r="T193" s="51" t="s">
        <v>3101</v>
      </c>
      <c r="U193" s="51" t="s">
        <v>3102</v>
      </c>
      <c r="V193" s="49"/>
      <c r="W193" s="49" t="s">
        <v>52</v>
      </c>
      <c r="X193" s="29" t="s">
        <v>3</v>
      </c>
      <c r="Y193" s="49" t="s">
        <v>3</v>
      </c>
      <c r="Z193" s="50">
        <f>tab_herpeto[[#This Row],[Data]]</f>
        <v>45144</v>
      </c>
      <c r="AA193" s="49" t="str">
        <f>tab_herpeto[[#This Row],[Empreendimento]]</f>
        <v>PCH Canoas</v>
      </c>
      <c r="AB193" s="49" t="s">
        <v>176</v>
      </c>
      <c r="AC193" s="29" t="s">
        <v>178</v>
      </c>
      <c r="AD193" s="29" t="s">
        <v>181</v>
      </c>
      <c r="AE193" s="29" t="s">
        <v>3086</v>
      </c>
      <c r="AF193" s="29" t="s">
        <v>184</v>
      </c>
      <c r="AG193" s="29" t="s">
        <v>3130</v>
      </c>
      <c r="AH193" s="29" t="s">
        <v>189</v>
      </c>
      <c r="AI193" s="52" t="str">
        <f>tab_herpeto[[#This Row],[Espécie*]]</f>
        <v>Sphaenorhynchus surdus</v>
      </c>
      <c r="AJ193" s="53" t="str">
        <f>IFERROR(VLOOKUP(tab_herpeto[[#This Row],[Espécie*2]],'Base de dados'!B:Z,7,),0)</f>
        <v>sapinho-limão</v>
      </c>
      <c r="AK193" s="49" t="str">
        <f>IFERROR(VLOOKUP(tab_herpeto[[#This Row],[Espécie*2]],'Base de dados'!B:Z,13,),0)</f>
        <v>-</v>
      </c>
      <c r="AL193" s="29" t="s">
        <v>192</v>
      </c>
      <c r="AM193" s="29" t="s">
        <v>3077</v>
      </c>
      <c r="AN193" s="29" t="s">
        <v>3081</v>
      </c>
      <c r="AO193" s="49" t="str">
        <f>IFERROR(VLOOKUP(tab_herpeto[[#This Row],[Espécie*2]],'Base de dados'!B:Z,22,),0)</f>
        <v>-</v>
      </c>
      <c r="AP193" s="49" t="str">
        <f>IFERROR(VLOOKUP(tab_herpeto[[#This Row],[Espécie*2]],'Base de dados'!B:Z,23,),0)</f>
        <v>-</v>
      </c>
      <c r="AQ193" s="49" t="str">
        <f>IFERROR(VLOOKUP(tab_herpeto[[#This Row],[Espécie*2]],'Base de dados'!B:Z,21,),0)</f>
        <v>LC</v>
      </c>
      <c r="AR193" s="49" t="str">
        <f>tab_herpeto[[#This Row],[Campanha]]</f>
        <v>C03</v>
      </c>
      <c r="AS193" s="49"/>
      <c r="AT193" s="49" t="str">
        <f>tab_herpeto[[#This Row],[Método]]</f>
        <v>Censo auditivo</v>
      </c>
      <c r="AU193" s="49" t="str">
        <f>tab_herpeto[[#This Row],[ID Marcação*]]</f>
        <v>-</v>
      </c>
      <c r="AV193" s="49" t="str">
        <f>tab_herpeto[[#This Row],[Nº do Tombo]]</f>
        <v>-</v>
      </c>
      <c r="AW193" s="49" t="str">
        <f>IFERROR(VLOOKUP(tab_herpeto[[#This Row],[Espécie*2]],'Base de dados'!B:Z,11,),0)</f>
        <v>E</v>
      </c>
      <c r="AX193" s="49" t="str">
        <f>IFERROR(VLOOKUP(tab_herpeto[[#This Row],[Espécie*2]],'Base de dados'!B:Z,3,),0)</f>
        <v>Anura</v>
      </c>
      <c r="AY193" s="49" t="str">
        <f>IFERROR(VLOOKUP(tab_herpeto[[#This Row],[Espécie*2]],'Base de dados'!B:Z,4,),0)</f>
        <v>Hylidae</v>
      </c>
      <c r="AZ193" s="49" t="str">
        <f>IFERROR(VLOOKUP(tab_herpeto[[#This Row],[Espécie*2]],'Base de dados'!B:Z,5,),0)</f>
        <v>Scinaxinae</v>
      </c>
      <c r="BA193" s="49">
        <f>IFERROR(VLOOKUP(tab_herpeto[[#This Row],[Espécie*2]],'Base de dados'!B:Z,6,),0)</f>
        <v>0</v>
      </c>
      <c r="BB193" s="49" t="str">
        <f>IFERROR(VLOOKUP(tab_herpeto[[#This Row],[Espécie*2]],'Base de dados'!B:Z,8,),0)</f>
        <v>-</v>
      </c>
      <c r="BC193" s="49" t="str">
        <f>IFERROR(VLOOKUP(tab_herpeto[[#This Row],[Espécie*2]],'Base de dados'!B:Z,9,),0)</f>
        <v>Ar/Aq</v>
      </c>
      <c r="BD193" s="49" t="str">
        <f>IFERROR(VLOOKUP(tab_herpeto[[#This Row],[Espécie*2]],'Base de dados'!B:Z,10,),0)</f>
        <v>AF</v>
      </c>
      <c r="BE193" s="49" t="str">
        <f>IFERROR(VLOOKUP(tab_herpeto[[#This Row],[Espécie*2]],'Base de dados'!B:Z,12,),0)</f>
        <v>-</v>
      </c>
      <c r="BF193" s="49" t="str">
        <f>IFERROR(VLOOKUP(tab_herpeto[[#This Row],[Espécie*2]],'Base de dados'!B:Z,14,),0)</f>
        <v>RS, SC, PR</v>
      </c>
      <c r="BG193" s="49">
        <f>IFERROR(VLOOKUP(tab_herpeto[[#This Row],[Espécie*2]],'Base de dados'!B:Z,15,),0)</f>
        <v>0</v>
      </c>
      <c r="BH193" s="49">
        <f>IFERROR(VLOOKUP(tab_herpeto[[#This Row],[Espécie*2]],'Base de dados'!B:Z,16,),0)</f>
        <v>0</v>
      </c>
      <c r="BI193" s="49">
        <f>IFERROR(VLOOKUP(tab_herpeto[[#This Row],[Espécie*2]],'Base de dados'!B:Z,17,),0)</f>
        <v>0</v>
      </c>
      <c r="BJ193" s="49">
        <f>IFERROR(VLOOKUP(tab_herpeto[[#This Row],[Espécie*2]],'Base de dados'!B:Z,18,),0)</f>
        <v>0</v>
      </c>
      <c r="BK193" s="49" t="str">
        <f>IFERROR(VLOOKUP(tab_herpeto[[#This Row],[Espécie*2]],'Base de dados'!B:Z,19,),0)</f>
        <v>-</v>
      </c>
      <c r="BL193" s="49" t="str">
        <f>IFERROR(VLOOKUP(tab_herpeto[[#This Row],[Espécie*2]],'Base de dados'!B:Z,20,),0)</f>
        <v>-</v>
      </c>
      <c r="BM193" s="49" t="str">
        <f>IFERROR(VLOOKUP(tab_herpeto[[#This Row],[Espécie*2]],'Base de dados'!B:Z,24),0)</f>
        <v>-</v>
      </c>
      <c r="BN193" s="49" t="str">
        <f>IFERROR(VLOOKUP(tab_herpeto[[#This Row],[Espécie*2]],'Base de dados'!B:Z,25,),0)</f>
        <v>-</v>
      </c>
      <c r="BO193" s="49" t="str">
        <f>IFERROR(VLOOKUP(tab_herpeto[[#This Row],[Espécie*2]],'Base de dados'!B:Z,2),0)</f>
        <v>XX</v>
      </c>
      <c r="BP193" s="49">
        <f>IFERROR(VLOOKUP(tab_herpeto[[#This Row],[Espécie*2]],'Base de dados'!B:AA,26),0)</f>
        <v>0</v>
      </c>
    </row>
    <row r="194" spans="2:68" x14ac:dyDescent="0.25">
      <c r="B194" s="29">
        <v>190</v>
      </c>
      <c r="C194" s="33" t="s">
        <v>3071</v>
      </c>
      <c r="D194" s="49" t="s">
        <v>3092</v>
      </c>
      <c r="E194" s="49" t="s">
        <v>85</v>
      </c>
      <c r="F194" s="50">
        <v>45144</v>
      </c>
      <c r="G194" s="49" t="s">
        <v>3073</v>
      </c>
      <c r="H194" s="49" t="s">
        <v>77</v>
      </c>
      <c r="I194" s="49" t="s">
        <v>59</v>
      </c>
      <c r="J194" s="49" t="s">
        <v>3064</v>
      </c>
      <c r="K194" s="53" t="s">
        <v>1268</v>
      </c>
      <c r="L194" s="35" t="str">
        <f>IFERROR(VLOOKUP(tab_herpeto[[#This Row],[Espécie*]],'Base de dados'!B:Z,7,),0)</f>
        <v>sapinho-limão</v>
      </c>
      <c r="M194" s="29" t="s">
        <v>3</v>
      </c>
      <c r="N194" s="49" t="s">
        <v>82</v>
      </c>
      <c r="O194" s="49" t="s">
        <v>82</v>
      </c>
      <c r="P194" s="49" t="s">
        <v>39</v>
      </c>
      <c r="Q194" s="49" t="s">
        <v>80</v>
      </c>
      <c r="R194" s="49" t="s">
        <v>3099</v>
      </c>
      <c r="S194" s="49" t="s">
        <v>4</v>
      </c>
      <c r="T194" s="51" t="s">
        <v>3101</v>
      </c>
      <c r="U194" s="51" t="s">
        <v>3102</v>
      </c>
      <c r="V194" s="49"/>
      <c r="W194" s="49" t="s">
        <v>52</v>
      </c>
      <c r="X194" s="29" t="s">
        <v>3</v>
      </c>
      <c r="Y194" s="49" t="s">
        <v>3</v>
      </c>
      <c r="Z194" s="50">
        <f>tab_herpeto[[#This Row],[Data]]</f>
        <v>45144</v>
      </c>
      <c r="AA194" s="49" t="str">
        <f>tab_herpeto[[#This Row],[Empreendimento]]</f>
        <v>PCH Canoas</v>
      </c>
      <c r="AB194" s="49" t="s">
        <v>176</v>
      </c>
      <c r="AC194" s="29" t="s">
        <v>178</v>
      </c>
      <c r="AD194" s="29" t="s">
        <v>181</v>
      </c>
      <c r="AE194" s="29" t="s">
        <v>3086</v>
      </c>
      <c r="AF194" s="29" t="s">
        <v>184</v>
      </c>
      <c r="AG194" s="29" t="s">
        <v>3130</v>
      </c>
      <c r="AH194" s="29" t="s">
        <v>189</v>
      </c>
      <c r="AI194" s="52" t="str">
        <f>tab_herpeto[[#This Row],[Espécie*]]</f>
        <v>Sphaenorhynchus surdus</v>
      </c>
      <c r="AJ194" s="53" t="str">
        <f>IFERROR(VLOOKUP(tab_herpeto[[#This Row],[Espécie*2]],'Base de dados'!B:Z,7,),0)</f>
        <v>sapinho-limão</v>
      </c>
      <c r="AK194" s="49" t="str">
        <f>IFERROR(VLOOKUP(tab_herpeto[[#This Row],[Espécie*2]],'Base de dados'!B:Z,13,),0)</f>
        <v>-</v>
      </c>
      <c r="AL194" s="29" t="s">
        <v>192</v>
      </c>
      <c r="AM194" s="29" t="s">
        <v>3077</v>
      </c>
      <c r="AN194" s="29" t="s">
        <v>3081</v>
      </c>
      <c r="AO194" s="49" t="str">
        <f>IFERROR(VLOOKUP(tab_herpeto[[#This Row],[Espécie*2]],'Base de dados'!B:Z,22,),0)</f>
        <v>-</v>
      </c>
      <c r="AP194" s="49" t="str">
        <f>IFERROR(VLOOKUP(tab_herpeto[[#This Row],[Espécie*2]],'Base de dados'!B:Z,23,),0)</f>
        <v>-</v>
      </c>
      <c r="AQ194" s="49" t="str">
        <f>IFERROR(VLOOKUP(tab_herpeto[[#This Row],[Espécie*2]],'Base de dados'!B:Z,21,),0)</f>
        <v>LC</v>
      </c>
      <c r="AR194" s="49" t="str">
        <f>tab_herpeto[[#This Row],[Campanha]]</f>
        <v>C03</v>
      </c>
      <c r="AS194" s="49"/>
      <c r="AT194" s="49" t="str">
        <f>tab_herpeto[[#This Row],[Método]]</f>
        <v>Censo auditivo</v>
      </c>
      <c r="AU194" s="49" t="str">
        <f>tab_herpeto[[#This Row],[ID Marcação*]]</f>
        <v>-</v>
      </c>
      <c r="AV194" s="49" t="str">
        <f>tab_herpeto[[#This Row],[Nº do Tombo]]</f>
        <v>-</v>
      </c>
      <c r="AW194" s="49" t="str">
        <f>IFERROR(VLOOKUP(tab_herpeto[[#This Row],[Espécie*2]],'Base de dados'!B:Z,11,),0)</f>
        <v>E</v>
      </c>
      <c r="AX194" s="49" t="str">
        <f>IFERROR(VLOOKUP(tab_herpeto[[#This Row],[Espécie*2]],'Base de dados'!B:Z,3,),0)</f>
        <v>Anura</v>
      </c>
      <c r="AY194" s="49" t="str">
        <f>IFERROR(VLOOKUP(tab_herpeto[[#This Row],[Espécie*2]],'Base de dados'!B:Z,4,),0)</f>
        <v>Hylidae</v>
      </c>
      <c r="AZ194" s="49" t="str">
        <f>IFERROR(VLOOKUP(tab_herpeto[[#This Row],[Espécie*2]],'Base de dados'!B:Z,5,),0)</f>
        <v>Scinaxinae</v>
      </c>
      <c r="BA194" s="49">
        <f>IFERROR(VLOOKUP(tab_herpeto[[#This Row],[Espécie*2]],'Base de dados'!B:Z,6,),0)</f>
        <v>0</v>
      </c>
      <c r="BB194" s="49" t="str">
        <f>IFERROR(VLOOKUP(tab_herpeto[[#This Row],[Espécie*2]],'Base de dados'!B:Z,8,),0)</f>
        <v>-</v>
      </c>
      <c r="BC194" s="49" t="str">
        <f>IFERROR(VLOOKUP(tab_herpeto[[#This Row],[Espécie*2]],'Base de dados'!B:Z,9,),0)</f>
        <v>Ar/Aq</v>
      </c>
      <c r="BD194" s="49" t="str">
        <f>IFERROR(VLOOKUP(tab_herpeto[[#This Row],[Espécie*2]],'Base de dados'!B:Z,10,),0)</f>
        <v>AF</v>
      </c>
      <c r="BE194" s="49" t="str">
        <f>IFERROR(VLOOKUP(tab_herpeto[[#This Row],[Espécie*2]],'Base de dados'!B:Z,12,),0)</f>
        <v>-</v>
      </c>
      <c r="BF194" s="49" t="str">
        <f>IFERROR(VLOOKUP(tab_herpeto[[#This Row],[Espécie*2]],'Base de dados'!B:Z,14,),0)</f>
        <v>RS, SC, PR</v>
      </c>
      <c r="BG194" s="49">
        <f>IFERROR(VLOOKUP(tab_herpeto[[#This Row],[Espécie*2]],'Base de dados'!B:Z,15,),0)</f>
        <v>0</v>
      </c>
      <c r="BH194" s="49">
        <f>IFERROR(VLOOKUP(tab_herpeto[[#This Row],[Espécie*2]],'Base de dados'!B:Z,16,),0)</f>
        <v>0</v>
      </c>
      <c r="BI194" s="49">
        <f>IFERROR(VLOOKUP(tab_herpeto[[#This Row],[Espécie*2]],'Base de dados'!B:Z,17,),0)</f>
        <v>0</v>
      </c>
      <c r="BJ194" s="49">
        <f>IFERROR(VLOOKUP(tab_herpeto[[#This Row],[Espécie*2]],'Base de dados'!B:Z,18,),0)</f>
        <v>0</v>
      </c>
      <c r="BK194" s="49" t="str">
        <f>IFERROR(VLOOKUP(tab_herpeto[[#This Row],[Espécie*2]],'Base de dados'!B:Z,19,),0)</f>
        <v>-</v>
      </c>
      <c r="BL194" s="49" t="str">
        <f>IFERROR(VLOOKUP(tab_herpeto[[#This Row],[Espécie*2]],'Base de dados'!B:Z,20,),0)</f>
        <v>-</v>
      </c>
      <c r="BM194" s="49" t="str">
        <f>IFERROR(VLOOKUP(tab_herpeto[[#This Row],[Espécie*2]],'Base de dados'!B:Z,24),0)</f>
        <v>-</v>
      </c>
      <c r="BN194" s="49" t="str">
        <f>IFERROR(VLOOKUP(tab_herpeto[[#This Row],[Espécie*2]],'Base de dados'!B:Z,25,),0)</f>
        <v>-</v>
      </c>
      <c r="BO194" s="49" t="str">
        <f>IFERROR(VLOOKUP(tab_herpeto[[#This Row],[Espécie*2]],'Base de dados'!B:Z,2),0)</f>
        <v>XX</v>
      </c>
      <c r="BP194" s="49">
        <f>IFERROR(VLOOKUP(tab_herpeto[[#This Row],[Espécie*2]],'Base de dados'!B:AA,26),0)</f>
        <v>0</v>
      </c>
    </row>
    <row r="195" spans="2:68" x14ac:dyDescent="0.25">
      <c r="B195" s="29">
        <v>191</v>
      </c>
      <c r="C195" s="33" t="s">
        <v>3071</v>
      </c>
      <c r="D195" s="49" t="s">
        <v>3092</v>
      </c>
      <c r="E195" s="49" t="s">
        <v>85</v>
      </c>
      <c r="F195" s="50">
        <v>45144</v>
      </c>
      <c r="G195" s="49" t="s">
        <v>3073</v>
      </c>
      <c r="H195" s="49" t="s">
        <v>77</v>
      </c>
      <c r="I195" s="49" t="s">
        <v>59</v>
      </c>
      <c r="J195" s="49" t="s">
        <v>3064</v>
      </c>
      <c r="K195" s="53" t="s">
        <v>848</v>
      </c>
      <c r="L195" s="35" t="str">
        <f>IFERROR(VLOOKUP(tab_herpeto[[#This Row],[Espécie*]],'Base de dados'!B:Z,7,),0)</f>
        <v>perereca</v>
      </c>
      <c r="M195" s="29" t="s">
        <v>3</v>
      </c>
      <c r="N195" s="49" t="s">
        <v>82</v>
      </c>
      <c r="O195" s="49" t="s">
        <v>82</v>
      </c>
      <c r="P195" s="49" t="s">
        <v>40</v>
      </c>
      <c r="Q195" s="49" t="s">
        <v>80</v>
      </c>
      <c r="R195" s="49" t="s">
        <v>42</v>
      </c>
      <c r="S195" s="49" t="s">
        <v>4</v>
      </c>
      <c r="T195" s="51" t="s">
        <v>3101</v>
      </c>
      <c r="U195" s="51" t="s">
        <v>3102</v>
      </c>
      <c r="V195" s="49" t="s">
        <v>3117</v>
      </c>
      <c r="W195" s="49" t="s">
        <v>52</v>
      </c>
      <c r="X195" s="29" t="s">
        <v>3</v>
      </c>
      <c r="Y195" s="49" t="s">
        <v>3</v>
      </c>
      <c r="Z195" s="50">
        <f>tab_herpeto[[#This Row],[Data]]</f>
        <v>45144</v>
      </c>
      <c r="AA195" s="49" t="str">
        <f>tab_herpeto[[#This Row],[Empreendimento]]</f>
        <v>PCH Canoas</v>
      </c>
      <c r="AB195" s="49" t="s">
        <v>176</v>
      </c>
      <c r="AC195" s="29" t="s">
        <v>178</v>
      </c>
      <c r="AD195" s="29" t="s">
        <v>181</v>
      </c>
      <c r="AE195" s="29" t="s">
        <v>3086</v>
      </c>
      <c r="AF195" s="29" t="s">
        <v>184</v>
      </c>
      <c r="AG195" s="29" t="s">
        <v>3130</v>
      </c>
      <c r="AH195" s="29" t="s">
        <v>189</v>
      </c>
      <c r="AI195" s="52" t="str">
        <f>tab_herpeto[[#This Row],[Espécie*]]</f>
        <v>Boana bischoffi</v>
      </c>
      <c r="AJ195" s="53" t="str">
        <f>IFERROR(VLOOKUP(tab_herpeto[[#This Row],[Espécie*2]],'Base de dados'!B:Z,7,),0)</f>
        <v>perereca</v>
      </c>
      <c r="AK195" s="49" t="str">
        <f>IFERROR(VLOOKUP(tab_herpeto[[#This Row],[Espécie*2]],'Base de dados'!B:Z,13,),0)</f>
        <v>-</v>
      </c>
      <c r="AL195" s="29" t="s">
        <v>192</v>
      </c>
      <c r="AM195" s="29" t="s">
        <v>3077</v>
      </c>
      <c r="AN195" s="29" t="s">
        <v>3081</v>
      </c>
      <c r="AO195" s="49" t="str">
        <f>IFERROR(VLOOKUP(tab_herpeto[[#This Row],[Espécie*2]],'Base de dados'!B:Z,22,),0)</f>
        <v>-</v>
      </c>
      <c r="AP195" s="49" t="str">
        <f>IFERROR(VLOOKUP(tab_herpeto[[#This Row],[Espécie*2]],'Base de dados'!B:Z,23,),0)</f>
        <v>-</v>
      </c>
      <c r="AQ195" s="49" t="str">
        <f>IFERROR(VLOOKUP(tab_herpeto[[#This Row],[Espécie*2]],'Base de dados'!B:Z,21,),0)</f>
        <v>LC</v>
      </c>
      <c r="AR195" s="49" t="str">
        <f>tab_herpeto[[#This Row],[Campanha]]</f>
        <v>C03</v>
      </c>
      <c r="AS195" s="49"/>
      <c r="AT195" s="49" t="str">
        <f>tab_herpeto[[#This Row],[Método]]</f>
        <v>Censo auditivo</v>
      </c>
      <c r="AU195" s="49" t="str">
        <f>tab_herpeto[[#This Row],[ID Marcação*]]</f>
        <v>-</v>
      </c>
      <c r="AV195" s="49" t="str">
        <f>tab_herpeto[[#This Row],[Nº do Tombo]]</f>
        <v>-</v>
      </c>
      <c r="AW195" s="49" t="str">
        <f>IFERROR(VLOOKUP(tab_herpeto[[#This Row],[Espécie*2]],'Base de dados'!B:Z,11,),0)</f>
        <v>E</v>
      </c>
      <c r="AX195" s="49" t="str">
        <f>IFERROR(VLOOKUP(tab_herpeto[[#This Row],[Espécie*2]],'Base de dados'!B:Z,3,),0)</f>
        <v>Anura</v>
      </c>
      <c r="AY195" s="49" t="str">
        <f>IFERROR(VLOOKUP(tab_herpeto[[#This Row],[Espécie*2]],'Base de dados'!B:Z,4,),0)</f>
        <v>Hylidae</v>
      </c>
      <c r="AZ195" s="49" t="str">
        <f>IFERROR(VLOOKUP(tab_herpeto[[#This Row],[Espécie*2]],'Base de dados'!B:Z,5,),0)</f>
        <v>Cophomantinae</v>
      </c>
      <c r="BA195" s="49">
        <f>IFERROR(VLOOKUP(tab_herpeto[[#This Row],[Espécie*2]],'Base de dados'!B:Z,6,),0)</f>
        <v>0</v>
      </c>
      <c r="BB195" s="49" t="str">
        <f>IFERROR(VLOOKUP(tab_herpeto[[#This Row],[Espécie*2]],'Base de dados'!B:Z,8,),0)</f>
        <v>-</v>
      </c>
      <c r="BC195" s="49" t="str">
        <f>IFERROR(VLOOKUP(tab_herpeto[[#This Row],[Espécie*2]],'Base de dados'!B:Z,9,),0)</f>
        <v>Ar</v>
      </c>
      <c r="BD195" s="49" t="str">
        <f>IFERROR(VLOOKUP(tab_herpeto[[#This Row],[Espécie*2]],'Base de dados'!B:Z,10,),0)</f>
        <v>A</v>
      </c>
      <c r="BE195" s="49" t="str">
        <f>IFERROR(VLOOKUP(tab_herpeto[[#This Row],[Espécie*2]],'Base de dados'!B:Z,12,),0)</f>
        <v>-</v>
      </c>
      <c r="BF195" s="49" t="str">
        <f>IFERROR(VLOOKUP(tab_herpeto[[#This Row],[Espécie*2]],'Base de dados'!B:Z,14,),0)</f>
        <v>RS, SC, PR, SP, RJ</v>
      </c>
      <c r="BG195" s="49">
        <f>IFERROR(VLOOKUP(tab_herpeto[[#This Row],[Espécie*2]],'Base de dados'!B:Z,15,),0)</f>
        <v>0</v>
      </c>
      <c r="BH195" s="49">
        <f>IFERROR(VLOOKUP(tab_herpeto[[#This Row],[Espécie*2]],'Base de dados'!B:Z,16,),0)</f>
        <v>0</v>
      </c>
      <c r="BI195" s="49">
        <f>IFERROR(VLOOKUP(tab_herpeto[[#This Row],[Espécie*2]],'Base de dados'!B:Z,17,),0)</f>
        <v>0</v>
      </c>
      <c r="BJ195" s="49">
        <f>IFERROR(VLOOKUP(tab_herpeto[[#This Row],[Espécie*2]],'Base de dados'!B:Z,18,),0)</f>
        <v>0</v>
      </c>
      <c r="BK195" s="49" t="str">
        <f>IFERROR(VLOOKUP(tab_herpeto[[#This Row],[Espécie*2]],'Base de dados'!B:Z,19,),0)</f>
        <v>-</v>
      </c>
      <c r="BL195" s="49" t="str">
        <f>IFERROR(VLOOKUP(tab_herpeto[[#This Row],[Espécie*2]],'Base de dados'!B:Z,20,),0)</f>
        <v>-</v>
      </c>
      <c r="BM195" s="49">
        <f>IFERROR(VLOOKUP(tab_herpeto[[#This Row],[Espécie*2]],'Base de dados'!B:Z,24),0)</f>
        <v>0</v>
      </c>
      <c r="BN195" s="49" t="str">
        <f>IFERROR(VLOOKUP(tab_herpeto[[#This Row],[Espécie*2]],'Base de dados'!B:Z,25,),0)</f>
        <v>-</v>
      </c>
      <c r="BO195" s="49">
        <f>IFERROR(VLOOKUP(tab_herpeto[[#This Row],[Espécie*2]],'Base de dados'!B:Z,2),0)</f>
        <v>127</v>
      </c>
      <c r="BP195" s="49">
        <f>IFERROR(VLOOKUP(tab_herpeto[[#This Row],[Espécie*2]],'Base de dados'!B:AA,26),0)</f>
        <v>0</v>
      </c>
    </row>
    <row r="196" spans="2:68" x14ac:dyDescent="0.25">
      <c r="B196" s="29">
        <v>192</v>
      </c>
      <c r="C196" s="33" t="s">
        <v>3071</v>
      </c>
      <c r="D196" s="49" t="s">
        <v>3092</v>
      </c>
      <c r="E196" s="49" t="s">
        <v>85</v>
      </c>
      <c r="F196" s="50">
        <v>45144</v>
      </c>
      <c r="G196" s="49" t="s">
        <v>3073</v>
      </c>
      <c r="H196" s="49" t="s">
        <v>77</v>
      </c>
      <c r="I196" s="49" t="s">
        <v>59</v>
      </c>
      <c r="J196" s="49" t="s">
        <v>3064</v>
      </c>
      <c r="K196" s="53" t="s">
        <v>848</v>
      </c>
      <c r="L196" s="35" t="str">
        <f>IFERROR(VLOOKUP(tab_herpeto[[#This Row],[Espécie*]],'Base de dados'!B:Z,7,),0)</f>
        <v>perereca</v>
      </c>
      <c r="M196" s="29" t="s">
        <v>3</v>
      </c>
      <c r="N196" s="49" t="s">
        <v>82</v>
      </c>
      <c r="O196" s="49" t="s">
        <v>82</v>
      </c>
      <c r="P196" s="49" t="s">
        <v>39</v>
      </c>
      <c r="Q196" s="49" t="s">
        <v>80</v>
      </c>
      <c r="R196" s="49" t="s">
        <v>42</v>
      </c>
      <c r="S196" s="49" t="s">
        <v>4</v>
      </c>
      <c r="T196" s="51" t="s">
        <v>3101</v>
      </c>
      <c r="U196" s="51" t="s">
        <v>3102</v>
      </c>
      <c r="V196" s="49"/>
      <c r="W196" s="49" t="s">
        <v>52</v>
      </c>
      <c r="X196" s="29" t="s">
        <v>3</v>
      </c>
      <c r="Y196" s="49" t="s">
        <v>3</v>
      </c>
      <c r="Z196" s="50">
        <f>tab_herpeto[[#This Row],[Data]]</f>
        <v>45144</v>
      </c>
      <c r="AA196" s="49" t="str">
        <f>tab_herpeto[[#This Row],[Empreendimento]]</f>
        <v>PCH Canoas</v>
      </c>
      <c r="AB196" s="49" t="s">
        <v>176</v>
      </c>
      <c r="AC196" s="29" t="s">
        <v>178</v>
      </c>
      <c r="AD196" s="29" t="s">
        <v>181</v>
      </c>
      <c r="AE196" s="29" t="s">
        <v>3086</v>
      </c>
      <c r="AF196" s="29" t="s">
        <v>184</v>
      </c>
      <c r="AG196" s="29" t="s">
        <v>3130</v>
      </c>
      <c r="AH196" s="29" t="s">
        <v>189</v>
      </c>
      <c r="AI196" s="52" t="str">
        <f>tab_herpeto[[#This Row],[Espécie*]]</f>
        <v>Boana bischoffi</v>
      </c>
      <c r="AJ196" s="53" t="str">
        <f>IFERROR(VLOOKUP(tab_herpeto[[#This Row],[Espécie*2]],'Base de dados'!B:Z,7,),0)</f>
        <v>perereca</v>
      </c>
      <c r="AK196" s="49" t="str">
        <f>IFERROR(VLOOKUP(tab_herpeto[[#This Row],[Espécie*2]],'Base de dados'!B:Z,13,),0)</f>
        <v>-</v>
      </c>
      <c r="AL196" s="29" t="s">
        <v>192</v>
      </c>
      <c r="AM196" s="29" t="s">
        <v>3077</v>
      </c>
      <c r="AN196" s="29" t="s">
        <v>3081</v>
      </c>
      <c r="AO196" s="49" t="str">
        <f>IFERROR(VLOOKUP(tab_herpeto[[#This Row],[Espécie*2]],'Base de dados'!B:Z,22,),0)</f>
        <v>-</v>
      </c>
      <c r="AP196" s="49" t="str">
        <f>IFERROR(VLOOKUP(tab_herpeto[[#This Row],[Espécie*2]],'Base de dados'!B:Z,23,),0)</f>
        <v>-</v>
      </c>
      <c r="AQ196" s="49" t="str">
        <f>IFERROR(VLOOKUP(tab_herpeto[[#This Row],[Espécie*2]],'Base de dados'!B:Z,21,),0)</f>
        <v>LC</v>
      </c>
      <c r="AR196" s="49" t="str">
        <f>tab_herpeto[[#This Row],[Campanha]]</f>
        <v>C03</v>
      </c>
      <c r="AS196" s="49"/>
      <c r="AT196" s="49" t="str">
        <f>tab_herpeto[[#This Row],[Método]]</f>
        <v>Censo auditivo</v>
      </c>
      <c r="AU196" s="49" t="str">
        <f>tab_herpeto[[#This Row],[ID Marcação*]]</f>
        <v>-</v>
      </c>
      <c r="AV196" s="49" t="str">
        <f>tab_herpeto[[#This Row],[Nº do Tombo]]</f>
        <v>-</v>
      </c>
      <c r="AW196" s="49" t="str">
        <f>IFERROR(VLOOKUP(tab_herpeto[[#This Row],[Espécie*2]],'Base de dados'!B:Z,11,),0)</f>
        <v>E</v>
      </c>
      <c r="AX196" s="49" t="str">
        <f>IFERROR(VLOOKUP(tab_herpeto[[#This Row],[Espécie*2]],'Base de dados'!B:Z,3,),0)</f>
        <v>Anura</v>
      </c>
      <c r="AY196" s="49" t="str">
        <f>IFERROR(VLOOKUP(tab_herpeto[[#This Row],[Espécie*2]],'Base de dados'!B:Z,4,),0)</f>
        <v>Hylidae</v>
      </c>
      <c r="AZ196" s="49" t="str">
        <f>IFERROR(VLOOKUP(tab_herpeto[[#This Row],[Espécie*2]],'Base de dados'!B:Z,5,),0)</f>
        <v>Cophomantinae</v>
      </c>
      <c r="BA196" s="49">
        <f>IFERROR(VLOOKUP(tab_herpeto[[#This Row],[Espécie*2]],'Base de dados'!B:Z,6,),0)</f>
        <v>0</v>
      </c>
      <c r="BB196" s="49" t="str">
        <f>IFERROR(VLOOKUP(tab_herpeto[[#This Row],[Espécie*2]],'Base de dados'!B:Z,8,),0)</f>
        <v>-</v>
      </c>
      <c r="BC196" s="49" t="str">
        <f>IFERROR(VLOOKUP(tab_herpeto[[#This Row],[Espécie*2]],'Base de dados'!B:Z,9,),0)</f>
        <v>Ar</v>
      </c>
      <c r="BD196" s="49" t="str">
        <f>IFERROR(VLOOKUP(tab_herpeto[[#This Row],[Espécie*2]],'Base de dados'!B:Z,10,),0)</f>
        <v>A</v>
      </c>
      <c r="BE196" s="49" t="str">
        <f>IFERROR(VLOOKUP(tab_herpeto[[#This Row],[Espécie*2]],'Base de dados'!B:Z,12,),0)</f>
        <v>-</v>
      </c>
      <c r="BF196" s="49" t="str">
        <f>IFERROR(VLOOKUP(tab_herpeto[[#This Row],[Espécie*2]],'Base de dados'!B:Z,14,),0)</f>
        <v>RS, SC, PR, SP, RJ</v>
      </c>
      <c r="BG196" s="49">
        <f>IFERROR(VLOOKUP(tab_herpeto[[#This Row],[Espécie*2]],'Base de dados'!B:Z,15,),0)</f>
        <v>0</v>
      </c>
      <c r="BH196" s="49">
        <f>IFERROR(VLOOKUP(tab_herpeto[[#This Row],[Espécie*2]],'Base de dados'!B:Z,16,),0)</f>
        <v>0</v>
      </c>
      <c r="BI196" s="49">
        <f>IFERROR(VLOOKUP(tab_herpeto[[#This Row],[Espécie*2]],'Base de dados'!B:Z,17,),0)</f>
        <v>0</v>
      </c>
      <c r="BJ196" s="49">
        <f>IFERROR(VLOOKUP(tab_herpeto[[#This Row],[Espécie*2]],'Base de dados'!B:Z,18,),0)</f>
        <v>0</v>
      </c>
      <c r="BK196" s="49" t="str">
        <f>IFERROR(VLOOKUP(tab_herpeto[[#This Row],[Espécie*2]],'Base de dados'!B:Z,19,),0)</f>
        <v>-</v>
      </c>
      <c r="BL196" s="49" t="str">
        <f>IFERROR(VLOOKUP(tab_herpeto[[#This Row],[Espécie*2]],'Base de dados'!B:Z,20,),0)</f>
        <v>-</v>
      </c>
      <c r="BM196" s="49">
        <f>IFERROR(VLOOKUP(tab_herpeto[[#This Row],[Espécie*2]],'Base de dados'!B:Z,24),0)</f>
        <v>0</v>
      </c>
      <c r="BN196" s="49" t="str">
        <f>IFERROR(VLOOKUP(tab_herpeto[[#This Row],[Espécie*2]],'Base de dados'!B:Z,25,),0)</f>
        <v>-</v>
      </c>
      <c r="BO196" s="49">
        <f>IFERROR(VLOOKUP(tab_herpeto[[#This Row],[Espécie*2]],'Base de dados'!B:Z,2),0)</f>
        <v>127</v>
      </c>
      <c r="BP196" s="49">
        <f>IFERROR(VLOOKUP(tab_herpeto[[#This Row],[Espécie*2]],'Base de dados'!B:AA,26),0)</f>
        <v>0</v>
      </c>
    </row>
    <row r="197" spans="2:68" x14ac:dyDescent="0.25">
      <c r="B197" s="29">
        <v>193</v>
      </c>
      <c r="C197" s="33" t="s">
        <v>3071</v>
      </c>
      <c r="D197" s="49" t="s">
        <v>3092</v>
      </c>
      <c r="E197" s="49" t="s">
        <v>85</v>
      </c>
      <c r="F197" s="50">
        <v>45144</v>
      </c>
      <c r="G197" s="49" t="s">
        <v>3073</v>
      </c>
      <c r="H197" s="49" t="s">
        <v>77</v>
      </c>
      <c r="I197" s="49" t="s">
        <v>59</v>
      </c>
      <c r="J197" s="49" t="s">
        <v>3064</v>
      </c>
      <c r="K197" s="53" t="s">
        <v>848</v>
      </c>
      <c r="L197" s="35" t="str">
        <f>IFERROR(VLOOKUP(tab_herpeto[[#This Row],[Espécie*]],'Base de dados'!B:Z,7,),0)</f>
        <v>perereca</v>
      </c>
      <c r="M197" s="29" t="s">
        <v>3</v>
      </c>
      <c r="N197" s="49" t="s">
        <v>82</v>
      </c>
      <c r="O197" s="49" t="s">
        <v>82</v>
      </c>
      <c r="P197" s="49" t="s">
        <v>39</v>
      </c>
      <c r="Q197" s="49" t="s">
        <v>80</v>
      </c>
      <c r="R197" s="49" t="s">
        <v>42</v>
      </c>
      <c r="S197" s="49" t="s">
        <v>4</v>
      </c>
      <c r="T197" s="51" t="s">
        <v>3101</v>
      </c>
      <c r="U197" s="51" t="s">
        <v>3102</v>
      </c>
      <c r="V197" s="49"/>
      <c r="W197" s="49" t="s">
        <v>52</v>
      </c>
      <c r="X197" s="29" t="s">
        <v>3</v>
      </c>
      <c r="Y197" s="49" t="s">
        <v>3</v>
      </c>
      <c r="Z197" s="50">
        <f>tab_herpeto[[#This Row],[Data]]</f>
        <v>45144</v>
      </c>
      <c r="AA197" s="49" t="str">
        <f>tab_herpeto[[#This Row],[Empreendimento]]</f>
        <v>PCH Canoas</v>
      </c>
      <c r="AB197" s="49" t="s">
        <v>176</v>
      </c>
      <c r="AC197" s="29" t="s">
        <v>178</v>
      </c>
      <c r="AD197" s="29" t="s">
        <v>181</v>
      </c>
      <c r="AE197" s="29" t="s">
        <v>3086</v>
      </c>
      <c r="AF197" s="29" t="s">
        <v>184</v>
      </c>
      <c r="AG197" s="29" t="s">
        <v>3130</v>
      </c>
      <c r="AH197" s="29" t="s">
        <v>189</v>
      </c>
      <c r="AI197" s="52" t="str">
        <f>tab_herpeto[[#This Row],[Espécie*]]</f>
        <v>Boana bischoffi</v>
      </c>
      <c r="AJ197" s="53" t="str">
        <f>IFERROR(VLOOKUP(tab_herpeto[[#This Row],[Espécie*2]],'Base de dados'!B:Z,7,),0)</f>
        <v>perereca</v>
      </c>
      <c r="AK197" s="49" t="str">
        <f>IFERROR(VLOOKUP(tab_herpeto[[#This Row],[Espécie*2]],'Base de dados'!B:Z,13,),0)</f>
        <v>-</v>
      </c>
      <c r="AL197" s="29" t="s">
        <v>192</v>
      </c>
      <c r="AM197" s="29" t="s">
        <v>3077</v>
      </c>
      <c r="AN197" s="29" t="s">
        <v>3081</v>
      </c>
      <c r="AO197" s="49" t="str">
        <f>IFERROR(VLOOKUP(tab_herpeto[[#This Row],[Espécie*2]],'Base de dados'!B:Z,22,),0)</f>
        <v>-</v>
      </c>
      <c r="AP197" s="49" t="str">
        <f>IFERROR(VLOOKUP(tab_herpeto[[#This Row],[Espécie*2]],'Base de dados'!B:Z,23,),0)</f>
        <v>-</v>
      </c>
      <c r="AQ197" s="49" t="str">
        <f>IFERROR(VLOOKUP(tab_herpeto[[#This Row],[Espécie*2]],'Base de dados'!B:Z,21,),0)</f>
        <v>LC</v>
      </c>
      <c r="AR197" s="49" t="str">
        <f>tab_herpeto[[#This Row],[Campanha]]</f>
        <v>C03</v>
      </c>
      <c r="AS197" s="49"/>
      <c r="AT197" s="49" t="str">
        <f>tab_herpeto[[#This Row],[Método]]</f>
        <v>Censo auditivo</v>
      </c>
      <c r="AU197" s="49" t="str">
        <f>tab_herpeto[[#This Row],[ID Marcação*]]</f>
        <v>-</v>
      </c>
      <c r="AV197" s="49" t="str">
        <f>tab_herpeto[[#This Row],[Nº do Tombo]]</f>
        <v>-</v>
      </c>
      <c r="AW197" s="49" t="str">
        <f>IFERROR(VLOOKUP(tab_herpeto[[#This Row],[Espécie*2]],'Base de dados'!B:Z,11,),0)</f>
        <v>E</v>
      </c>
      <c r="AX197" s="49" t="str">
        <f>IFERROR(VLOOKUP(tab_herpeto[[#This Row],[Espécie*2]],'Base de dados'!B:Z,3,),0)</f>
        <v>Anura</v>
      </c>
      <c r="AY197" s="49" t="str">
        <f>IFERROR(VLOOKUP(tab_herpeto[[#This Row],[Espécie*2]],'Base de dados'!B:Z,4,),0)</f>
        <v>Hylidae</v>
      </c>
      <c r="AZ197" s="49" t="str">
        <f>IFERROR(VLOOKUP(tab_herpeto[[#This Row],[Espécie*2]],'Base de dados'!B:Z,5,),0)</f>
        <v>Cophomantinae</v>
      </c>
      <c r="BA197" s="49">
        <f>IFERROR(VLOOKUP(tab_herpeto[[#This Row],[Espécie*2]],'Base de dados'!B:Z,6,),0)</f>
        <v>0</v>
      </c>
      <c r="BB197" s="49" t="str">
        <f>IFERROR(VLOOKUP(tab_herpeto[[#This Row],[Espécie*2]],'Base de dados'!B:Z,8,),0)</f>
        <v>-</v>
      </c>
      <c r="BC197" s="49" t="str">
        <f>IFERROR(VLOOKUP(tab_herpeto[[#This Row],[Espécie*2]],'Base de dados'!B:Z,9,),0)</f>
        <v>Ar</v>
      </c>
      <c r="BD197" s="49" t="str">
        <f>IFERROR(VLOOKUP(tab_herpeto[[#This Row],[Espécie*2]],'Base de dados'!B:Z,10,),0)</f>
        <v>A</v>
      </c>
      <c r="BE197" s="49" t="str">
        <f>IFERROR(VLOOKUP(tab_herpeto[[#This Row],[Espécie*2]],'Base de dados'!B:Z,12,),0)</f>
        <v>-</v>
      </c>
      <c r="BF197" s="49" t="str">
        <f>IFERROR(VLOOKUP(tab_herpeto[[#This Row],[Espécie*2]],'Base de dados'!B:Z,14,),0)</f>
        <v>RS, SC, PR, SP, RJ</v>
      </c>
      <c r="BG197" s="49">
        <f>IFERROR(VLOOKUP(tab_herpeto[[#This Row],[Espécie*2]],'Base de dados'!B:Z,15,),0)</f>
        <v>0</v>
      </c>
      <c r="BH197" s="49">
        <f>IFERROR(VLOOKUP(tab_herpeto[[#This Row],[Espécie*2]],'Base de dados'!B:Z,16,),0)</f>
        <v>0</v>
      </c>
      <c r="BI197" s="49">
        <f>IFERROR(VLOOKUP(tab_herpeto[[#This Row],[Espécie*2]],'Base de dados'!B:Z,17,),0)</f>
        <v>0</v>
      </c>
      <c r="BJ197" s="49">
        <f>IFERROR(VLOOKUP(tab_herpeto[[#This Row],[Espécie*2]],'Base de dados'!B:Z,18,),0)</f>
        <v>0</v>
      </c>
      <c r="BK197" s="49" t="str">
        <f>IFERROR(VLOOKUP(tab_herpeto[[#This Row],[Espécie*2]],'Base de dados'!B:Z,19,),0)</f>
        <v>-</v>
      </c>
      <c r="BL197" s="49" t="str">
        <f>IFERROR(VLOOKUP(tab_herpeto[[#This Row],[Espécie*2]],'Base de dados'!B:Z,20,),0)</f>
        <v>-</v>
      </c>
      <c r="BM197" s="49">
        <f>IFERROR(VLOOKUP(tab_herpeto[[#This Row],[Espécie*2]],'Base de dados'!B:Z,24),0)</f>
        <v>0</v>
      </c>
      <c r="BN197" s="49" t="str">
        <f>IFERROR(VLOOKUP(tab_herpeto[[#This Row],[Espécie*2]],'Base de dados'!B:Z,25,),0)</f>
        <v>-</v>
      </c>
      <c r="BO197" s="49">
        <f>IFERROR(VLOOKUP(tab_herpeto[[#This Row],[Espécie*2]],'Base de dados'!B:Z,2),0)</f>
        <v>127</v>
      </c>
      <c r="BP197" s="49">
        <f>IFERROR(VLOOKUP(tab_herpeto[[#This Row],[Espécie*2]],'Base de dados'!B:AA,26),0)</f>
        <v>0</v>
      </c>
    </row>
    <row r="198" spans="2:68" x14ac:dyDescent="0.25">
      <c r="B198" s="29">
        <v>194</v>
      </c>
      <c r="C198" s="33" t="s">
        <v>3071</v>
      </c>
      <c r="D198" s="49" t="s">
        <v>3092</v>
      </c>
      <c r="E198" s="49" t="s">
        <v>85</v>
      </c>
      <c r="F198" s="50">
        <v>45144</v>
      </c>
      <c r="G198" s="49" t="s">
        <v>3073</v>
      </c>
      <c r="H198" s="49" t="s">
        <v>77</v>
      </c>
      <c r="I198" s="49" t="s">
        <v>59</v>
      </c>
      <c r="J198" s="49" t="s">
        <v>3064</v>
      </c>
      <c r="K198" s="53" t="s">
        <v>848</v>
      </c>
      <c r="L198" s="35" t="str">
        <f>IFERROR(VLOOKUP(tab_herpeto[[#This Row],[Espécie*]],'Base de dados'!B:Z,7,),0)</f>
        <v>perereca</v>
      </c>
      <c r="M198" s="29" t="s">
        <v>3</v>
      </c>
      <c r="N198" s="49" t="s">
        <v>82</v>
      </c>
      <c r="O198" s="49" t="s">
        <v>82</v>
      </c>
      <c r="P198" s="49" t="s">
        <v>39</v>
      </c>
      <c r="Q198" s="49" t="s">
        <v>80</v>
      </c>
      <c r="R198" s="49" t="s">
        <v>42</v>
      </c>
      <c r="S198" s="49" t="s">
        <v>4</v>
      </c>
      <c r="T198" s="51" t="s">
        <v>3101</v>
      </c>
      <c r="U198" s="51" t="s">
        <v>3102</v>
      </c>
      <c r="V198" s="49"/>
      <c r="W198" s="49" t="s">
        <v>52</v>
      </c>
      <c r="X198" s="29" t="s">
        <v>3</v>
      </c>
      <c r="Y198" s="49" t="s">
        <v>3</v>
      </c>
      <c r="Z198" s="50">
        <f>tab_herpeto[[#This Row],[Data]]</f>
        <v>45144</v>
      </c>
      <c r="AA198" s="49" t="str">
        <f>tab_herpeto[[#This Row],[Empreendimento]]</f>
        <v>PCH Canoas</v>
      </c>
      <c r="AB198" s="49" t="s">
        <v>176</v>
      </c>
      <c r="AC198" s="29" t="s">
        <v>178</v>
      </c>
      <c r="AD198" s="29" t="s">
        <v>181</v>
      </c>
      <c r="AE198" s="29" t="s">
        <v>3086</v>
      </c>
      <c r="AF198" s="29" t="s">
        <v>184</v>
      </c>
      <c r="AG198" s="29" t="s">
        <v>3130</v>
      </c>
      <c r="AH198" s="29" t="s">
        <v>189</v>
      </c>
      <c r="AI198" s="52" t="str">
        <f>tab_herpeto[[#This Row],[Espécie*]]</f>
        <v>Boana bischoffi</v>
      </c>
      <c r="AJ198" s="53" t="str">
        <f>IFERROR(VLOOKUP(tab_herpeto[[#This Row],[Espécie*2]],'Base de dados'!B:Z,7,),0)</f>
        <v>perereca</v>
      </c>
      <c r="AK198" s="49" t="str">
        <f>IFERROR(VLOOKUP(tab_herpeto[[#This Row],[Espécie*2]],'Base de dados'!B:Z,13,),0)</f>
        <v>-</v>
      </c>
      <c r="AL198" s="29" t="s">
        <v>192</v>
      </c>
      <c r="AM198" s="29" t="s">
        <v>3077</v>
      </c>
      <c r="AN198" s="29" t="s">
        <v>3081</v>
      </c>
      <c r="AO198" s="49" t="str">
        <f>IFERROR(VLOOKUP(tab_herpeto[[#This Row],[Espécie*2]],'Base de dados'!B:Z,22,),0)</f>
        <v>-</v>
      </c>
      <c r="AP198" s="49" t="str">
        <f>IFERROR(VLOOKUP(tab_herpeto[[#This Row],[Espécie*2]],'Base de dados'!B:Z,23,),0)</f>
        <v>-</v>
      </c>
      <c r="AQ198" s="49" t="str">
        <f>IFERROR(VLOOKUP(tab_herpeto[[#This Row],[Espécie*2]],'Base de dados'!B:Z,21,),0)</f>
        <v>LC</v>
      </c>
      <c r="AR198" s="49" t="str">
        <f>tab_herpeto[[#This Row],[Campanha]]</f>
        <v>C03</v>
      </c>
      <c r="AS198" s="49"/>
      <c r="AT198" s="49" t="str">
        <f>tab_herpeto[[#This Row],[Método]]</f>
        <v>Censo auditivo</v>
      </c>
      <c r="AU198" s="49" t="str">
        <f>tab_herpeto[[#This Row],[ID Marcação*]]</f>
        <v>-</v>
      </c>
      <c r="AV198" s="49" t="str">
        <f>tab_herpeto[[#This Row],[Nº do Tombo]]</f>
        <v>-</v>
      </c>
      <c r="AW198" s="49" t="str">
        <f>IFERROR(VLOOKUP(tab_herpeto[[#This Row],[Espécie*2]],'Base de dados'!B:Z,11,),0)</f>
        <v>E</v>
      </c>
      <c r="AX198" s="49" t="str">
        <f>IFERROR(VLOOKUP(tab_herpeto[[#This Row],[Espécie*2]],'Base de dados'!B:Z,3,),0)</f>
        <v>Anura</v>
      </c>
      <c r="AY198" s="49" t="str">
        <f>IFERROR(VLOOKUP(tab_herpeto[[#This Row],[Espécie*2]],'Base de dados'!B:Z,4,),0)</f>
        <v>Hylidae</v>
      </c>
      <c r="AZ198" s="49" t="str">
        <f>IFERROR(VLOOKUP(tab_herpeto[[#This Row],[Espécie*2]],'Base de dados'!B:Z,5,),0)</f>
        <v>Cophomantinae</v>
      </c>
      <c r="BA198" s="49">
        <f>IFERROR(VLOOKUP(tab_herpeto[[#This Row],[Espécie*2]],'Base de dados'!B:Z,6,),0)</f>
        <v>0</v>
      </c>
      <c r="BB198" s="49" t="str">
        <f>IFERROR(VLOOKUP(tab_herpeto[[#This Row],[Espécie*2]],'Base de dados'!B:Z,8,),0)</f>
        <v>-</v>
      </c>
      <c r="BC198" s="49" t="str">
        <f>IFERROR(VLOOKUP(tab_herpeto[[#This Row],[Espécie*2]],'Base de dados'!B:Z,9,),0)</f>
        <v>Ar</v>
      </c>
      <c r="BD198" s="49" t="str">
        <f>IFERROR(VLOOKUP(tab_herpeto[[#This Row],[Espécie*2]],'Base de dados'!B:Z,10,),0)</f>
        <v>A</v>
      </c>
      <c r="BE198" s="49" t="str">
        <f>IFERROR(VLOOKUP(tab_herpeto[[#This Row],[Espécie*2]],'Base de dados'!B:Z,12,),0)</f>
        <v>-</v>
      </c>
      <c r="BF198" s="49" t="str">
        <f>IFERROR(VLOOKUP(tab_herpeto[[#This Row],[Espécie*2]],'Base de dados'!B:Z,14,),0)</f>
        <v>RS, SC, PR, SP, RJ</v>
      </c>
      <c r="BG198" s="49">
        <f>IFERROR(VLOOKUP(tab_herpeto[[#This Row],[Espécie*2]],'Base de dados'!B:Z,15,),0)</f>
        <v>0</v>
      </c>
      <c r="BH198" s="49">
        <f>IFERROR(VLOOKUP(tab_herpeto[[#This Row],[Espécie*2]],'Base de dados'!B:Z,16,),0)</f>
        <v>0</v>
      </c>
      <c r="BI198" s="49">
        <f>IFERROR(VLOOKUP(tab_herpeto[[#This Row],[Espécie*2]],'Base de dados'!B:Z,17,),0)</f>
        <v>0</v>
      </c>
      <c r="BJ198" s="49">
        <f>IFERROR(VLOOKUP(tab_herpeto[[#This Row],[Espécie*2]],'Base de dados'!B:Z,18,),0)</f>
        <v>0</v>
      </c>
      <c r="BK198" s="49" t="str">
        <f>IFERROR(VLOOKUP(tab_herpeto[[#This Row],[Espécie*2]],'Base de dados'!B:Z,19,),0)</f>
        <v>-</v>
      </c>
      <c r="BL198" s="49" t="str">
        <f>IFERROR(VLOOKUP(tab_herpeto[[#This Row],[Espécie*2]],'Base de dados'!B:Z,20,),0)</f>
        <v>-</v>
      </c>
      <c r="BM198" s="49">
        <f>IFERROR(VLOOKUP(tab_herpeto[[#This Row],[Espécie*2]],'Base de dados'!B:Z,24),0)</f>
        <v>0</v>
      </c>
      <c r="BN198" s="49" t="str">
        <f>IFERROR(VLOOKUP(tab_herpeto[[#This Row],[Espécie*2]],'Base de dados'!B:Z,25,),0)</f>
        <v>-</v>
      </c>
      <c r="BO198" s="49">
        <f>IFERROR(VLOOKUP(tab_herpeto[[#This Row],[Espécie*2]],'Base de dados'!B:Z,2),0)</f>
        <v>127</v>
      </c>
      <c r="BP198" s="49">
        <f>IFERROR(VLOOKUP(tab_herpeto[[#This Row],[Espécie*2]],'Base de dados'!B:AA,26),0)</f>
        <v>0</v>
      </c>
    </row>
    <row r="199" spans="2:68" x14ac:dyDescent="0.25">
      <c r="B199" s="29">
        <v>195</v>
      </c>
      <c r="C199" s="33" t="s">
        <v>3071</v>
      </c>
      <c r="D199" s="49" t="s">
        <v>3092</v>
      </c>
      <c r="E199" s="49" t="s">
        <v>85</v>
      </c>
      <c r="F199" s="50">
        <v>45144</v>
      </c>
      <c r="G199" s="49" t="s">
        <v>3073</v>
      </c>
      <c r="H199" s="49" t="s">
        <v>77</v>
      </c>
      <c r="I199" s="49" t="s">
        <v>59</v>
      </c>
      <c r="J199" s="49" t="s">
        <v>3064</v>
      </c>
      <c r="K199" s="53" t="s">
        <v>848</v>
      </c>
      <c r="L199" s="35" t="str">
        <f>IFERROR(VLOOKUP(tab_herpeto[[#This Row],[Espécie*]],'Base de dados'!B:Z,7,),0)</f>
        <v>perereca</v>
      </c>
      <c r="M199" s="29" t="s">
        <v>3</v>
      </c>
      <c r="N199" s="49" t="s">
        <v>82</v>
      </c>
      <c r="O199" s="49" t="s">
        <v>82</v>
      </c>
      <c r="P199" s="49" t="s">
        <v>39</v>
      </c>
      <c r="Q199" s="49" t="s">
        <v>80</v>
      </c>
      <c r="R199" s="49" t="s">
        <v>42</v>
      </c>
      <c r="S199" s="49" t="s">
        <v>4</v>
      </c>
      <c r="T199" s="51" t="s">
        <v>3101</v>
      </c>
      <c r="U199" s="51" t="s">
        <v>3102</v>
      </c>
      <c r="V199" s="49"/>
      <c r="W199" s="49" t="s">
        <v>52</v>
      </c>
      <c r="X199" s="29" t="s">
        <v>3</v>
      </c>
      <c r="Y199" s="49" t="s">
        <v>3</v>
      </c>
      <c r="Z199" s="50">
        <f>tab_herpeto[[#This Row],[Data]]</f>
        <v>45144</v>
      </c>
      <c r="AA199" s="49" t="str">
        <f>tab_herpeto[[#This Row],[Empreendimento]]</f>
        <v>PCH Canoas</v>
      </c>
      <c r="AB199" s="49" t="s">
        <v>176</v>
      </c>
      <c r="AC199" s="29" t="s">
        <v>178</v>
      </c>
      <c r="AD199" s="29" t="s">
        <v>181</v>
      </c>
      <c r="AE199" s="29" t="s">
        <v>3086</v>
      </c>
      <c r="AF199" s="29" t="s">
        <v>184</v>
      </c>
      <c r="AG199" s="29" t="s">
        <v>3130</v>
      </c>
      <c r="AH199" s="29" t="s">
        <v>189</v>
      </c>
      <c r="AI199" s="52" t="str">
        <f>tab_herpeto[[#This Row],[Espécie*]]</f>
        <v>Boana bischoffi</v>
      </c>
      <c r="AJ199" s="53" t="str">
        <f>IFERROR(VLOOKUP(tab_herpeto[[#This Row],[Espécie*2]],'Base de dados'!B:Z,7,),0)</f>
        <v>perereca</v>
      </c>
      <c r="AK199" s="49" t="str">
        <f>IFERROR(VLOOKUP(tab_herpeto[[#This Row],[Espécie*2]],'Base de dados'!B:Z,13,),0)</f>
        <v>-</v>
      </c>
      <c r="AL199" s="29" t="s">
        <v>192</v>
      </c>
      <c r="AM199" s="29" t="s">
        <v>3077</v>
      </c>
      <c r="AN199" s="29" t="s">
        <v>3081</v>
      </c>
      <c r="AO199" s="49" t="str">
        <f>IFERROR(VLOOKUP(tab_herpeto[[#This Row],[Espécie*2]],'Base de dados'!B:Z,22,),0)</f>
        <v>-</v>
      </c>
      <c r="AP199" s="49" t="str">
        <f>IFERROR(VLOOKUP(tab_herpeto[[#This Row],[Espécie*2]],'Base de dados'!B:Z,23,),0)</f>
        <v>-</v>
      </c>
      <c r="AQ199" s="49" t="str">
        <f>IFERROR(VLOOKUP(tab_herpeto[[#This Row],[Espécie*2]],'Base de dados'!B:Z,21,),0)</f>
        <v>LC</v>
      </c>
      <c r="AR199" s="49" t="str">
        <f>tab_herpeto[[#This Row],[Campanha]]</f>
        <v>C03</v>
      </c>
      <c r="AS199" s="49"/>
      <c r="AT199" s="49" t="str">
        <f>tab_herpeto[[#This Row],[Método]]</f>
        <v>Censo auditivo</v>
      </c>
      <c r="AU199" s="49" t="str">
        <f>tab_herpeto[[#This Row],[ID Marcação*]]</f>
        <v>-</v>
      </c>
      <c r="AV199" s="49" t="str">
        <f>tab_herpeto[[#This Row],[Nº do Tombo]]</f>
        <v>-</v>
      </c>
      <c r="AW199" s="49" t="str">
        <f>IFERROR(VLOOKUP(tab_herpeto[[#This Row],[Espécie*2]],'Base de dados'!B:Z,11,),0)</f>
        <v>E</v>
      </c>
      <c r="AX199" s="49" t="str">
        <f>IFERROR(VLOOKUP(tab_herpeto[[#This Row],[Espécie*2]],'Base de dados'!B:Z,3,),0)</f>
        <v>Anura</v>
      </c>
      <c r="AY199" s="49" t="str">
        <f>IFERROR(VLOOKUP(tab_herpeto[[#This Row],[Espécie*2]],'Base de dados'!B:Z,4,),0)</f>
        <v>Hylidae</v>
      </c>
      <c r="AZ199" s="49" t="str">
        <f>IFERROR(VLOOKUP(tab_herpeto[[#This Row],[Espécie*2]],'Base de dados'!B:Z,5,),0)</f>
        <v>Cophomantinae</v>
      </c>
      <c r="BA199" s="49">
        <f>IFERROR(VLOOKUP(tab_herpeto[[#This Row],[Espécie*2]],'Base de dados'!B:Z,6,),0)</f>
        <v>0</v>
      </c>
      <c r="BB199" s="49" t="str">
        <f>IFERROR(VLOOKUP(tab_herpeto[[#This Row],[Espécie*2]],'Base de dados'!B:Z,8,),0)</f>
        <v>-</v>
      </c>
      <c r="BC199" s="49" t="str">
        <f>IFERROR(VLOOKUP(tab_herpeto[[#This Row],[Espécie*2]],'Base de dados'!B:Z,9,),0)</f>
        <v>Ar</v>
      </c>
      <c r="BD199" s="49" t="str">
        <f>IFERROR(VLOOKUP(tab_herpeto[[#This Row],[Espécie*2]],'Base de dados'!B:Z,10,),0)</f>
        <v>A</v>
      </c>
      <c r="BE199" s="49" t="str">
        <f>IFERROR(VLOOKUP(tab_herpeto[[#This Row],[Espécie*2]],'Base de dados'!B:Z,12,),0)</f>
        <v>-</v>
      </c>
      <c r="BF199" s="49" t="str">
        <f>IFERROR(VLOOKUP(tab_herpeto[[#This Row],[Espécie*2]],'Base de dados'!B:Z,14,),0)</f>
        <v>RS, SC, PR, SP, RJ</v>
      </c>
      <c r="BG199" s="49">
        <f>IFERROR(VLOOKUP(tab_herpeto[[#This Row],[Espécie*2]],'Base de dados'!B:Z,15,),0)</f>
        <v>0</v>
      </c>
      <c r="BH199" s="49">
        <f>IFERROR(VLOOKUP(tab_herpeto[[#This Row],[Espécie*2]],'Base de dados'!B:Z,16,),0)</f>
        <v>0</v>
      </c>
      <c r="BI199" s="49">
        <f>IFERROR(VLOOKUP(tab_herpeto[[#This Row],[Espécie*2]],'Base de dados'!B:Z,17,),0)</f>
        <v>0</v>
      </c>
      <c r="BJ199" s="49">
        <f>IFERROR(VLOOKUP(tab_herpeto[[#This Row],[Espécie*2]],'Base de dados'!B:Z,18,),0)</f>
        <v>0</v>
      </c>
      <c r="BK199" s="49" t="str">
        <f>IFERROR(VLOOKUP(tab_herpeto[[#This Row],[Espécie*2]],'Base de dados'!B:Z,19,),0)</f>
        <v>-</v>
      </c>
      <c r="BL199" s="49" t="str">
        <f>IFERROR(VLOOKUP(tab_herpeto[[#This Row],[Espécie*2]],'Base de dados'!B:Z,20,),0)</f>
        <v>-</v>
      </c>
      <c r="BM199" s="49">
        <f>IFERROR(VLOOKUP(tab_herpeto[[#This Row],[Espécie*2]],'Base de dados'!B:Z,24),0)</f>
        <v>0</v>
      </c>
      <c r="BN199" s="49" t="str">
        <f>IFERROR(VLOOKUP(tab_herpeto[[#This Row],[Espécie*2]],'Base de dados'!B:Z,25,),0)</f>
        <v>-</v>
      </c>
      <c r="BO199" s="49">
        <f>IFERROR(VLOOKUP(tab_herpeto[[#This Row],[Espécie*2]],'Base de dados'!B:Z,2),0)</f>
        <v>127</v>
      </c>
      <c r="BP199" s="49">
        <f>IFERROR(VLOOKUP(tab_herpeto[[#This Row],[Espécie*2]],'Base de dados'!B:AA,26),0)</f>
        <v>0</v>
      </c>
    </row>
    <row r="200" spans="2:68" x14ac:dyDescent="0.25">
      <c r="B200" s="29">
        <v>196</v>
      </c>
      <c r="C200" s="33" t="s">
        <v>3071</v>
      </c>
      <c r="D200" s="49" t="s">
        <v>3092</v>
      </c>
      <c r="E200" s="49" t="s">
        <v>85</v>
      </c>
      <c r="F200" s="50">
        <v>45144</v>
      </c>
      <c r="G200" s="49" t="s">
        <v>3073</v>
      </c>
      <c r="H200" s="49" t="s">
        <v>77</v>
      </c>
      <c r="I200" s="49" t="s">
        <v>59</v>
      </c>
      <c r="J200" s="49" t="s">
        <v>3064</v>
      </c>
      <c r="K200" s="53" t="s">
        <v>902</v>
      </c>
      <c r="L200" s="35" t="str">
        <f>IFERROR(VLOOKUP(tab_herpeto[[#This Row],[Espécie*]],'Base de dados'!B:Z,7,),0)</f>
        <v>-</v>
      </c>
      <c r="M200" s="29" t="s">
        <v>3</v>
      </c>
      <c r="N200" s="49" t="s">
        <v>82</v>
      </c>
      <c r="O200" s="49" t="s">
        <v>82</v>
      </c>
      <c r="P200" s="49" t="s">
        <v>39</v>
      </c>
      <c r="Q200" s="49" t="s">
        <v>80</v>
      </c>
      <c r="R200" s="49" t="s">
        <v>42</v>
      </c>
      <c r="S200" s="49" t="s">
        <v>4</v>
      </c>
      <c r="T200" s="51" t="s">
        <v>3101</v>
      </c>
      <c r="U200" s="51" t="s">
        <v>3102</v>
      </c>
      <c r="V200" s="49"/>
      <c r="W200" s="49" t="s">
        <v>52</v>
      </c>
      <c r="X200" s="29" t="s">
        <v>3</v>
      </c>
      <c r="Y200" s="49" t="s">
        <v>3</v>
      </c>
      <c r="Z200" s="50">
        <f>tab_herpeto[[#This Row],[Data]]</f>
        <v>45144</v>
      </c>
      <c r="AA200" s="49" t="str">
        <f>tab_herpeto[[#This Row],[Empreendimento]]</f>
        <v>PCH Canoas</v>
      </c>
      <c r="AB200" s="49" t="s">
        <v>176</v>
      </c>
      <c r="AC200" s="29" t="s">
        <v>178</v>
      </c>
      <c r="AD200" s="29" t="s">
        <v>181</v>
      </c>
      <c r="AE200" s="29" t="s">
        <v>3086</v>
      </c>
      <c r="AF200" s="29" t="s">
        <v>184</v>
      </c>
      <c r="AG200" s="29" t="s">
        <v>3130</v>
      </c>
      <c r="AH200" s="29" t="s">
        <v>189</v>
      </c>
      <c r="AI200" s="52" t="str">
        <f>tab_herpeto[[#This Row],[Espécie*]]</f>
        <v>Boana prasina</v>
      </c>
      <c r="AJ200" s="53" t="str">
        <f>IFERROR(VLOOKUP(tab_herpeto[[#This Row],[Espécie*2]],'Base de dados'!B:Z,7,),0)</f>
        <v>-</v>
      </c>
      <c r="AK200" s="49" t="str">
        <f>IFERROR(VLOOKUP(tab_herpeto[[#This Row],[Espécie*2]],'Base de dados'!B:Z,13,),0)</f>
        <v>-</v>
      </c>
      <c r="AL200" s="29" t="s">
        <v>192</v>
      </c>
      <c r="AM200" s="29" t="s">
        <v>3077</v>
      </c>
      <c r="AN200" s="29" t="s">
        <v>3081</v>
      </c>
      <c r="AO200" s="49" t="str">
        <f>IFERROR(VLOOKUP(tab_herpeto[[#This Row],[Espécie*2]],'Base de dados'!B:Z,22,),0)</f>
        <v>-</v>
      </c>
      <c r="AP200" s="49" t="str">
        <f>IFERROR(VLOOKUP(tab_herpeto[[#This Row],[Espécie*2]],'Base de dados'!B:Z,23,),0)</f>
        <v>-</v>
      </c>
      <c r="AQ200" s="49" t="str">
        <f>IFERROR(VLOOKUP(tab_herpeto[[#This Row],[Espécie*2]],'Base de dados'!B:Z,21,),0)</f>
        <v>LC</v>
      </c>
      <c r="AR200" s="49" t="str">
        <f>tab_herpeto[[#This Row],[Campanha]]</f>
        <v>C03</v>
      </c>
      <c r="AS200" s="49"/>
      <c r="AT200" s="49" t="str">
        <f>tab_herpeto[[#This Row],[Método]]</f>
        <v>Censo auditivo</v>
      </c>
      <c r="AU200" s="49" t="str">
        <f>tab_herpeto[[#This Row],[ID Marcação*]]</f>
        <v>-</v>
      </c>
      <c r="AV200" s="49" t="str">
        <f>tab_herpeto[[#This Row],[Nº do Tombo]]</f>
        <v>-</v>
      </c>
      <c r="AW200" s="49" t="str">
        <f>IFERROR(VLOOKUP(tab_herpeto[[#This Row],[Espécie*2]],'Base de dados'!B:Z,11,),0)</f>
        <v>E</v>
      </c>
      <c r="AX200" s="49" t="str">
        <f>IFERROR(VLOOKUP(tab_herpeto[[#This Row],[Espécie*2]],'Base de dados'!B:Z,3,),0)</f>
        <v>Anura</v>
      </c>
      <c r="AY200" s="49" t="str">
        <f>IFERROR(VLOOKUP(tab_herpeto[[#This Row],[Espécie*2]],'Base de dados'!B:Z,4,),0)</f>
        <v>Hylidae</v>
      </c>
      <c r="AZ200" s="49" t="str">
        <f>IFERROR(VLOOKUP(tab_herpeto[[#This Row],[Espécie*2]],'Base de dados'!B:Z,5,),0)</f>
        <v>Cophomantinae</v>
      </c>
      <c r="BA200" s="49">
        <f>IFERROR(VLOOKUP(tab_herpeto[[#This Row],[Espécie*2]],'Base de dados'!B:Z,6,),0)</f>
        <v>0</v>
      </c>
      <c r="BB200" s="49" t="str">
        <f>IFERROR(VLOOKUP(tab_herpeto[[#This Row],[Espécie*2]],'Base de dados'!B:Z,8,),0)</f>
        <v>-</v>
      </c>
      <c r="BC200" s="49" t="str">
        <f>IFERROR(VLOOKUP(tab_herpeto[[#This Row],[Espécie*2]],'Base de dados'!B:Z,9,),0)</f>
        <v>Ar</v>
      </c>
      <c r="BD200" s="49" t="str">
        <f>IFERROR(VLOOKUP(tab_herpeto[[#This Row],[Espécie*2]],'Base de dados'!B:Z,10,),0)</f>
        <v>AF</v>
      </c>
      <c r="BE200" s="49" t="str">
        <f>IFERROR(VLOOKUP(tab_herpeto[[#This Row],[Espécie*2]],'Base de dados'!B:Z,12,),0)</f>
        <v>-</v>
      </c>
      <c r="BF200" s="49" t="str">
        <f>IFERROR(VLOOKUP(tab_herpeto[[#This Row],[Espécie*2]],'Base de dados'!B:Z,14,),0)</f>
        <v>RS, SC, PR, SP, RJ, MG</v>
      </c>
      <c r="BG200" s="49">
        <f>IFERROR(VLOOKUP(tab_herpeto[[#This Row],[Espécie*2]],'Base de dados'!B:Z,15,),0)</f>
        <v>0</v>
      </c>
      <c r="BH200" s="49">
        <f>IFERROR(VLOOKUP(tab_herpeto[[#This Row],[Espécie*2]],'Base de dados'!B:Z,16,),0)</f>
        <v>0</v>
      </c>
      <c r="BI200" s="49">
        <f>IFERROR(VLOOKUP(tab_herpeto[[#This Row],[Espécie*2]],'Base de dados'!B:Z,17,),0)</f>
        <v>0</v>
      </c>
      <c r="BJ200" s="49">
        <f>IFERROR(VLOOKUP(tab_herpeto[[#This Row],[Espécie*2]],'Base de dados'!B:Z,18,),0)</f>
        <v>0</v>
      </c>
      <c r="BK200" s="49" t="str">
        <f>IFERROR(VLOOKUP(tab_herpeto[[#This Row],[Espécie*2]],'Base de dados'!B:Z,19,),0)</f>
        <v>-</v>
      </c>
      <c r="BL200" s="49" t="str">
        <f>IFERROR(VLOOKUP(tab_herpeto[[#This Row],[Espécie*2]],'Base de dados'!B:Z,20,),0)</f>
        <v>-</v>
      </c>
      <c r="BM200" s="49">
        <f>IFERROR(VLOOKUP(tab_herpeto[[#This Row],[Espécie*2]],'Base de dados'!B:Z,24),0)</f>
        <v>0</v>
      </c>
      <c r="BN200" s="49" t="str">
        <f>IFERROR(VLOOKUP(tab_herpeto[[#This Row],[Espécie*2]],'Base de dados'!B:Z,25,),0)</f>
        <v>-</v>
      </c>
      <c r="BO200" s="49">
        <f>IFERROR(VLOOKUP(tab_herpeto[[#This Row],[Espécie*2]],'Base de dados'!B:Z,2),0)</f>
        <v>127</v>
      </c>
      <c r="BP200" s="49">
        <f>IFERROR(VLOOKUP(tab_herpeto[[#This Row],[Espécie*2]],'Base de dados'!B:AA,26),0)</f>
        <v>0</v>
      </c>
    </row>
    <row r="201" spans="2:68" x14ac:dyDescent="0.25">
      <c r="B201" s="29">
        <v>197</v>
      </c>
      <c r="C201" s="33" t="s">
        <v>3071</v>
      </c>
      <c r="D201" s="49" t="s">
        <v>3092</v>
      </c>
      <c r="E201" s="49" t="s">
        <v>85</v>
      </c>
      <c r="F201" s="50">
        <v>45144</v>
      </c>
      <c r="G201" s="49" t="s">
        <v>3073</v>
      </c>
      <c r="H201" s="49" t="s">
        <v>77</v>
      </c>
      <c r="I201" s="49" t="s">
        <v>59</v>
      </c>
      <c r="J201" s="49" t="s">
        <v>3064</v>
      </c>
      <c r="K201" s="53" t="s">
        <v>902</v>
      </c>
      <c r="L201" s="35" t="str">
        <f>IFERROR(VLOOKUP(tab_herpeto[[#This Row],[Espécie*]],'Base de dados'!B:Z,7,),0)</f>
        <v>-</v>
      </c>
      <c r="M201" s="29" t="s">
        <v>3</v>
      </c>
      <c r="N201" s="49" t="s">
        <v>82</v>
      </c>
      <c r="O201" s="49" t="s">
        <v>82</v>
      </c>
      <c r="P201" s="49" t="s">
        <v>39</v>
      </c>
      <c r="Q201" s="49" t="s">
        <v>80</v>
      </c>
      <c r="R201" s="49" t="s">
        <v>42</v>
      </c>
      <c r="S201" s="49" t="s">
        <v>4</v>
      </c>
      <c r="T201" s="51" t="s">
        <v>3101</v>
      </c>
      <c r="U201" s="51" t="s">
        <v>3102</v>
      </c>
      <c r="V201" s="49"/>
      <c r="W201" s="49" t="s">
        <v>52</v>
      </c>
      <c r="X201" s="29" t="s">
        <v>3</v>
      </c>
      <c r="Y201" s="49" t="s">
        <v>3</v>
      </c>
      <c r="Z201" s="50">
        <f>tab_herpeto[[#This Row],[Data]]</f>
        <v>45144</v>
      </c>
      <c r="AA201" s="49" t="str">
        <f>tab_herpeto[[#This Row],[Empreendimento]]</f>
        <v>PCH Canoas</v>
      </c>
      <c r="AB201" s="49" t="s">
        <v>176</v>
      </c>
      <c r="AC201" s="29" t="s">
        <v>178</v>
      </c>
      <c r="AD201" s="29" t="s">
        <v>181</v>
      </c>
      <c r="AE201" s="29" t="s">
        <v>3086</v>
      </c>
      <c r="AF201" s="29" t="s">
        <v>184</v>
      </c>
      <c r="AG201" s="29" t="s">
        <v>3130</v>
      </c>
      <c r="AH201" s="29" t="s">
        <v>189</v>
      </c>
      <c r="AI201" s="52" t="str">
        <f>tab_herpeto[[#This Row],[Espécie*]]</f>
        <v>Boana prasina</v>
      </c>
      <c r="AJ201" s="53" t="str">
        <f>IFERROR(VLOOKUP(tab_herpeto[[#This Row],[Espécie*2]],'Base de dados'!B:Z,7,),0)</f>
        <v>-</v>
      </c>
      <c r="AK201" s="49" t="str">
        <f>IFERROR(VLOOKUP(tab_herpeto[[#This Row],[Espécie*2]],'Base de dados'!B:Z,13,),0)</f>
        <v>-</v>
      </c>
      <c r="AL201" s="29" t="s">
        <v>192</v>
      </c>
      <c r="AM201" s="29" t="s">
        <v>3077</v>
      </c>
      <c r="AN201" s="29" t="s">
        <v>3081</v>
      </c>
      <c r="AO201" s="49" t="str">
        <f>IFERROR(VLOOKUP(tab_herpeto[[#This Row],[Espécie*2]],'Base de dados'!B:Z,22,),0)</f>
        <v>-</v>
      </c>
      <c r="AP201" s="49" t="str">
        <f>IFERROR(VLOOKUP(tab_herpeto[[#This Row],[Espécie*2]],'Base de dados'!B:Z,23,),0)</f>
        <v>-</v>
      </c>
      <c r="AQ201" s="49" t="str">
        <f>IFERROR(VLOOKUP(tab_herpeto[[#This Row],[Espécie*2]],'Base de dados'!B:Z,21,),0)</f>
        <v>LC</v>
      </c>
      <c r="AR201" s="49" t="str">
        <f>tab_herpeto[[#This Row],[Campanha]]</f>
        <v>C03</v>
      </c>
      <c r="AS201" s="49"/>
      <c r="AT201" s="49" t="str">
        <f>tab_herpeto[[#This Row],[Método]]</f>
        <v>Censo auditivo</v>
      </c>
      <c r="AU201" s="49" t="str">
        <f>tab_herpeto[[#This Row],[ID Marcação*]]</f>
        <v>-</v>
      </c>
      <c r="AV201" s="49" t="str">
        <f>tab_herpeto[[#This Row],[Nº do Tombo]]</f>
        <v>-</v>
      </c>
      <c r="AW201" s="49" t="str">
        <f>IFERROR(VLOOKUP(tab_herpeto[[#This Row],[Espécie*2]],'Base de dados'!B:Z,11,),0)</f>
        <v>E</v>
      </c>
      <c r="AX201" s="49" t="str">
        <f>IFERROR(VLOOKUP(tab_herpeto[[#This Row],[Espécie*2]],'Base de dados'!B:Z,3,),0)</f>
        <v>Anura</v>
      </c>
      <c r="AY201" s="49" t="str">
        <f>IFERROR(VLOOKUP(tab_herpeto[[#This Row],[Espécie*2]],'Base de dados'!B:Z,4,),0)</f>
        <v>Hylidae</v>
      </c>
      <c r="AZ201" s="49" t="str">
        <f>IFERROR(VLOOKUP(tab_herpeto[[#This Row],[Espécie*2]],'Base de dados'!B:Z,5,),0)</f>
        <v>Cophomantinae</v>
      </c>
      <c r="BA201" s="49">
        <f>IFERROR(VLOOKUP(tab_herpeto[[#This Row],[Espécie*2]],'Base de dados'!B:Z,6,),0)</f>
        <v>0</v>
      </c>
      <c r="BB201" s="49" t="str">
        <f>IFERROR(VLOOKUP(tab_herpeto[[#This Row],[Espécie*2]],'Base de dados'!B:Z,8,),0)</f>
        <v>-</v>
      </c>
      <c r="BC201" s="49" t="str">
        <f>IFERROR(VLOOKUP(tab_herpeto[[#This Row],[Espécie*2]],'Base de dados'!B:Z,9,),0)</f>
        <v>Ar</v>
      </c>
      <c r="BD201" s="49" t="str">
        <f>IFERROR(VLOOKUP(tab_herpeto[[#This Row],[Espécie*2]],'Base de dados'!B:Z,10,),0)</f>
        <v>AF</v>
      </c>
      <c r="BE201" s="49" t="str">
        <f>IFERROR(VLOOKUP(tab_herpeto[[#This Row],[Espécie*2]],'Base de dados'!B:Z,12,),0)</f>
        <v>-</v>
      </c>
      <c r="BF201" s="49" t="str">
        <f>IFERROR(VLOOKUP(tab_herpeto[[#This Row],[Espécie*2]],'Base de dados'!B:Z,14,),0)</f>
        <v>RS, SC, PR, SP, RJ, MG</v>
      </c>
      <c r="BG201" s="49">
        <f>IFERROR(VLOOKUP(tab_herpeto[[#This Row],[Espécie*2]],'Base de dados'!B:Z,15,),0)</f>
        <v>0</v>
      </c>
      <c r="BH201" s="49">
        <f>IFERROR(VLOOKUP(tab_herpeto[[#This Row],[Espécie*2]],'Base de dados'!B:Z,16,),0)</f>
        <v>0</v>
      </c>
      <c r="BI201" s="49">
        <f>IFERROR(VLOOKUP(tab_herpeto[[#This Row],[Espécie*2]],'Base de dados'!B:Z,17,),0)</f>
        <v>0</v>
      </c>
      <c r="BJ201" s="49">
        <f>IFERROR(VLOOKUP(tab_herpeto[[#This Row],[Espécie*2]],'Base de dados'!B:Z,18,),0)</f>
        <v>0</v>
      </c>
      <c r="BK201" s="49" t="str">
        <f>IFERROR(VLOOKUP(tab_herpeto[[#This Row],[Espécie*2]],'Base de dados'!B:Z,19,),0)</f>
        <v>-</v>
      </c>
      <c r="BL201" s="49" t="str">
        <f>IFERROR(VLOOKUP(tab_herpeto[[#This Row],[Espécie*2]],'Base de dados'!B:Z,20,),0)</f>
        <v>-</v>
      </c>
      <c r="BM201" s="49">
        <f>IFERROR(VLOOKUP(tab_herpeto[[#This Row],[Espécie*2]],'Base de dados'!B:Z,24),0)</f>
        <v>0</v>
      </c>
      <c r="BN201" s="49" t="str">
        <f>IFERROR(VLOOKUP(tab_herpeto[[#This Row],[Espécie*2]],'Base de dados'!B:Z,25,),0)</f>
        <v>-</v>
      </c>
      <c r="BO201" s="49">
        <f>IFERROR(VLOOKUP(tab_herpeto[[#This Row],[Espécie*2]],'Base de dados'!B:Z,2),0)</f>
        <v>127</v>
      </c>
      <c r="BP201" s="49">
        <f>IFERROR(VLOOKUP(tab_herpeto[[#This Row],[Espécie*2]],'Base de dados'!B:AA,26),0)</f>
        <v>0</v>
      </c>
    </row>
    <row r="202" spans="2:68" x14ac:dyDescent="0.25">
      <c r="B202" s="29">
        <v>198</v>
      </c>
      <c r="C202" s="33" t="s">
        <v>3071</v>
      </c>
      <c r="D202" s="49" t="s">
        <v>3092</v>
      </c>
      <c r="E202" s="49" t="s">
        <v>85</v>
      </c>
      <c r="F202" s="50">
        <v>45144</v>
      </c>
      <c r="G202" s="49" t="s">
        <v>3073</v>
      </c>
      <c r="H202" s="49" t="s">
        <v>77</v>
      </c>
      <c r="I202" s="49" t="s">
        <v>59</v>
      </c>
      <c r="J202" s="49" t="s">
        <v>3064</v>
      </c>
      <c r="K202" s="53" t="s">
        <v>3090</v>
      </c>
      <c r="L202" s="35">
        <f>IFERROR(VLOOKUP(tab_herpeto[[#This Row],[Espécie*]],'Base de dados'!B:Z,7,),0)</f>
        <v>0</v>
      </c>
      <c r="M202" s="29" t="s">
        <v>3</v>
      </c>
      <c r="N202" s="49" t="s">
        <v>82</v>
      </c>
      <c r="O202" s="49" t="s">
        <v>82</v>
      </c>
      <c r="P202" s="49" t="s">
        <v>39</v>
      </c>
      <c r="Q202" s="49" t="s">
        <v>80</v>
      </c>
      <c r="R202" s="49" t="s">
        <v>41</v>
      </c>
      <c r="S202" s="49" t="s">
        <v>4</v>
      </c>
      <c r="T202" s="51" t="s">
        <v>3101</v>
      </c>
      <c r="U202" s="51" t="s">
        <v>3102</v>
      </c>
      <c r="V202" s="49"/>
      <c r="W202" s="49" t="s">
        <v>52</v>
      </c>
      <c r="X202" s="29" t="s">
        <v>3</v>
      </c>
      <c r="Y202" s="49" t="s">
        <v>3</v>
      </c>
      <c r="Z202" s="50">
        <f>tab_herpeto[[#This Row],[Data]]</f>
        <v>45144</v>
      </c>
      <c r="AA202" s="49" t="str">
        <f>tab_herpeto[[#This Row],[Empreendimento]]</f>
        <v>PCH Canoas</v>
      </c>
      <c r="AB202" s="49" t="s">
        <v>176</v>
      </c>
      <c r="AC202" s="29" t="s">
        <v>178</v>
      </c>
      <c r="AD202" s="29" t="s">
        <v>181</v>
      </c>
      <c r="AE202" s="29" t="s">
        <v>3086</v>
      </c>
      <c r="AF202" s="29" t="s">
        <v>184</v>
      </c>
      <c r="AG202" s="29" t="s">
        <v>3130</v>
      </c>
      <c r="AH202" s="29" t="s">
        <v>189</v>
      </c>
      <c r="AI202" s="52" t="str">
        <f>tab_herpeto[[#This Row],[Espécie*]]</f>
        <v>Ischnocnema henseli</v>
      </c>
      <c r="AJ202" s="53">
        <f>IFERROR(VLOOKUP(tab_herpeto[[#This Row],[Espécie*2]],'Base de dados'!B:Z,7,),0)</f>
        <v>0</v>
      </c>
      <c r="AK202" s="49">
        <f>IFERROR(VLOOKUP(tab_herpeto[[#This Row],[Espécie*2]],'Base de dados'!B:Z,13,),0)</f>
        <v>0</v>
      </c>
      <c r="AL202" s="29" t="s">
        <v>192</v>
      </c>
      <c r="AM202" s="29" t="s">
        <v>3077</v>
      </c>
      <c r="AN202" s="29" t="s">
        <v>3081</v>
      </c>
      <c r="AO202" s="49">
        <f>IFERROR(VLOOKUP(tab_herpeto[[#This Row],[Espécie*2]],'Base de dados'!B:Z,22,),0)</f>
        <v>0</v>
      </c>
      <c r="AP202" s="49">
        <f>IFERROR(VLOOKUP(tab_herpeto[[#This Row],[Espécie*2]],'Base de dados'!B:Z,23,),0)</f>
        <v>0</v>
      </c>
      <c r="AQ202" s="49">
        <f>IFERROR(VLOOKUP(tab_herpeto[[#This Row],[Espécie*2]],'Base de dados'!B:Z,21,),0)</f>
        <v>0</v>
      </c>
      <c r="AR202" s="49" t="str">
        <f>tab_herpeto[[#This Row],[Campanha]]</f>
        <v>C03</v>
      </c>
      <c r="AS202" s="49"/>
      <c r="AT202" s="49" t="str">
        <f>tab_herpeto[[#This Row],[Método]]</f>
        <v>Censo auditivo</v>
      </c>
      <c r="AU202" s="49" t="str">
        <f>tab_herpeto[[#This Row],[ID Marcação*]]</f>
        <v>-</v>
      </c>
      <c r="AV202" s="49" t="str">
        <f>tab_herpeto[[#This Row],[Nº do Tombo]]</f>
        <v>-</v>
      </c>
      <c r="AW202" s="49">
        <f>IFERROR(VLOOKUP(tab_herpeto[[#This Row],[Espécie*2]],'Base de dados'!B:Z,11,),0)</f>
        <v>0</v>
      </c>
      <c r="AX202" s="49">
        <f>IFERROR(VLOOKUP(tab_herpeto[[#This Row],[Espécie*2]],'Base de dados'!B:Z,3,),0)</f>
        <v>0</v>
      </c>
      <c r="AY202" s="49">
        <f>IFERROR(VLOOKUP(tab_herpeto[[#This Row],[Espécie*2]],'Base de dados'!B:Z,4,),0)</f>
        <v>0</v>
      </c>
      <c r="AZ202" s="49">
        <f>IFERROR(VLOOKUP(tab_herpeto[[#This Row],[Espécie*2]],'Base de dados'!B:Z,5,),0)</f>
        <v>0</v>
      </c>
      <c r="BA202" s="49">
        <f>IFERROR(VLOOKUP(tab_herpeto[[#This Row],[Espécie*2]],'Base de dados'!B:Z,6,),0)</f>
        <v>0</v>
      </c>
      <c r="BB202" s="49">
        <f>IFERROR(VLOOKUP(tab_herpeto[[#This Row],[Espécie*2]],'Base de dados'!B:Z,8,),0)</f>
        <v>0</v>
      </c>
      <c r="BC202" s="49">
        <f>IFERROR(VLOOKUP(tab_herpeto[[#This Row],[Espécie*2]],'Base de dados'!B:Z,9,),0)</f>
        <v>0</v>
      </c>
      <c r="BD202" s="49">
        <f>IFERROR(VLOOKUP(tab_herpeto[[#This Row],[Espécie*2]],'Base de dados'!B:Z,10,),0)</f>
        <v>0</v>
      </c>
      <c r="BE202" s="49">
        <f>IFERROR(VLOOKUP(tab_herpeto[[#This Row],[Espécie*2]],'Base de dados'!B:Z,12,),0)</f>
        <v>0</v>
      </c>
      <c r="BF202" s="49">
        <f>IFERROR(VLOOKUP(tab_herpeto[[#This Row],[Espécie*2]],'Base de dados'!B:Z,14,),0)</f>
        <v>0</v>
      </c>
      <c r="BG202" s="49">
        <f>IFERROR(VLOOKUP(tab_herpeto[[#This Row],[Espécie*2]],'Base de dados'!B:Z,15,),0)</f>
        <v>0</v>
      </c>
      <c r="BH202" s="49">
        <f>IFERROR(VLOOKUP(tab_herpeto[[#This Row],[Espécie*2]],'Base de dados'!B:Z,16,),0)</f>
        <v>0</v>
      </c>
      <c r="BI202" s="49">
        <f>IFERROR(VLOOKUP(tab_herpeto[[#This Row],[Espécie*2]],'Base de dados'!B:Z,17,),0)</f>
        <v>0</v>
      </c>
      <c r="BJ202" s="49">
        <f>IFERROR(VLOOKUP(tab_herpeto[[#This Row],[Espécie*2]],'Base de dados'!B:Z,18,),0)</f>
        <v>0</v>
      </c>
      <c r="BK202" s="49">
        <f>IFERROR(VLOOKUP(tab_herpeto[[#This Row],[Espécie*2]],'Base de dados'!B:Z,19,),0)</f>
        <v>0</v>
      </c>
      <c r="BL202" s="49">
        <f>IFERROR(VLOOKUP(tab_herpeto[[#This Row],[Espécie*2]],'Base de dados'!B:Z,20,),0)</f>
        <v>0</v>
      </c>
      <c r="BM202" s="49" t="str">
        <f>IFERROR(VLOOKUP(tab_herpeto[[#This Row],[Espécie*2]],'Base de dados'!B:Z,24),0)</f>
        <v>-</v>
      </c>
      <c r="BN202" s="49">
        <f>IFERROR(VLOOKUP(tab_herpeto[[#This Row],[Espécie*2]],'Base de dados'!B:Z,25,),0)</f>
        <v>0</v>
      </c>
      <c r="BO202" s="49" t="str">
        <f>IFERROR(VLOOKUP(tab_herpeto[[#This Row],[Espécie*2]],'Base de dados'!B:Z,2),0)</f>
        <v>XX</v>
      </c>
      <c r="BP202" s="49">
        <f>IFERROR(VLOOKUP(tab_herpeto[[#This Row],[Espécie*2]],'Base de dados'!B:AA,26),0)</f>
        <v>0</v>
      </c>
    </row>
    <row r="203" spans="2:68" x14ac:dyDescent="0.25">
      <c r="B203" s="29">
        <v>199</v>
      </c>
      <c r="C203" s="33" t="s">
        <v>3071</v>
      </c>
      <c r="D203" s="49" t="s">
        <v>3092</v>
      </c>
      <c r="E203" s="49" t="s">
        <v>85</v>
      </c>
      <c r="F203" s="50">
        <v>45144</v>
      </c>
      <c r="G203" s="49" t="s">
        <v>3073</v>
      </c>
      <c r="H203" s="49" t="s">
        <v>77</v>
      </c>
      <c r="I203" s="49" t="s">
        <v>59</v>
      </c>
      <c r="J203" s="49" t="s">
        <v>3064</v>
      </c>
      <c r="K203" s="53" t="s">
        <v>1350</v>
      </c>
      <c r="L203" s="35" t="str">
        <f>IFERROR(VLOOKUP(tab_herpeto[[#This Row],[Espécie*]],'Base de dados'!B:Z,7,),0)</f>
        <v>rã-chorona</v>
      </c>
      <c r="M203" s="29" t="s">
        <v>3</v>
      </c>
      <c r="N203" s="49" t="s">
        <v>82</v>
      </c>
      <c r="O203" s="49" t="s">
        <v>82</v>
      </c>
      <c r="P203" s="49" t="s">
        <v>39</v>
      </c>
      <c r="Q203" s="49" t="s">
        <v>80</v>
      </c>
      <c r="R203" s="49" t="s">
        <v>41</v>
      </c>
      <c r="S203" s="49" t="s">
        <v>4</v>
      </c>
      <c r="T203" s="51" t="s">
        <v>3101</v>
      </c>
      <c r="U203" s="51" t="s">
        <v>3102</v>
      </c>
      <c r="V203" s="49"/>
      <c r="W203" s="49" t="s">
        <v>52</v>
      </c>
      <c r="X203" s="29" t="s">
        <v>3</v>
      </c>
      <c r="Y203" s="49" t="s">
        <v>3</v>
      </c>
      <c r="Z203" s="50">
        <f>tab_herpeto[[#This Row],[Data]]</f>
        <v>45144</v>
      </c>
      <c r="AA203" s="49" t="str">
        <f>tab_herpeto[[#This Row],[Empreendimento]]</f>
        <v>PCH Canoas</v>
      </c>
      <c r="AB203" s="49" t="s">
        <v>176</v>
      </c>
      <c r="AC203" s="29" t="s">
        <v>178</v>
      </c>
      <c r="AD203" s="29" t="s">
        <v>181</v>
      </c>
      <c r="AE203" s="29" t="s">
        <v>3086</v>
      </c>
      <c r="AF203" s="29" t="s">
        <v>184</v>
      </c>
      <c r="AG203" s="29" t="s">
        <v>3130</v>
      </c>
      <c r="AH203" s="29" t="s">
        <v>189</v>
      </c>
      <c r="AI203" s="52" t="str">
        <f>tab_herpeto[[#This Row],[Espécie*]]</f>
        <v>Physalaemus gracilis</v>
      </c>
      <c r="AJ203" s="53" t="str">
        <f>IFERROR(VLOOKUP(tab_herpeto[[#This Row],[Espécie*2]],'Base de dados'!B:Z,7,),0)</f>
        <v>rã-chorona</v>
      </c>
      <c r="AK203" s="49" t="str">
        <f>IFERROR(VLOOKUP(tab_herpeto[[#This Row],[Espécie*2]],'Base de dados'!B:Z,13,),0)</f>
        <v>-</v>
      </c>
      <c r="AL203" s="29" t="s">
        <v>192</v>
      </c>
      <c r="AM203" s="29" t="s">
        <v>3077</v>
      </c>
      <c r="AN203" s="29" t="s">
        <v>3081</v>
      </c>
      <c r="AO203" s="49" t="str">
        <f>IFERROR(VLOOKUP(tab_herpeto[[#This Row],[Espécie*2]],'Base de dados'!B:Z,22,),0)</f>
        <v>-</v>
      </c>
      <c r="AP203" s="49" t="str">
        <f>IFERROR(VLOOKUP(tab_herpeto[[#This Row],[Espécie*2]],'Base de dados'!B:Z,23,),0)</f>
        <v>-</v>
      </c>
      <c r="AQ203" s="49" t="str">
        <f>IFERROR(VLOOKUP(tab_herpeto[[#This Row],[Espécie*2]],'Base de dados'!B:Z,21,),0)</f>
        <v>LC</v>
      </c>
      <c r="AR203" s="49" t="str">
        <f>tab_herpeto[[#This Row],[Campanha]]</f>
        <v>C03</v>
      </c>
      <c r="AS203" s="49"/>
      <c r="AT203" s="49" t="str">
        <f>tab_herpeto[[#This Row],[Método]]</f>
        <v>Censo auditivo</v>
      </c>
      <c r="AU203" s="49" t="str">
        <f>tab_herpeto[[#This Row],[ID Marcação*]]</f>
        <v>-</v>
      </c>
      <c r="AV203" s="49" t="str">
        <f>tab_herpeto[[#This Row],[Nº do Tombo]]</f>
        <v>-</v>
      </c>
      <c r="AW203" s="49" t="str">
        <f>IFERROR(VLOOKUP(tab_herpeto[[#This Row],[Espécie*2]],'Base de dados'!B:Z,11,),0)</f>
        <v>R</v>
      </c>
      <c r="AX203" s="49" t="str">
        <f>IFERROR(VLOOKUP(tab_herpeto[[#This Row],[Espécie*2]],'Base de dados'!B:Z,3,),0)</f>
        <v>Anura</v>
      </c>
      <c r="AY203" s="49" t="str">
        <f>IFERROR(VLOOKUP(tab_herpeto[[#This Row],[Espécie*2]],'Base de dados'!B:Z,4,),0)</f>
        <v>Leptodactylidae</v>
      </c>
      <c r="AZ203" s="49" t="str">
        <f>IFERROR(VLOOKUP(tab_herpeto[[#This Row],[Espécie*2]],'Base de dados'!B:Z,5,),0)</f>
        <v>Leiuperinae</v>
      </c>
      <c r="BA203" s="49">
        <f>IFERROR(VLOOKUP(tab_herpeto[[#This Row],[Espécie*2]],'Base de dados'!B:Z,6,),0)</f>
        <v>0</v>
      </c>
      <c r="BB203" s="49" t="str">
        <f>IFERROR(VLOOKUP(tab_herpeto[[#This Row],[Espécie*2]],'Base de dados'!B:Z,8,),0)</f>
        <v>-</v>
      </c>
      <c r="BC203" s="49" t="str">
        <f>IFERROR(VLOOKUP(tab_herpeto[[#This Row],[Espécie*2]],'Base de dados'!B:Z,9,),0)</f>
        <v>-</v>
      </c>
      <c r="BD203" s="49" t="str">
        <f>IFERROR(VLOOKUP(tab_herpeto[[#This Row],[Espécie*2]],'Base de dados'!B:Z,10,),0)</f>
        <v>-</v>
      </c>
      <c r="BE203" s="49" t="str">
        <f>IFERROR(VLOOKUP(tab_herpeto[[#This Row],[Espécie*2]],'Base de dados'!B:Z,12,),0)</f>
        <v>-</v>
      </c>
      <c r="BF203" s="49" t="str">
        <f>IFERROR(VLOOKUP(tab_herpeto[[#This Row],[Espécie*2]],'Base de dados'!B:Z,14,),0)</f>
        <v>-</v>
      </c>
      <c r="BG203" s="49">
        <f>IFERROR(VLOOKUP(tab_herpeto[[#This Row],[Espécie*2]],'Base de dados'!B:Z,15,),0)</f>
        <v>0</v>
      </c>
      <c r="BH203" s="49">
        <f>IFERROR(VLOOKUP(tab_herpeto[[#This Row],[Espécie*2]],'Base de dados'!B:Z,16,),0)</f>
        <v>0</v>
      </c>
      <c r="BI203" s="49">
        <f>IFERROR(VLOOKUP(tab_herpeto[[#This Row],[Espécie*2]],'Base de dados'!B:Z,17,),0)</f>
        <v>0</v>
      </c>
      <c r="BJ203" s="49">
        <f>IFERROR(VLOOKUP(tab_herpeto[[#This Row],[Espécie*2]],'Base de dados'!B:Z,18,),0)</f>
        <v>0</v>
      </c>
      <c r="BK203" s="49" t="str">
        <f>IFERROR(VLOOKUP(tab_herpeto[[#This Row],[Espécie*2]],'Base de dados'!B:Z,19,),0)</f>
        <v>-</v>
      </c>
      <c r="BL203" s="49" t="str">
        <f>IFERROR(VLOOKUP(tab_herpeto[[#This Row],[Espécie*2]],'Base de dados'!B:Z,20,),0)</f>
        <v>-</v>
      </c>
      <c r="BM203" s="49" t="str">
        <f>IFERROR(VLOOKUP(tab_herpeto[[#This Row],[Espécie*2]],'Base de dados'!B:Z,24),0)</f>
        <v>-</v>
      </c>
      <c r="BN203" s="49" t="str">
        <f>IFERROR(VLOOKUP(tab_herpeto[[#This Row],[Espécie*2]],'Base de dados'!B:Z,25,),0)</f>
        <v>-</v>
      </c>
      <c r="BO203" s="49" t="str">
        <f>IFERROR(VLOOKUP(tab_herpeto[[#This Row],[Espécie*2]],'Base de dados'!B:Z,2),0)</f>
        <v>XX</v>
      </c>
      <c r="BP203" s="49">
        <f>IFERROR(VLOOKUP(tab_herpeto[[#This Row],[Espécie*2]],'Base de dados'!B:AA,26),0)</f>
        <v>0</v>
      </c>
    </row>
    <row r="204" spans="2:68" x14ac:dyDescent="0.25">
      <c r="B204" s="29">
        <v>200</v>
      </c>
      <c r="C204" s="33" t="s">
        <v>3071</v>
      </c>
      <c r="D204" s="49" t="s">
        <v>3092</v>
      </c>
      <c r="E204" s="49" t="s">
        <v>85</v>
      </c>
      <c r="F204" s="50">
        <v>45144</v>
      </c>
      <c r="G204" s="49" t="s">
        <v>3073</v>
      </c>
      <c r="H204" s="49" t="s">
        <v>77</v>
      </c>
      <c r="I204" s="49" t="s">
        <v>59</v>
      </c>
      <c r="J204" s="49" t="s">
        <v>3064</v>
      </c>
      <c r="K204" s="53" t="s">
        <v>1350</v>
      </c>
      <c r="L204" s="35" t="str">
        <f>IFERROR(VLOOKUP(tab_herpeto[[#This Row],[Espécie*]],'Base de dados'!B:Z,7,),0)</f>
        <v>rã-chorona</v>
      </c>
      <c r="M204" s="29" t="s">
        <v>3</v>
      </c>
      <c r="N204" s="49" t="s">
        <v>82</v>
      </c>
      <c r="O204" s="49" t="s">
        <v>82</v>
      </c>
      <c r="P204" s="49" t="s">
        <v>39</v>
      </c>
      <c r="Q204" s="49" t="s">
        <v>80</v>
      </c>
      <c r="R204" s="49" t="s">
        <v>41</v>
      </c>
      <c r="S204" s="49" t="s">
        <v>4</v>
      </c>
      <c r="T204" s="51" t="s">
        <v>3101</v>
      </c>
      <c r="U204" s="51" t="s">
        <v>3102</v>
      </c>
      <c r="V204" s="49"/>
      <c r="W204" s="49" t="s">
        <v>52</v>
      </c>
      <c r="X204" s="29" t="s">
        <v>3</v>
      </c>
      <c r="Y204" s="49" t="s">
        <v>3</v>
      </c>
      <c r="Z204" s="50">
        <f>tab_herpeto[[#This Row],[Data]]</f>
        <v>45144</v>
      </c>
      <c r="AA204" s="49" t="str">
        <f>tab_herpeto[[#This Row],[Empreendimento]]</f>
        <v>PCH Canoas</v>
      </c>
      <c r="AB204" s="49" t="s">
        <v>176</v>
      </c>
      <c r="AC204" s="29" t="s">
        <v>178</v>
      </c>
      <c r="AD204" s="29" t="s">
        <v>181</v>
      </c>
      <c r="AE204" s="29" t="s">
        <v>3086</v>
      </c>
      <c r="AF204" s="29" t="s">
        <v>184</v>
      </c>
      <c r="AG204" s="29" t="s">
        <v>3130</v>
      </c>
      <c r="AH204" s="29" t="s">
        <v>189</v>
      </c>
      <c r="AI204" s="52" t="str">
        <f>tab_herpeto[[#This Row],[Espécie*]]</f>
        <v>Physalaemus gracilis</v>
      </c>
      <c r="AJ204" s="53" t="str">
        <f>IFERROR(VLOOKUP(tab_herpeto[[#This Row],[Espécie*2]],'Base de dados'!B:Z,7,),0)</f>
        <v>rã-chorona</v>
      </c>
      <c r="AK204" s="49" t="str">
        <f>IFERROR(VLOOKUP(tab_herpeto[[#This Row],[Espécie*2]],'Base de dados'!B:Z,13,),0)</f>
        <v>-</v>
      </c>
      <c r="AL204" s="29" t="s">
        <v>192</v>
      </c>
      <c r="AM204" s="29" t="s">
        <v>3077</v>
      </c>
      <c r="AN204" s="29" t="s">
        <v>3081</v>
      </c>
      <c r="AO204" s="49" t="str">
        <f>IFERROR(VLOOKUP(tab_herpeto[[#This Row],[Espécie*2]],'Base de dados'!B:Z,22,),0)</f>
        <v>-</v>
      </c>
      <c r="AP204" s="49" t="str">
        <f>IFERROR(VLOOKUP(tab_herpeto[[#This Row],[Espécie*2]],'Base de dados'!B:Z,23,),0)</f>
        <v>-</v>
      </c>
      <c r="AQ204" s="49" t="str">
        <f>IFERROR(VLOOKUP(tab_herpeto[[#This Row],[Espécie*2]],'Base de dados'!B:Z,21,),0)</f>
        <v>LC</v>
      </c>
      <c r="AR204" s="49" t="str">
        <f>tab_herpeto[[#This Row],[Campanha]]</f>
        <v>C03</v>
      </c>
      <c r="AS204" s="49"/>
      <c r="AT204" s="49" t="str">
        <f>tab_herpeto[[#This Row],[Método]]</f>
        <v>Censo auditivo</v>
      </c>
      <c r="AU204" s="49" t="str">
        <f>tab_herpeto[[#This Row],[ID Marcação*]]</f>
        <v>-</v>
      </c>
      <c r="AV204" s="49" t="str">
        <f>tab_herpeto[[#This Row],[Nº do Tombo]]</f>
        <v>-</v>
      </c>
      <c r="AW204" s="49" t="str">
        <f>IFERROR(VLOOKUP(tab_herpeto[[#This Row],[Espécie*2]],'Base de dados'!B:Z,11,),0)</f>
        <v>R</v>
      </c>
      <c r="AX204" s="49" t="str">
        <f>IFERROR(VLOOKUP(tab_herpeto[[#This Row],[Espécie*2]],'Base de dados'!B:Z,3,),0)</f>
        <v>Anura</v>
      </c>
      <c r="AY204" s="49" t="str">
        <f>IFERROR(VLOOKUP(tab_herpeto[[#This Row],[Espécie*2]],'Base de dados'!B:Z,4,),0)</f>
        <v>Leptodactylidae</v>
      </c>
      <c r="AZ204" s="49" t="str">
        <f>IFERROR(VLOOKUP(tab_herpeto[[#This Row],[Espécie*2]],'Base de dados'!B:Z,5,),0)</f>
        <v>Leiuperinae</v>
      </c>
      <c r="BA204" s="49">
        <f>IFERROR(VLOOKUP(tab_herpeto[[#This Row],[Espécie*2]],'Base de dados'!B:Z,6,),0)</f>
        <v>0</v>
      </c>
      <c r="BB204" s="49" t="str">
        <f>IFERROR(VLOOKUP(tab_herpeto[[#This Row],[Espécie*2]],'Base de dados'!B:Z,8,),0)</f>
        <v>-</v>
      </c>
      <c r="BC204" s="49" t="str">
        <f>IFERROR(VLOOKUP(tab_herpeto[[#This Row],[Espécie*2]],'Base de dados'!B:Z,9,),0)</f>
        <v>-</v>
      </c>
      <c r="BD204" s="49" t="str">
        <f>IFERROR(VLOOKUP(tab_herpeto[[#This Row],[Espécie*2]],'Base de dados'!B:Z,10,),0)</f>
        <v>-</v>
      </c>
      <c r="BE204" s="49" t="str">
        <f>IFERROR(VLOOKUP(tab_herpeto[[#This Row],[Espécie*2]],'Base de dados'!B:Z,12,),0)</f>
        <v>-</v>
      </c>
      <c r="BF204" s="49" t="str">
        <f>IFERROR(VLOOKUP(tab_herpeto[[#This Row],[Espécie*2]],'Base de dados'!B:Z,14,),0)</f>
        <v>-</v>
      </c>
      <c r="BG204" s="49">
        <f>IFERROR(VLOOKUP(tab_herpeto[[#This Row],[Espécie*2]],'Base de dados'!B:Z,15,),0)</f>
        <v>0</v>
      </c>
      <c r="BH204" s="49">
        <f>IFERROR(VLOOKUP(tab_herpeto[[#This Row],[Espécie*2]],'Base de dados'!B:Z,16,),0)</f>
        <v>0</v>
      </c>
      <c r="BI204" s="49">
        <f>IFERROR(VLOOKUP(tab_herpeto[[#This Row],[Espécie*2]],'Base de dados'!B:Z,17,),0)</f>
        <v>0</v>
      </c>
      <c r="BJ204" s="49">
        <f>IFERROR(VLOOKUP(tab_herpeto[[#This Row],[Espécie*2]],'Base de dados'!B:Z,18,),0)</f>
        <v>0</v>
      </c>
      <c r="BK204" s="49" t="str">
        <f>IFERROR(VLOOKUP(tab_herpeto[[#This Row],[Espécie*2]],'Base de dados'!B:Z,19,),0)</f>
        <v>-</v>
      </c>
      <c r="BL204" s="49" t="str">
        <f>IFERROR(VLOOKUP(tab_herpeto[[#This Row],[Espécie*2]],'Base de dados'!B:Z,20,),0)</f>
        <v>-</v>
      </c>
      <c r="BM204" s="49" t="str">
        <f>IFERROR(VLOOKUP(tab_herpeto[[#This Row],[Espécie*2]],'Base de dados'!B:Z,24),0)</f>
        <v>-</v>
      </c>
      <c r="BN204" s="49" t="str">
        <f>IFERROR(VLOOKUP(tab_herpeto[[#This Row],[Espécie*2]],'Base de dados'!B:Z,25,),0)</f>
        <v>-</v>
      </c>
      <c r="BO204" s="49" t="str">
        <f>IFERROR(VLOOKUP(tab_herpeto[[#This Row],[Espécie*2]],'Base de dados'!B:Z,2),0)</f>
        <v>XX</v>
      </c>
      <c r="BP204" s="49">
        <f>IFERROR(VLOOKUP(tab_herpeto[[#This Row],[Espécie*2]],'Base de dados'!B:AA,26),0)</f>
        <v>0</v>
      </c>
    </row>
    <row r="205" spans="2:68" x14ac:dyDescent="0.25">
      <c r="B205" s="29">
        <v>201</v>
      </c>
      <c r="C205" s="33" t="s">
        <v>3071</v>
      </c>
      <c r="D205" s="49" t="s">
        <v>3092</v>
      </c>
      <c r="E205" s="49" t="s">
        <v>85</v>
      </c>
      <c r="F205" s="50">
        <v>45144</v>
      </c>
      <c r="G205" s="49" t="s">
        <v>3073</v>
      </c>
      <c r="H205" s="49" t="s">
        <v>77</v>
      </c>
      <c r="I205" s="49" t="s">
        <v>59</v>
      </c>
      <c r="J205" s="49" t="s">
        <v>3064</v>
      </c>
      <c r="K205" s="53" t="s">
        <v>1350</v>
      </c>
      <c r="L205" s="35" t="str">
        <f>IFERROR(VLOOKUP(tab_herpeto[[#This Row],[Espécie*]],'Base de dados'!B:Z,7,),0)</f>
        <v>rã-chorona</v>
      </c>
      <c r="M205" s="29" t="s">
        <v>3</v>
      </c>
      <c r="N205" s="49" t="s">
        <v>82</v>
      </c>
      <c r="O205" s="49" t="s">
        <v>82</v>
      </c>
      <c r="P205" s="49" t="s">
        <v>39</v>
      </c>
      <c r="Q205" s="49" t="s">
        <v>80</v>
      </c>
      <c r="R205" s="49" t="s">
        <v>41</v>
      </c>
      <c r="S205" s="49" t="s">
        <v>4</v>
      </c>
      <c r="T205" s="51" t="s">
        <v>3101</v>
      </c>
      <c r="U205" s="51" t="s">
        <v>3102</v>
      </c>
      <c r="V205" s="49"/>
      <c r="W205" s="49" t="s">
        <v>52</v>
      </c>
      <c r="X205" s="29" t="s">
        <v>3</v>
      </c>
      <c r="Y205" s="49" t="s">
        <v>3</v>
      </c>
      <c r="Z205" s="50">
        <f>tab_herpeto[[#This Row],[Data]]</f>
        <v>45144</v>
      </c>
      <c r="AA205" s="49" t="str">
        <f>tab_herpeto[[#This Row],[Empreendimento]]</f>
        <v>PCH Canoas</v>
      </c>
      <c r="AB205" s="49" t="s">
        <v>176</v>
      </c>
      <c r="AC205" s="29" t="s">
        <v>178</v>
      </c>
      <c r="AD205" s="29" t="s">
        <v>181</v>
      </c>
      <c r="AE205" s="29" t="s">
        <v>3086</v>
      </c>
      <c r="AF205" s="29" t="s">
        <v>184</v>
      </c>
      <c r="AG205" s="29" t="s">
        <v>3130</v>
      </c>
      <c r="AH205" s="29" t="s">
        <v>189</v>
      </c>
      <c r="AI205" s="52" t="str">
        <f>tab_herpeto[[#This Row],[Espécie*]]</f>
        <v>Physalaemus gracilis</v>
      </c>
      <c r="AJ205" s="53" t="str">
        <f>IFERROR(VLOOKUP(tab_herpeto[[#This Row],[Espécie*2]],'Base de dados'!B:Z,7,),0)</f>
        <v>rã-chorona</v>
      </c>
      <c r="AK205" s="49" t="str">
        <f>IFERROR(VLOOKUP(tab_herpeto[[#This Row],[Espécie*2]],'Base de dados'!B:Z,13,),0)</f>
        <v>-</v>
      </c>
      <c r="AL205" s="29" t="s">
        <v>192</v>
      </c>
      <c r="AM205" s="29" t="s">
        <v>3077</v>
      </c>
      <c r="AN205" s="29" t="s">
        <v>3081</v>
      </c>
      <c r="AO205" s="49" t="str">
        <f>IFERROR(VLOOKUP(tab_herpeto[[#This Row],[Espécie*2]],'Base de dados'!B:Z,22,),0)</f>
        <v>-</v>
      </c>
      <c r="AP205" s="49" t="str">
        <f>IFERROR(VLOOKUP(tab_herpeto[[#This Row],[Espécie*2]],'Base de dados'!B:Z,23,),0)</f>
        <v>-</v>
      </c>
      <c r="AQ205" s="49" t="str">
        <f>IFERROR(VLOOKUP(tab_herpeto[[#This Row],[Espécie*2]],'Base de dados'!B:Z,21,),0)</f>
        <v>LC</v>
      </c>
      <c r="AR205" s="49" t="str">
        <f>tab_herpeto[[#This Row],[Campanha]]</f>
        <v>C03</v>
      </c>
      <c r="AS205" s="49"/>
      <c r="AT205" s="49" t="str">
        <f>tab_herpeto[[#This Row],[Método]]</f>
        <v>Censo auditivo</v>
      </c>
      <c r="AU205" s="49" t="str">
        <f>tab_herpeto[[#This Row],[ID Marcação*]]</f>
        <v>-</v>
      </c>
      <c r="AV205" s="49" t="str">
        <f>tab_herpeto[[#This Row],[Nº do Tombo]]</f>
        <v>-</v>
      </c>
      <c r="AW205" s="49" t="str">
        <f>IFERROR(VLOOKUP(tab_herpeto[[#This Row],[Espécie*2]],'Base de dados'!B:Z,11,),0)</f>
        <v>R</v>
      </c>
      <c r="AX205" s="49" t="str">
        <f>IFERROR(VLOOKUP(tab_herpeto[[#This Row],[Espécie*2]],'Base de dados'!B:Z,3,),0)</f>
        <v>Anura</v>
      </c>
      <c r="AY205" s="49" t="str">
        <f>IFERROR(VLOOKUP(tab_herpeto[[#This Row],[Espécie*2]],'Base de dados'!B:Z,4,),0)</f>
        <v>Leptodactylidae</v>
      </c>
      <c r="AZ205" s="49" t="str">
        <f>IFERROR(VLOOKUP(tab_herpeto[[#This Row],[Espécie*2]],'Base de dados'!B:Z,5,),0)</f>
        <v>Leiuperinae</v>
      </c>
      <c r="BA205" s="49">
        <f>IFERROR(VLOOKUP(tab_herpeto[[#This Row],[Espécie*2]],'Base de dados'!B:Z,6,),0)</f>
        <v>0</v>
      </c>
      <c r="BB205" s="49" t="str">
        <f>IFERROR(VLOOKUP(tab_herpeto[[#This Row],[Espécie*2]],'Base de dados'!B:Z,8,),0)</f>
        <v>-</v>
      </c>
      <c r="BC205" s="49" t="str">
        <f>IFERROR(VLOOKUP(tab_herpeto[[#This Row],[Espécie*2]],'Base de dados'!B:Z,9,),0)</f>
        <v>-</v>
      </c>
      <c r="BD205" s="49" t="str">
        <f>IFERROR(VLOOKUP(tab_herpeto[[#This Row],[Espécie*2]],'Base de dados'!B:Z,10,),0)</f>
        <v>-</v>
      </c>
      <c r="BE205" s="49" t="str">
        <f>IFERROR(VLOOKUP(tab_herpeto[[#This Row],[Espécie*2]],'Base de dados'!B:Z,12,),0)</f>
        <v>-</v>
      </c>
      <c r="BF205" s="49" t="str">
        <f>IFERROR(VLOOKUP(tab_herpeto[[#This Row],[Espécie*2]],'Base de dados'!B:Z,14,),0)</f>
        <v>-</v>
      </c>
      <c r="BG205" s="49">
        <f>IFERROR(VLOOKUP(tab_herpeto[[#This Row],[Espécie*2]],'Base de dados'!B:Z,15,),0)</f>
        <v>0</v>
      </c>
      <c r="BH205" s="49">
        <f>IFERROR(VLOOKUP(tab_herpeto[[#This Row],[Espécie*2]],'Base de dados'!B:Z,16,),0)</f>
        <v>0</v>
      </c>
      <c r="BI205" s="49">
        <f>IFERROR(VLOOKUP(tab_herpeto[[#This Row],[Espécie*2]],'Base de dados'!B:Z,17,),0)</f>
        <v>0</v>
      </c>
      <c r="BJ205" s="49">
        <f>IFERROR(VLOOKUP(tab_herpeto[[#This Row],[Espécie*2]],'Base de dados'!B:Z,18,),0)</f>
        <v>0</v>
      </c>
      <c r="BK205" s="49" t="str">
        <f>IFERROR(VLOOKUP(tab_herpeto[[#This Row],[Espécie*2]],'Base de dados'!B:Z,19,),0)</f>
        <v>-</v>
      </c>
      <c r="BL205" s="49" t="str">
        <f>IFERROR(VLOOKUP(tab_herpeto[[#This Row],[Espécie*2]],'Base de dados'!B:Z,20,),0)</f>
        <v>-</v>
      </c>
      <c r="BM205" s="49" t="str">
        <f>IFERROR(VLOOKUP(tab_herpeto[[#This Row],[Espécie*2]],'Base de dados'!B:Z,24),0)</f>
        <v>-</v>
      </c>
      <c r="BN205" s="49" t="str">
        <f>IFERROR(VLOOKUP(tab_herpeto[[#This Row],[Espécie*2]],'Base de dados'!B:Z,25,),0)</f>
        <v>-</v>
      </c>
      <c r="BO205" s="49" t="str">
        <f>IFERROR(VLOOKUP(tab_herpeto[[#This Row],[Espécie*2]],'Base de dados'!B:Z,2),0)</f>
        <v>XX</v>
      </c>
      <c r="BP205" s="49">
        <f>IFERROR(VLOOKUP(tab_herpeto[[#This Row],[Espécie*2]],'Base de dados'!B:AA,26),0)</f>
        <v>0</v>
      </c>
    </row>
    <row r="206" spans="2:68" x14ac:dyDescent="0.25">
      <c r="B206" s="29">
        <v>202</v>
      </c>
      <c r="C206" s="33" t="s">
        <v>3071</v>
      </c>
      <c r="D206" s="49" t="s">
        <v>3092</v>
      </c>
      <c r="E206" s="49" t="s">
        <v>85</v>
      </c>
      <c r="F206" s="50">
        <v>45144</v>
      </c>
      <c r="G206" s="49" t="s">
        <v>3073</v>
      </c>
      <c r="H206" s="49" t="s">
        <v>77</v>
      </c>
      <c r="I206" s="49" t="s">
        <v>59</v>
      </c>
      <c r="J206" s="49" t="s">
        <v>3064</v>
      </c>
      <c r="K206" s="53" t="s">
        <v>1350</v>
      </c>
      <c r="L206" s="35" t="str">
        <f>IFERROR(VLOOKUP(tab_herpeto[[#This Row],[Espécie*]],'Base de dados'!B:Z,7,),0)</f>
        <v>rã-chorona</v>
      </c>
      <c r="M206" s="29" t="s">
        <v>3</v>
      </c>
      <c r="N206" s="49" t="s">
        <v>82</v>
      </c>
      <c r="O206" s="49" t="s">
        <v>82</v>
      </c>
      <c r="P206" s="49" t="s">
        <v>39</v>
      </c>
      <c r="Q206" s="49" t="s">
        <v>69</v>
      </c>
      <c r="R206" s="49" t="s">
        <v>41</v>
      </c>
      <c r="S206" s="49" t="s">
        <v>4</v>
      </c>
      <c r="T206" s="51" t="s">
        <v>3101</v>
      </c>
      <c r="U206" s="51" t="s">
        <v>3102</v>
      </c>
      <c r="V206" s="49"/>
      <c r="W206" s="49" t="s">
        <v>52</v>
      </c>
      <c r="X206" s="29" t="s">
        <v>3</v>
      </c>
      <c r="Y206" s="49" t="s">
        <v>3</v>
      </c>
      <c r="Z206" s="50">
        <f>tab_herpeto[[#This Row],[Data]]</f>
        <v>45144</v>
      </c>
      <c r="AA206" s="49" t="str">
        <f>tab_herpeto[[#This Row],[Empreendimento]]</f>
        <v>PCH Canoas</v>
      </c>
      <c r="AB206" s="49" t="s">
        <v>176</v>
      </c>
      <c r="AC206" s="29" t="s">
        <v>178</v>
      </c>
      <c r="AD206" s="29" t="s">
        <v>181</v>
      </c>
      <c r="AE206" s="29" t="s">
        <v>3086</v>
      </c>
      <c r="AF206" s="29" t="s">
        <v>184</v>
      </c>
      <c r="AG206" s="29" t="s">
        <v>3130</v>
      </c>
      <c r="AH206" s="29" t="s">
        <v>189</v>
      </c>
      <c r="AI206" s="52" t="str">
        <f>tab_herpeto[[#This Row],[Espécie*]]</f>
        <v>Physalaemus gracilis</v>
      </c>
      <c r="AJ206" s="53" t="str">
        <f>IFERROR(VLOOKUP(tab_herpeto[[#This Row],[Espécie*2]],'Base de dados'!B:Z,7,),0)</f>
        <v>rã-chorona</v>
      </c>
      <c r="AK206" s="49" t="str">
        <f>IFERROR(VLOOKUP(tab_herpeto[[#This Row],[Espécie*2]],'Base de dados'!B:Z,13,),0)</f>
        <v>-</v>
      </c>
      <c r="AL206" s="29" t="s">
        <v>192</v>
      </c>
      <c r="AM206" s="29" t="s">
        <v>3077</v>
      </c>
      <c r="AN206" s="29" t="s">
        <v>3081</v>
      </c>
      <c r="AO206" s="49" t="str">
        <f>IFERROR(VLOOKUP(tab_herpeto[[#This Row],[Espécie*2]],'Base de dados'!B:Z,22,),0)</f>
        <v>-</v>
      </c>
      <c r="AP206" s="49" t="str">
        <f>IFERROR(VLOOKUP(tab_herpeto[[#This Row],[Espécie*2]],'Base de dados'!B:Z,23,),0)</f>
        <v>-</v>
      </c>
      <c r="AQ206" s="49" t="str">
        <f>IFERROR(VLOOKUP(tab_herpeto[[#This Row],[Espécie*2]],'Base de dados'!B:Z,21,),0)</f>
        <v>LC</v>
      </c>
      <c r="AR206" s="49" t="str">
        <f>tab_herpeto[[#This Row],[Campanha]]</f>
        <v>C03</v>
      </c>
      <c r="AS206" s="49"/>
      <c r="AT206" s="49" t="str">
        <f>tab_herpeto[[#This Row],[Método]]</f>
        <v>Censo auditivo</v>
      </c>
      <c r="AU206" s="49" t="str">
        <f>tab_herpeto[[#This Row],[ID Marcação*]]</f>
        <v>-</v>
      </c>
      <c r="AV206" s="49" t="str">
        <f>tab_herpeto[[#This Row],[Nº do Tombo]]</f>
        <v>-</v>
      </c>
      <c r="AW206" s="49" t="str">
        <f>IFERROR(VLOOKUP(tab_herpeto[[#This Row],[Espécie*2]],'Base de dados'!B:Z,11,),0)</f>
        <v>R</v>
      </c>
      <c r="AX206" s="49" t="str">
        <f>IFERROR(VLOOKUP(tab_herpeto[[#This Row],[Espécie*2]],'Base de dados'!B:Z,3,),0)</f>
        <v>Anura</v>
      </c>
      <c r="AY206" s="49" t="str">
        <f>IFERROR(VLOOKUP(tab_herpeto[[#This Row],[Espécie*2]],'Base de dados'!B:Z,4,),0)</f>
        <v>Leptodactylidae</v>
      </c>
      <c r="AZ206" s="49" t="str">
        <f>IFERROR(VLOOKUP(tab_herpeto[[#This Row],[Espécie*2]],'Base de dados'!B:Z,5,),0)</f>
        <v>Leiuperinae</v>
      </c>
      <c r="BA206" s="49">
        <f>IFERROR(VLOOKUP(tab_herpeto[[#This Row],[Espécie*2]],'Base de dados'!B:Z,6,),0)</f>
        <v>0</v>
      </c>
      <c r="BB206" s="49" t="str">
        <f>IFERROR(VLOOKUP(tab_herpeto[[#This Row],[Espécie*2]],'Base de dados'!B:Z,8,),0)</f>
        <v>-</v>
      </c>
      <c r="BC206" s="49" t="str">
        <f>IFERROR(VLOOKUP(tab_herpeto[[#This Row],[Espécie*2]],'Base de dados'!B:Z,9,),0)</f>
        <v>-</v>
      </c>
      <c r="BD206" s="49" t="str">
        <f>IFERROR(VLOOKUP(tab_herpeto[[#This Row],[Espécie*2]],'Base de dados'!B:Z,10,),0)</f>
        <v>-</v>
      </c>
      <c r="BE206" s="49" t="str">
        <f>IFERROR(VLOOKUP(tab_herpeto[[#This Row],[Espécie*2]],'Base de dados'!B:Z,12,),0)</f>
        <v>-</v>
      </c>
      <c r="BF206" s="49" t="str">
        <f>IFERROR(VLOOKUP(tab_herpeto[[#This Row],[Espécie*2]],'Base de dados'!B:Z,14,),0)</f>
        <v>-</v>
      </c>
      <c r="BG206" s="49">
        <f>IFERROR(VLOOKUP(tab_herpeto[[#This Row],[Espécie*2]],'Base de dados'!B:Z,15,),0)</f>
        <v>0</v>
      </c>
      <c r="BH206" s="49">
        <f>IFERROR(VLOOKUP(tab_herpeto[[#This Row],[Espécie*2]],'Base de dados'!B:Z,16,),0)</f>
        <v>0</v>
      </c>
      <c r="BI206" s="49">
        <f>IFERROR(VLOOKUP(tab_herpeto[[#This Row],[Espécie*2]],'Base de dados'!B:Z,17,),0)</f>
        <v>0</v>
      </c>
      <c r="BJ206" s="49">
        <f>IFERROR(VLOOKUP(tab_herpeto[[#This Row],[Espécie*2]],'Base de dados'!B:Z,18,),0)</f>
        <v>0</v>
      </c>
      <c r="BK206" s="49" t="str">
        <f>IFERROR(VLOOKUP(tab_herpeto[[#This Row],[Espécie*2]],'Base de dados'!B:Z,19,),0)</f>
        <v>-</v>
      </c>
      <c r="BL206" s="49" t="str">
        <f>IFERROR(VLOOKUP(tab_herpeto[[#This Row],[Espécie*2]],'Base de dados'!B:Z,20,),0)</f>
        <v>-</v>
      </c>
      <c r="BM206" s="49" t="str">
        <f>IFERROR(VLOOKUP(tab_herpeto[[#This Row],[Espécie*2]],'Base de dados'!B:Z,24),0)</f>
        <v>-</v>
      </c>
      <c r="BN206" s="49" t="str">
        <f>IFERROR(VLOOKUP(tab_herpeto[[#This Row],[Espécie*2]],'Base de dados'!B:Z,25,),0)</f>
        <v>-</v>
      </c>
      <c r="BO206" s="49" t="str">
        <f>IFERROR(VLOOKUP(tab_herpeto[[#This Row],[Espécie*2]],'Base de dados'!B:Z,2),0)</f>
        <v>XX</v>
      </c>
      <c r="BP206" s="49">
        <f>IFERROR(VLOOKUP(tab_herpeto[[#This Row],[Espécie*2]],'Base de dados'!B:AA,26),0)</f>
        <v>0</v>
      </c>
    </row>
    <row r="207" spans="2:68" x14ac:dyDescent="0.25">
      <c r="B207" s="29">
        <v>203</v>
      </c>
      <c r="C207" s="33" t="s">
        <v>3071</v>
      </c>
      <c r="D207" s="49" t="s">
        <v>3092</v>
      </c>
      <c r="E207" s="49" t="s">
        <v>85</v>
      </c>
      <c r="F207" s="50">
        <v>45144</v>
      </c>
      <c r="G207" s="49" t="s">
        <v>3073</v>
      </c>
      <c r="H207" s="49" t="s">
        <v>77</v>
      </c>
      <c r="I207" s="49" t="s">
        <v>59</v>
      </c>
      <c r="J207" s="49" t="s">
        <v>3064</v>
      </c>
      <c r="K207" s="53" t="s">
        <v>1350</v>
      </c>
      <c r="L207" s="35" t="str">
        <f>IFERROR(VLOOKUP(tab_herpeto[[#This Row],[Espécie*]],'Base de dados'!B:Z,7,),0)</f>
        <v>rã-chorona</v>
      </c>
      <c r="M207" s="29" t="s">
        <v>3</v>
      </c>
      <c r="N207" s="49" t="s">
        <v>82</v>
      </c>
      <c r="O207" s="49" t="s">
        <v>82</v>
      </c>
      <c r="P207" s="49" t="s">
        <v>39</v>
      </c>
      <c r="Q207" s="49" t="s">
        <v>69</v>
      </c>
      <c r="R207" s="49" t="s">
        <v>41</v>
      </c>
      <c r="S207" s="49" t="s">
        <v>4</v>
      </c>
      <c r="T207" s="51" t="s">
        <v>3101</v>
      </c>
      <c r="U207" s="51" t="s">
        <v>3102</v>
      </c>
      <c r="V207" s="49"/>
      <c r="W207" s="49" t="s">
        <v>52</v>
      </c>
      <c r="X207" s="29" t="s">
        <v>3</v>
      </c>
      <c r="Y207" s="49" t="s">
        <v>3</v>
      </c>
      <c r="Z207" s="50">
        <f>tab_herpeto[[#This Row],[Data]]</f>
        <v>45144</v>
      </c>
      <c r="AA207" s="49" t="str">
        <f>tab_herpeto[[#This Row],[Empreendimento]]</f>
        <v>PCH Canoas</v>
      </c>
      <c r="AB207" s="49" t="s">
        <v>176</v>
      </c>
      <c r="AC207" s="29" t="s">
        <v>178</v>
      </c>
      <c r="AD207" s="29" t="s">
        <v>181</v>
      </c>
      <c r="AE207" s="29" t="s">
        <v>3086</v>
      </c>
      <c r="AF207" s="29" t="s">
        <v>184</v>
      </c>
      <c r="AG207" s="29" t="s">
        <v>3130</v>
      </c>
      <c r="AH207" s="29" t="s">
        <v>189</v>
      </c>
      <c r="AI207" s="52" t="str">
        <f>tab_herpeto[[#This Row],[Espécie*]]</f>
        <v>Physalaemus gracilis</v>
      </c>
      <c r="AJ207" s="53" t="str">
        <f>IFERROR(VLOOKUP(tab_herpeto[[#This Row],[Espécie*2]],'Base de dados'!B:Z,7,),0)</f>
        <v>rã-chorona</v>
      </c>
      <c r="AK207" s="49" t="str">
        <f>IFERROR(VLOOKUP(tab_herpeto[[#This Row],[Espécie*2]],'Base de dados'!B:Z,13,),0)</f>
        <v>-</v>
      </c>
      <c r="AL207" s="29" t="s">
        <v>192</v>
      </c>
      <c r="AM207" s="29" t="s">
        <v>3077</v>
      </c>
      <c r="AN207" s="29" t="s">
        <v>3081</v>
      </c>
      <c r="AO207" s="49" t="str">
        <f>IFERROR(VLOOKUP(tab_herpeto[[#This Row],[Espécie*2]],'Base de dados'!B:Z,22,),0)</f>
        <v>-</v>
      </c>
      <c r="AP207" s="49" t="str">
        <f>IFERROR(VLOOKUP(tab_herpeto[[#This Row],[Espécie*2]],'Base de dados'!B:Z,23,),0)</f>
        <v>-</v>
      </c>
      <c r="AQ207" s="49" t="str">
        <f>IFERROR(VLOOKUP(tab_herpeto[[#This Row],[Espécie*2]],'Base de dados'!B:Z,21,),0)</f>
        <v>LC</v>
      </c>
      <c r="AR207" s="49" t="str">
        <f>tab_herpeto[[#This Row],[Campanha]]</f>
        <v>C03</v>
      </c>
      <c r="AS207" s="49"/>
      <c r="AT207" s="49" t="str">
        <f>tab_herpeto[[#This Row],[Método]]</f>
        <v>Censo auditivo</v>
      </c>
      <c r="AU207" s="49" t="str">
        <f>tab_herpeto[[#This Row],[ID Marcação*]]</f>
        <v>-</v>
      </c>
      <c r="AV207" s="49" t="str">
        <f>tab_herpeto[[#This Row],[Nº do Tombo]]</f>
        <v>-</v>
      </c>
      <c r="AW207" s="49" t="str">
        <f>IFERROR(VLOOKUP(tab_herpeto[[#This Row],[Espécie*2]],'Base de dados'!B:Z,11,),0)</f>
        <v>R</v>
      </c>
      <c r="AX207" s="49" t="str">
        <f>IFERROR(VLOOKUP(tab_herpeto[[#This Row],[Espécie*2]],'Base de dados'!B:Z,3,),0)</f>
        <v>Anura</v>
      </c>
      <c r="AY207" s="49" t="str">
        <f>IFERROR(VLOOKUP(tab_herpeto[[#This Row],[Espécie*2]],'Base de dados'!B:Z,4,),0)</f>
        <v>Leptodactylidae</v>
      </c>
      <c r="AZ207" s="49" t="str">
        <f>IFERROR(VLOOKUP(tab_herpeto[[#This Row],[Espécie*2]],'Base de dados'!B:Z,5,),0)</f>
        <v>Leiuperinae</v>
      </c>
      <c r="BA207" s="49">
        <f>IFERROR(VLOOKUP(tab_herpeto[[#This Row],[Espécie*2]],'Base de dados'!B:Z,6,),0)</f>
        <v>0</v>
      </c>
      <c r="BB207" s="49" t="str">
        <f>IFERROR(VLOOKUP(tab_herpeto[[#This Row],[Espécie*2]],'Base de dados'!B:Z,8,),0)</f>
        <v>-</v>
      </c>
      <c r="BC207" s="49" t="str">
        <f>IFERROR(VLOOKUP(tab_herpeto[[#This Row],[Espécie*2]],'Base de dados'!B:Z,9,),0)</f>
        <v>-</v>
      </c>
      <c r="BD207" s="49" t="str">
        <f>IFERROR(VLOOKUP(tab_herpeto[[#This Row],[Espécie*2]],'Base de dados'!B:Z,10,),0)</f>
        <v>-</v>
      </c>
      <c r="BE207" s="49" t="str">
        <f>IFERROR(VLOOKUP(tab_herpeto[[#This Row],[Espécie*2]],'Base de dados'!B:Z,12,),0)</f>
        <v>-</v>
      </c>
      <c r="BF207" s="49" t="str">
        <f>IFERROR(VLOOKUP(tab_herpeto[[#This Row],[Espécie*2]],'Base de dados'!B:Z,14,),0)</f>
        <v>-</v>
      </c>
      <c r="BG207" s="49">
        <f>IFERROR(VLOOKUP(tab_herpeto[[#This Row],[Espécie*2]],'Base de dados'!B:Z,15,),0)</f>
        <v>0</v>
      </c>
      <c r="BH207" s="49">
        <f>IFERROR(VLOOKUP(tab_herpeto[[#This Row],[Espécie*2]],'Base de dados'!B:Z,16,),0)</f>
        <v>0</v>
      </c>
      <c r="BI207" s="49">
        <f>IFERROR(VLOOKUP(tab_herpeto[[#This Row],[Espécie*2]],'Base de dados'!B:Z,17,),0)</f>
        <v>0</v>
      </c>
      <c r="BJ207" s="49">
        <f>IFERROR(VLOOKUP(tab_herpeto[[#This Row],[Espécie*2]],'Base de dados'!B:Z,18,),0)</f>
        <v>0</v>
      </c>
      <c r="BK207" s="49" t="str">
        <f>IFERROR(VLOOKUP(tab_herpeto[[#This Row],[Espécie*2]],'Base de dados'!B:Z,19,),0)</f>
        <v>-</v>
      </c>
      <c r="BL207" s="49" t="str">
        <f>IFERROR(VLOOKUP(tab_herpeto[[#This Row],[Espécie*2]],'Base de dados'!B:Z,20,),0)</f>
        <v>-</v>
      </c>
      <c r="BM207" s="49" t="str">
        <f>IFERROR(VLOOKUP(tab_herpeto[[#This Row],[Espécie*2]],'Base de dados'!B:Z,24),0)</f>
        <v>-</v>
      </c>
      <c r="BN207" s="49" t="str">
        <f>IFERROR(VLOOKUP(tab_herpeto[[#This Row],[Espécie*2]],'Base de dados'!B:Z,25,),0)</f>
        <v>-</v>
      </c>
      <c r="BO207" s="49" t="str">
        <f>IFERROR(VLOOKUP(tab_herpeto[[#This Row],[Espécie*2]],'Base de dados'!B:Z,2),0)</f>
        <v>XX</v>
      </c>
      <c r="BP207" s="49">
        <f>IFERROR(VLOOKUP(tab_herpeto[[#This Row],[Espécie*2]],'Base de dados'!B:AA,26),0)</f>
        <v>0</v>
      </c>
    </row>
    <row r="208" spans="2:68" x14ac:dyDescent="0.25">
      <c r="B208" s="29">
        <v>204</v>
      </c>
      <c r="C208" s="33" t="s">
        <v>3071</v>
      </c>
      <c r="D208" s="49" t="s">
        <v>3092</v>
      </c>
      <c r="E208" s="49" t="s">
        <v>85</v>
      </c>
      <c r="F208" s="50">
        <v>45144</v>
      </c>
      <c r="G208" s="49" t="s">
        <v>3073</v>
      </c>
      <c r="H208" s="49" t="s">
        <v>77</v>
      </c>
      <c r="I208" s="49" t="s">
        <v>59</v>
      </c>
      <c r="J208" s="49" t="s">
        <v>3064</v>
      </c>
      <c r="K208" s="53" t="s">
        <v>1350</v>
      </c>
      <c r="L208" s="35" t="str">
        <f>IFERROR(VLOOKUP(tab_herpeto[[#This Row],[Espécie*]],'Base de dados'!B:Z,7,),0)</f>
        <v>rã-chorona</v>
      </c>
      <c r="M208" s="29" t="s">
        <v>3</v>
      </c>
      <c r="N208" s="49" t="s">
        <v>82</v>
      </c>
      <c r="O208" s="49" t="s">
        <v>82</v>
      </c>
      <c r="P208" s="49" t="s">
        <v>39</v>
      </c>
      <c r="Q208" s="49" t="s">
        <v>69</v>
      </c>
      <c r="R208" s="49" t="s">
        <v>41</v>
      </c>
      <c r="S208" s="49" t="s">
        <v>4</v>
      </c>
      <c r="T208" s="51" t="s">
        <v>3101</v>
      </c>
      <c r="U208" s="51" t="s">
        <v>3102</v>
      </c>
      <c r="V208" s="49"/>
      <c r="W208" s="49" t="s">
        <v>52</v>
      </c>
      <c r="X208" s="29" t="s">
        <v>3</v>
      </c>
      <c r="Y208" s="49" t="s">
        <v>3</v>
      </c>
      <c r="Z208" s="50">
        <f>tab_herpeto[[#This Row],[Data]]</f>
        <v>45144</v>
      </c>
      <c r="AA208" s="49" t="str">
        <f>tab_herpeto[[#This Row],[Empreendimento]]</f>
        <v>PCH Canoas</v>
      </c>
      <c r="AB208" s="49" t="s">
        <v>176</v>
      </c>
      <c r="AC208" s="29" t="s">
        <v>178</v>
      </c>
      <c r="AD208" s="29" t="s">
        <v>181</v>
      </c>
      <c r="AE208" s="29" t="s">
        <v>3086</v>
      </c>
      <c r="AF208" s="29" t="s">
        <v>184</v>
      </c>
      <c r="AG208" s="29" t="s">
        <v>3130</v>
      </c>
      <c r="AH208" s="29" t="s">
        <v>189</v>
      </c>
      <c r="AI208" s="52" t="str">
        <f>tab_herpeto[[#This Row],[Espécie*]]</f>
        <v>Physalaemus gracilis</v>
      </c>
      <c r="AJ208" s="53" t="str">
        <f>IFERROR(VLOOKUP(tab_herpeto[[#This Row],[Espécie*2]],'Base de dados'!B:Z,7,),0)</f>
        <v>rã-chorona</v>
      </c>
      <c r="AK208" s="49" t="str">
        <f>IFERROR(VLOOKUP(tab_herpeto[[#This Row],[Espécie*2]],'Base de dados'!B:Z,13,),0)</f>
        <v>-</v>
      </c>
      <c r="AL208" s="29" t="s">
        <v>192</v>
      </c>
      <c r="AM208" s="29" t="s">
        <v>3077</v>
      </c>
      <c r="AN208" s="29" t="s">
        <v>3081</v>
      </c>
      <c r="AO208" s="49" t="str">
        <f>IFERROR(VLOOKUP(tab_herpeto[[#This Row],[Espécie*2]],'Base de dados'!B:Z,22,),0)</f>
        <v>-</v>
      </c>
      <c r="AP208" s="49" t="str">
        <f>IFERROR(VLOOKUP(tab_herpeto[[#This Row],[Espécie*2]],'Base de dados'!B:Z,23,),0)</f>
        <v>-</v>
      </c>
      <c r="AQ208" s="49" t="str">
        <f>IFERROR(VLOOKUP(tab_herpeto[[#This Row],[Espécie*2]],'Base de dados'!B:Z,21,),0)</f>
        <v>LC</v>
      </c>
      <c r="AR208" s="49" t="str">
        <f>tab_herpeto[[#This Row],[Campanha]]</f>
        <v>C03</v>
      </c>
      <c r="AS208" s="49"/>
      <c r="AT208" s="49" t="str">
        <f>tab_herpeto[[#This Row],[Método]]</f>
        <v>Censo auditivo</v>
      </c>
      <c r="AU208" s="49" t="str">
        <f>tab_herpeto[[#This Row],[ID Marcação*]]</f>
        <v>-</v>
      </c>
      <c r="AV208" s="49" t="str">
        <f>tab_herpeto[[#This Row],[Nº do Tombo]]</f>
        <v>-</v>
      </c>
      <c r="AW208" s="49" t="str">
        <f>IFERROR(VLOOKUP(tab_herpeto[[#This Row],[Espécie*2]],'Base de dados'!B:Z,11,),0)</f>
        <v>R</v>
      </c>
      <c r="AX208" s="49" t="str">
        <f>IFERROR(VLOOKUP(tab_herpeto[[#This Row],[Espécie*2]],'Base de dados'!B:Z,3,),0)</f>
        <v>Anura</v>
      </c>
      <c r="AY208" s="49" t="str">
        <f>IFERROR(VLOOKUP(tab_herpeto[[#This Row],[Espécie*2]],'Base de dados'!B:Z,4,),0)</f>
        <v>Leptodactylidae</v>
      </c>
      <c r="AZ208" s="49" t="str">
        <f>IFERROR(VLOOKUP(tab_herpeto[[#This Row],[Espécie*2]],'Base de dados'!B:Z,5,),0)</f>
        <v>Leiuperinae</v>
      </c>
      <c r="BA208" s="49">
        <f>IFERROR(VLOOKUP(tab_herpeto[[#This Row],[Espécie*2]],'Base de dados'!B:Z,6,),0)</f>
        <v>0</v>
      </c>
      <c r="BB208" s="49" t="str">
        <f>IFERROR(VLOOKUP(tab_herpeto[[#This Row],[Espécie*2]],'Base de dados'!B:Z,8,),0)</f>
        <v>-</v>
      </c>
      <c r="BC208" s="49" t="str">
        <f>IFERROR(VLOOKUP(tab_herpeto[[#This Row],[Espécie*2]],'Base de dados'!B:Z,9,),0)</f>
        <v>-</v>
      </c>
      <c r="BD208" s="49" t="str">
        <f>IFERROR(VLOOKUP(tab_herpeto[[#This Row],[Espécie*2]],'Base de dados'!B:Z,10,),0)</f>
        <v>-</v>
      </c>
      <c r="BE208" s="49" t="str">
        <f>IFERROR(VLOOKUP(tab_herpeto[[#This Row],[Espécie*2]],'Base de dados'!B:Z,12,),0)</f>
        <v>-</v>
      </c>
      <c r="BF208" s="49" t="str">
        <f>IFERROR(VLOOKUP(tab_herpeto[[#This Row],[Espécie*2]],'Base de dados'!B:Z,14,),0)</f>
        <v>-</v>
      </c>
      <c r="BG208" s="49">
        <f>IFERROR(VLOOKUP(tab_herpeto[[#This Row],[Espécie*2]],'Base de dados'!B:Z,15,),0)</f>
        <v>0</v>
      </c>
      <c r="BH208" s="49">
        <f>IFERROR(VLOOKUP(tab_herpeto[[#This Row],[Espécie*2]],'Base de dados'!B:Z,16,),0)</f>
        <v>0</v>
      </c>
      <c r="BI208" s="49">
        <f>IFERROR(VLOOKUP(tab_herpeto[[#This Row],[Espécie*2]],'Base de dados'!B:Z,17,),0)</f>
        <v>0</v>
      </c>
      <c r="BJ208" s="49">
        <f>IFERROR(VLOOKUP(tab_herpeto[[#This Row],[Espécie*2]],'Base de dados'!B:Z,18,),0)</f>
        <v>0</v>
      </c>
      <c r="BK208" s="49" t="str">
        <f>IFERROR(VLOOKUP(tab_herpeto[[#This Row],[Espécie*2]],'Base de dados'!B:Z,19,),0)</f>
        <v>-</v>
      </c>
      <c r="BL208" s="49" t="str">
        <f>IFERROR(VLOOKUP(tab_herpeto[[#This Row],[Espécie*2]],'Base de dados'!B:Z,20,),0)</f>
        <v>-</v>
      </c>
      <c r="BM208" s="49" t="str">
        <f>IFERROR(VLOOKUP(tab_herpeto[[#This Row],[Espécie*2]],'Base de dados'!B:Z,24),0)</f>
        <v>-</v>
      </c>
      <c r="BN208" s="49" t="str">
        <f>IFERROR(VLOOKUP(tab_herpeto[[#This Row],[Espécie*2]],'Base de dados'!B:Z,25,),0)</f>
        <v>-</v>
      </c>
      <c r="BO208" s="49" t="str">
        <f>IFERROR(VLOOKUP(tab_herpeto[[#This Row],[Espécie*2]],'Base de dados'!B:Z,2),0)</f>
        <v>XX</v>
      </c>
      <c r="BP208" s="49">
        <f>IFERROR(VLOOKUP(tab_herpeto[[#This Row],[Espécie*2]],'Base de dados'!B:AA,26),0)</f>
        <v>0</v>
      </c>
    </row>
    <row r="209" spans="2:68" x14ac:dyDescent="0.25">
      <c r="B209" s="29">
        <v>205</v>
      </c>
      <c r="C209" s="33" t="s">
        <v>3071</v>
      </c>
      <c r="D209" s="49" t="s">
        <v>3092</v>
      </c>
      <c r="E209" s="49" t="s">
        <v>85</v>
      </c>
      <c r="F209" s="50">
        <v>45144</v>
      </c>
      <c r="G209" s="49" t="s">
        <v>3073</v>
      </c>
      <c r="H209" s="49" t="s">
        <v>77</v>
      </c>
      <c r="I209" s="49" t="s">
        <v>59</v>
      </c>
      <c r="J209" s="49" t="s">
        <v>3064</v>
      </c>
      <c r="K209" s="53" t="s">
        <v>1350</v>
      </c>
      <c r="L209" s="35" t="str">
        <f>IFERROR(VLOOKUP(tab_herpeto[[#This Row],[Espécie*]],'Base de dados'!B:Z,7,),0)</f>
        <v>rã-chorona</v>
      </c>
      <c r="M209" s="29" t="s">
        <v>3</v>
      </c>
      <c r="N209" s="49" t="s">
        <v>82</v>
      </c>
      <c r="O209" s="49" t="s">
        <v>82</v>
      </c>
      <c r="P209" s="49" t="s">
        <v>39</v>
      </c>
      <c r="Q209" s="49" t="s">
        <v>69</v>
      </c>
      <c r="R209" s="49" t="s">
        <v>41</v>
      </c>
      <c r="S209" s="49" t="s">
        <v>4</v>
      </c>
      <c r="T209" s="51" t="s">
        <v>3101</v>
      </c>
      <c r="U209" s="51" t="s">
        <v>3102</v>
      </c>
      <c r="V209" s="49"/>
      <c r="W209" s="49" t="s">
        <v>52</v>
      </c>
      <c r="X209" s="29" t="s">
        <v>3</v>
      </c>
      <c r="Y209" s="49" t="s">
        <v>3</v>
      </c>
      <c r="Z209" s="50">
        <f>tab_herpeto[[#This Row],[Data]]</f>
        <v>45144</v>
      </c>
      <c r="AA209" s="49" t="str">
        <f>tab_herpeto[[#This Row],[Empreendimento]]</f>
        <v>PCH Canoas</v>
      </c>
      <c r="AB209" s="49" t="s">
        <v>176</v>
      </c>
      <c r="AC209" s="29" t="s">
        <v>178</v>
      </c>
      <c r="AD209" s="29" t="s">
        <v>181</v>
      </c>
      <c r="AE209" s="29" t="s">
        <v>3086</v>
      </c>
      <c r="AF209" s="29" t="s">
        <v>184</v>
      </c>
      <c r="AG209" s="29" t="s">
        <v>3130</v>
      </c>
      <c r="AH209" s="29" t="s">
        <v>189</v>
      </c>
      <c r="AI209" s="52" t="str">
        <f>tab_herpeto[[#This Row],[Espécie*]]</f>
        <v>Physalaemus gracilis</v>
      </c>
      <c r="AJ209" s="53" t="str">
        <f>IFERROR(VLOOKUP(tab_herpeto[[#This Row],[Espécie*2]],'Base de dados'!B:Z,7,),0)</f>
        <v>rã-chorona</v>
      </c>
      <c r="AK209" s="49" t="str">
        <f>IFERROR(VLOOKUP(tab_herpeto[[#This Row],[Espécie*2]],'Base de dados'!B:Z,13,),0)</f>
        <v>-</v>
      </c>
      <c r="AL209" s="29" t="s">
        <v>192</v>
      </c>
      <c r="AM209" s="29" t="s">
        <v>3077</v>
      </c>
      <c r="AN209" s="29" t="s">
        <v>3081</v>
      </c>
      <c r="AO209" s="49" t="str">
        <f>IFERROR(VLOOKUP(tab_herpeto[[#This Row],[Espécie*2]],'Base de dados'!B:Z,22,),0)</f>
        <v>-</v>
      </c>
      <c r="AP209" s="49" t="str">
        <f>IFERROR(VLOOKUP(tab_herpeto[[#This Row],[Espécie*2]],'Base de dados'!B:Z,23,),0)</f>
        <v>-</v>
      </c>
      <c r="AQ209" s="49" t="str">
        <f>IFERROR(VLOOKUP(tab_herpeto[[#This Row],[Espécie*2]],'Base de dados'!B:Z,21,),0)</f>
        <v>LC</v>
      </c>
      <c r="AR209" s="49" t="str">
        <f>tab_herpeto[[#This Row],[Campanha]]</f>
        <v>C03</v>
      </c>
      <c r="AS209" s="49"/>
      <c r="AT209" s="49" t="str">
        <f>tab_herpeto[[#This Row],[Método]]</f>
        <v>Censo auditivo</v>
      </c>
      <c r="AU209" s="49" t="str">
        <f>tab_herpeto[[#This Row],[ID Marcação*]]</f>
        <v>-</v>
      </c>
      <c r="AV209" s="49" t="str">
        <f>tab_herpeto[[#This Row],[Nº do Tombo]]</f>
        <v>-</v>
      </c>
      <c r="AW209" s="49" t="str">
        <f>IFERROR(VLOOKUP(tab_herpeto[[#This Row],[Espécie*2]],'Base de dados'!B:Z,11,),0)</f>
        <v>R</v>
      </c>
      <c r="AX209" s="49" t="str">
        <f>IFERROR(VLOOKUP(tab_herpeto[[#This Row],[Espécie*2]],'Base de dados'!B:Z,3,),0)</f>
        <v>Anura</v>
      </c>
      <c r="AY209" s="49" t="str">
        <f>IFERROR(VLOOKUP(tab_herpeto[[#This Row],[Espécie*2]],'Base de dados'!B:Z,4,),0)</f>
        <v>Leptodactylidae</v>
      </c>
      <c r="AZ209" s="49" t="str">
        <f>IFERROR(VLOOKUP(tab_herpeto[[#This Row],[Espécie*2]],'Base de dados'!B:Z,5,),0)</f>
        <v>Leiuperinae</v>
      </c>
      <c r="BA209" s="49">
        <f>IFERROR(VLOOKUP(tab_herpeto[[#This Row],[Espécie*2]],'Base de dados'!B:Z,6,),0)</f>
        <v>0</v>
      </c>
      <c r="BB209" s="49" t="str">
        <f>IFERROR(VLOOKUP(tab_herpeto[[#This Row],[Espécie*2]],'Base de dados'!B:Z,8,),0)</f>
        <v>-</v>
      </c>
      <c r="BC209" s="49" t="str">
        <f>IFERROR(VLOOKUP(tab_herpeto[[#This Row],[Espécie*2]],'Base de dados'!B:Z,9,),0)</f>
        <v>-</v>
      </c>
      <c r="BD209" s="49" t="str">
        <f>IFERROR(VLOOKUP(tab_herpeto[[#This Row],[Espécie*2]],'Base de dados'!B:Z,10,),0)</f>
        <v>-</v>
      </c>
      <c r="BE209" s="49" t="str">
        <f>IFERROR(VLOOKUP(tab_herpeto[[#This Row],[Espécie*2]],'Base de dados'!B:Z,12,),0)</f>
        <v>-</v>
      </c>
      <c r="BF209" s="49" t="str">
        <f>IFERROR(VLOOKUP(tab_herpeto[[#This Row],[Espécie*2]],'Base de dados'!B:Z,14,),0)</f>
        <v>-</v>
      </c>
      <c r="BG209" s="49">
        <f>IFERROR(VLOOKUP(tab_herpeto[[#This Row],[Espécie*2]],'Base de dados'!B:Z,15,),0)</f>
        <v>0</v>
      </c>
      <c r="BH209" s="49">
        <f>IFERROR(VLOOKUP(tab_herpeto[[#This Row],[Espécie*2]],'Base de dados'!B:Z,16,),0)</f>
        <v>0</v>
      </c>
      <c r="BI209" s="49">
        <f>IFERROR(VLOOKUP(tab_herpeto[[#This Row],[Espécie*2]],'Base de dados'!B:Z,17,),0)</f>
        <v>0</v>
      </c>
      <c r="BJ209" s="49">
        <f>IFERROR(VLOOKUP(tab_herpeto[[#This Row],[Espécie*2]],'Base de dados'!B:Z,18,),0)</f>
        <v>0</v>
      </c>
      <c r="BK209" s="49" t="str">
        <f>IFERROR(VLOOKUP(tab_herpeto[[#This Row],[Espécie*2]],'Base de dados'!B:Z,19,),0)</f>
        <v>-</v>
      </c>
      <c r="BL209" s="49" t="str">
        <f>IFERROR(VLOOKUP(tab_herpeto[[#This Row],[Espécie*2]],'Base de dados'!B:Z,20,),0)</f>
        <v>-</v>
      </c>
      <c r="BM209" s="49" t="str">
        <f>IFERROR(VLOOKUP(tab_herpeto[[#This Row],[Espécie*2]],'Base de dados'!B:Z,24),0)</f>
        <v>-</v>
      </c>
      <c r="BN209" s="49" t="str">
        <f>IFERROR(VLOOKUP(tab_herpeto[[#This Row],[Espécie*2]],'Base de dados'!B:Z,25,),0)</f>
        <v>-</v>
      </c>
      <c r="BO209" s="49" t="str">
        <f>IFERROR(VLOOKUP(tab_herpeto[[#This Row],[Espécie*2]],'Base de dados'!B:Z,2),0)</f>
        <v>XX</v>
      </c>
      <c r="BP209" s="49">
        <f>IFERROR(VLOOKUP(tab_herpeto[[#This Row],[Espécie*2]],'Base de dados'!B:AA,26),0)</f>
        <v>0</v>
      </c>
    </row>
    <row r="210" spans="2:68" x14ac:dyDescent="0.25">
      <c r="B210" s="29">
        <v>206</v>
      </c>
      <c r="C210" s="33" t="s">
        <v>3071</v>
      </c>
      <c r="D210" s="49" t="s">
        <v>3092</v>
      </c>
      <c r="E210" s="49" t="s">
        <v>85</v>
      </c>
      <c r="F210" s="50">
        <v>45144</v>
      </c>
      <c r="G210" s="49" t="s">
        <v>3073</v>
      </c>
      <c r="H210" s="49" t="s">
        <v>77</v>
      </c>
      <c r="I210" s="49" t="s">
        <v>59</v>
      </c>
      <c r="J210" s="49" t="s">
        <v>3064</v>
      </c>
      <c r="K210" s="53" t="s">
        <v>1350</v>
      </c>
      <c r="L210" s="35" t="str">
        <f>IFERROR(VLOOKUP(tab_herpeto[[#This Row],[Espécie*]],'Base de dados'!B:Z,7,),0)</f>
        <v>rã-chorona</v>
      </c>
      <c r="M210" s="29" t="s">
        <v>3</v>
      </c>
      <c r="N210" s="49" t="s">
        <v>82</v>
      </c>
      <c r="O210" s="49" t="s">
        <v>82</v>
      </c>
      <c r="P210" s="49" t="s">
        <v>39</v>
      </c>
      <c r="Q210" s="49" t="s">
        <v>69</v>
      </c>
      <c r="R210" s="49" t="s">
        <v>41</v>
      </c>
      <c r="S210" s="49" t="s">
        <v>4</v>
      </c>
      <c r="T210" s="51" t="s">
        <v>3101</v>
      </c>
      <c r="U210" s="51" t="s">
        <v>3102</v>
      </c>
      <c r="V210" s="49"/>
      <c r="W210" s="49" t="s">
        <v>52</v>
      </c>
      <c r="X210" s="29" t="s">
        <v>3</v>
      </c>
      <c r="Y210" s="49" t="s">
        <v>3</v>
      </c>
      <c r="Z210" s="50">
        <f>tab_herpeto[[#This Row],[Data]]</f>
        <v>45144</v>
      </c>
      <c r="AA210" s="49" t="str">
        <f>tab_herpeto[[#This Row],[Empreendimento]]</f>
        <v>PCH Canoas</v>
      </c>
      <c r="AB210" s="49" t="s">
        <v>176</v>
      </c>
      <c r="AC210" s="29" t="s">
        <v>178</v>
      </c>
      <c r="AD210" s="29" t="s">
        <v>181</v>
      </c>
      <c r="AE210" s="29" t="s">
        <v>3086</v>
      </c>
      <c r="AF210" s="29" t="s">
        <v>184</v>
      </c>
      <c r="AG210" s="29" t="s">
        <v>3130</v>
      </c>
      <c r="AH210" s="29" t="s">
        <v>189</v>
      </c>
      <c r="AI210" s="52" t="str">
        <f>tab_herpeto[[#This Row],[Espécie*]]</f>
        <v>Physalaemus gracilis</v>
      </c>
      <c r="AJ210" s="53" t="str">
        <f>IFERROR(VLOOKUP(tab_herpeto[[#This Row],[Espécie*2]],'Base de dados'!B:Z,7,),0)</f>
        <v>rã-chorona</v>
      </c>
      <c r="AK210" s="49" t="str">
        <f>IFERROR(VLOOKUP(tab_herpeto[[#This Row],[Espécie*2]],'Base de dados'!B:Z,13,),0)</f>
        <v>-</v>
      </c>
      <c r="AL210" s="29" t="s">
        <v>192</v>
      </c>
      <c r="AM210" s="29" t="s">
        <v>3077</v>
      </c>
      <c r="AN210" s="29" t="s">
        <v>3081</v>
      </c>
      <c r="AO210" s="49" t="str">
        <f>IFERROR(VLOOKUP(tab_herpeto[[#This Row],[Espécie*2]],'Base de dados'!B:Z,22,),0)</f>
        <v>-</v>
      </c>
      <c r="AP210" s="49" t="str">
        <f>IFERROR(VLOOKUP(tab_herpeto[[#This Row],[Espécie*2]],'Base de dados'!B:Z,23,),0)</f>
        <v>-</v>
      </c>
      <c r="AQ210" s="49" t="str">
        <f>IFERROR(VLOOKUP(tab_herpeto[[#This Row],[Espécie*2]],'Base de dados'!B:Z,21,),0)</f>
        <v>LC</v>
      </c>
      <c r="AR210" s="49" t="str">
        <f>tab_herpeto[[#This Row],[Campanha]]</f>
        <v>C03</v>
      </c>
      <c r="AS210" s="49"/>
      <c r="AT210" s="49" t="str">
        <f>tab_herpeto[[#This Row],[Método]]</f>
        <v>Censo auditivo</v>
      </c>
      <c r="AU210" s="49" t="str">
        <f>tab_herpeto[[#This Row],[ID Marcação*]]</f>
        <v>-</v>
      </c>
      <c r="AV210" s="49" t="str">
        <f>tab_herpeto[[#This Row],[Nº do Tombo]]</f>
        <v>-</v>
      </c>
      <c r="AW210" s="49" t="str">
        <f>IFERROR(VLOOKUP(tab_herpeto[[#This Row],[Espécie*2]],'Base de dados'!B:Z,11,),0)</f>
        <v>R</v>
      </c>
      <c r="AX210" s="49" t="str">
        <f>IFERROR(VLOOKUP(tab_herpeto[[#This Row],[Espécie*2]],'Base de dados'!B:Z,3,),0)</f>
        <v>Anura</v>
      </c>
      <c r="AY210" s="49" t="str">
        <f>IFERROR(VLOOKUP(tab_herpeto[[#This Row],[Espécie*2]],'Base de dados'!B:Z,4,),0)</f>
        <v>Leptodactylidae</v>
      </c>
      <c r="AZ210" s="49" t="str">
        <f>IFERROR(VLOOKUP(tab_herpeto[[#This Row],[Espécie*2]],'Base de dados'!B:Z,5,),0)</f>
        <v>Leiuperinae</v>
      </c>
      <c r="BA210" s="49">
        <f>IFERROR(VLOOKUP(tab_herpeto[[#This Row],[Espécie*2]],'Base de dados'!B:Z,6,),0)</f>
        <v>0</v>
      </c>
      <c r="BB210" s="49" t="str">
        <f>IFERROR(VLOOKUP(tab_herpeto[[#This Row],[Espécie*2]],'Base de dados'!B:Z,8,),0)</f>
        <v>-</v>
      </c>
      <c r="BC210" s="49" t="str">
        <f>IFERROR(VLOOKUP(tab_herpeto[[#This Row],[Espécie*2]],'Base de dados'!B:Z,9,),0)</f>
        <v>-</v>
      </c>
      <c r="BD210" s="49" t="str">
        <f>IFERROR(VLOOKUP(tab_herpeto[[#This Row],[Espécie*2]],'Base de dados'!B:Z,10,),0)</f>
        <v>-</v>
      </c>
      <c r="BE210" s="49" t="str">
        <f>IFERROR(VLOOKUP(tab_herpeto[[#This Row],[Espécie*2]],'Base de dados'!B:Z,12,),0)</f>
        <v>-</v>
      </c>
      <c r="BF210" s="49" t="str">
        <f>IFERROR(VLOOKUP(tab_herpeto[[#This Row],[Espécie*2]],'Base de dados'!B:Z,14,),0)</f>
        <v>-</v>
      </c>
      <c r="BG210" s="49">
        <f>IFERROR(VLOOKUP(tab_herpeto[[#This Row],[Espécie*2]],'Base de dados'!B:Z,15,),0)</f>
        <v>0</v>
      </c>
      <c r="BH210" s="49">
        <f>IFERROR(VLOOKUP(tab_herpeto[[#This Row],[Espécie*2]],'Base de dados'!B:Z,16,),0)</f>
        <v>0</v>
      </c>
      <c r="BI210" s="49">
        <f>IFERROR(VLOOKUP(tab_herpeto[[#This Row],[Espécie*2]],'Base de dados'!B:Z,17,),0)</f>
        <v>0</v>
      </c>
      <c r="BJ210" s="49">
        <f>IFERROR(VLOOKUP(tab_herpeto[[#This Row],[Espécie*2]],'Base de dados'!B:Z,18,),0)</f>
        <v>0</v>
      </c>
      <c r="BK210" s="49" t="str">
        <f>IFERROR(VLOOKUP(tab_herpeto[[#This Row],[Espécie*2]],'Base de dados'!B:Z,19,),0)</f>
        <v>-</v>
      </c>
      <c r="BL210" s="49" t="str">
        <f>IFERROR(VLOOKUP(tab_herpeto[[#This Row],[Espécie*2]],'Base de dados'!B:Z,20,),0)</f>
        <v>-</v>
      </c>
      <c r="BM210" s="49" t="str">
        <f>IFERROR(VLOOKUP(tab_herpeto[[#This Row],[Espécie*2]],'Base de dados'!B:Z,24),0)</f>
        <v>-</v>
      </c>
      <c r="BN210" s="49" t="str">
        <f>IFERROR(VLOOKUP(tab_herpeto[[#This Row],[Espécie*2]],'Base de dados'!B:Z,25,),0)</f>
        <v>-</v>
      </c>
      <c r="BO210" s="49" t="str">
        <f>IFERROR(VLOOKUP(tab_herpeto[[#This Row],[Espécie*2]],'Base de dados'!B:Z,2),0)</f>
        <v>XX</v>
      </c>
      <c r="BP210" s="49">
        <f>IFERROR(VLOOKUP(tab_herpeto[[#This Row],[Espécie*2]],'Base de dados'!B:AA,26),0)</f>
        <v>0</v>
      </c>
    </row>
    <row r="211" spans="2:68" x14ac:dyDescent="0.25">
      <c r="B211" s="29">
        <v>207</v>
      </c>
      <c r="C211" s="33" t="s">
        <v>3071</v>
      </c>
      <c r="D211" s="49" t="s">
        <v>3092</v>
      </c>
      <c r="E211" s="49" t="s">
        <v>85</v>
      </c>
      <c r="F211" s="50">
        <v>45144</v>
      </c>
      <c r="G211" s="49" t="s">
        <v>3073</v>
      </c>
      <c r="H211" s="49" t="s">
        <v>77</v>
      </c>
      <c r="I211" s="49" t="s">
        <v>59</v>
      </c>
      <c r="J211" s="49" t="s">
        <v>3064</v>
      </c>
      <c r="K211" s="53" t="s">
        <v>1350</v>
      </c>
      <c r="L211" s="35" t="str">
        <f>IFERROR(VLOOKUP(tab_herpeto[[#This Row],[Espécie*]],'Base de dados'!B:Z,7,),0)</f>
        <v>rã-chorona</v>
      </c>
      <c r="M211" s="29" t="s">
        <v>3</v>
      </c>
      <c r="N211" s="49" t="s">
        <v>82</v>
      </c>
      <c r="O211" s="49" t="s">
        <v>82</v>
      </c>
      <c r="P211" s="49" t="s">
        <v>39</v>
      </c>
      <c r="Q211" s="49" t="s">
        <v>69</v>
      </c>
      <c r="R211" s="49" t="s">
        <v>41</v>
      </c>
      <c r="S211" s="49" t="s">
        <v>4</v>
      </c>
      <c r="T211" s="51" t="s">
        <v>3101</v>
      </c>
      <c r="U211" s="51" t="s">
        <v>3102</v>
      </c>
      <c r="V211" s="49"/>
      <c r="W211" s="49" t="s">
        <v>52</v>
      </c>
      <c r="X211" s="29" t="s">
        <v>3</v>
      </c>
      <c r="Y211" s="49" t="s">
        <v>3</v>
      </c>
      <c r="Z211" s="50">
        <f>tab_herpeto[[#This Row],[Data]]</f>
        <v>45144</v>
      </c>
      <c r="AA211" s="49" t="str">
        <f>tab_herpeto[[#This Row],[Empreendimento]]</f>
        <v>PCH Canoas</v>
      </c>
      <c r="AB211" s="49" t="s">
        <v>176</v>
      </c>
      <c r="AC211" s="29" t="s">
        <v>178</v>
      </c>
      <c r="AD211" s="29" t="s">
        <v>181</v>
      </c>
      <c r="AE211" s="29" t="s">
        <v>3086</v>
      </c>
      <c r="AF211" s="29" t="s">
        <v>184</v>
      </c>
      <c r="AG211" s="29" t="s">
        <v>3130</v>
      </c>
      <c r="AH211" s="29" t="s">
        <v>189</v>
      </c>
      <c r="AI211" s="52" t="str">
        <f>tab_herpeto[[#This Row],[Espécie*]]</f>
        <v>Physalaemus gracilis</v>
      </c>
      <c r="AJ211" s="53" t="str">
        <f>IFERROR(VLOOKUP(tab_herpeto[[#This Row],[Espécie*2]],'Base de dados'!B:Z,7,),0)</f>
        <v>rã-chorona</v>
      </c>
      <c r="AK211" s="49" t="str">
        <f>IFERROR(VLOOKUP(tab_herpeto[[#This Row],[Espécie*2]],'Base de dados'!B:Z,13,),0)</f>
        <v>-</v>
      </c>
      <c r="AL211" s="29" t="s">
        <v>192</v>
      </c>
      <c r="AM211" s="29" t="s">
        <v>3077</v>
      </c>
      <c r="AN211" s="29" t="s">
        <v>3081</v>
      </c>
      <c r="AO211" s="49" t="str">
        <f>IFERROR(VLOOKUP(tab_herpeto[[#This Row],[Espécie*2]],'Base de dados'!B:Z,22,),0)</f>
        <v>-</v>
      </c>
      <c r="AP211" s="49" t="str">
        <f>IFERROR(VLOOKUP(tab_herpeto[[#This Row],[Espécie*2]],'Base de dados'!B:Z,23,),0)</f>
        <v>-</v>
      </c>
      <c r="AQ211" s="49" t="str">
        <f>IFERROR(VLOOKUP(tab_herpeto[[#This Row],[Espécie*2]],'Base de dados'!B:Z,21,),0)</f>
        <v>LC</v>
      </c>
      <c r="AR211" s="49" t="str">
        <f>tab_herpeto[[#This Row],[Campanha]]</f>
        <v>C03</v>
      </c>
      <c r="AS211" s="49"/>
      <c r="AT211" s="49" t="str">
        <f>tab_herpeto[[#This Row],[Método]]</f>
        <v>Censo auditivo</v>
      </c>
      <c r="AU211" s="49" t="str">
        <f>tab_herpeto[[#This Row],[ID Marcação*]]</f>
        <v>-</v>
      </c>
      <c r="AV211" s="49" t="str">
        <f>tab_herpeto[[#This Row],[Nº do Tombo]]</f>
        <v>-</v>
      </c>
      <c r="AW211" s="49" t="str">
        <f>IFERROR(VLOOKUP(tab_herpeto[[#This Row],[Espécie*2]],'Base de dados'!B:Z,11,),0)</f>
        <v>R</v>
      </c>
      <c r="AX211" s="49" t="str">
        <f>IFERROR(VLOOKUP(tab_herpeto[[#This Row],[Espécie*2]],'Base de dados'!B:Z,3,),0)</f>
        <v>Anura</v>
      </c>
      <c r="AY211" s="49" t="str">
        <f>IFERROR(VLOOKUP(tab_herpeto[[#This Row],[Espécie*2]],'Base de dados'!B:Z,4,),0)</f>
        <v>Leptodactylidae</v>
      </c>
      <c r="AZ211" s="49" t="str">
        <f>IFERROR(VLOOKUP(tab_herpeto[[#This Row],[Espécie*2]],'Base de dados'!B:Z,5,),0)</f>
        <v>Leiuperinae</v>
      </c>
      <c r="BA211" s="49">
        <f>IFERROR(VLOOKUP(tab_herpeto[[#This Row],[Espécie*2]],'Base de dados'!B:Z,6,),0)</f>
        <v>0</v>
      </c>
      <c r="BB211" s="49" t="str">
        <f>IFERROR(VLOOKUP(tab_herpeto[[#This Row],[Espécie*2]],'Base de dados'!B:Z,8,),0)</f>
        <v>-</v>
      </c>
      <c r="BC211" s="49" t="str">
        <f>IFERROR(VLOOKUP(tab_herpeto[[#This Row],[Espécie*2]],'Base de dados'!B:Z,9,),0)</f>
        <v>-</v>
      </c>
      <c r="BD211" s="49" t="str">
        <f>IFERROR(VLOOKUP(tab_herpeto[[#This Row],[Espécie*2]],'Base de dados'!B:Z,10,),0)</f>
        <v>-</v>
      </c>
      <c r="BE211" s="49" t="str">
        <f>IFERROR(VLOOKUP(tab_herpeto[[#This Row],[Espécie*2]],'Base de dados'!B:Z,12,),0)</f>
        <v>-</v>
      </c>
      <c r="BF211" s="49" t="str">
        <f>IFERROR(VLOOKUP(tab_herpeto[[#This Row],[Espécie*2]],'Base de dados'!B:Z,14,),0)</f>
        <v>-</v>
      </c>
      <c r="BG211" s="49">
        <f>IFERROR(VLOOKUP(tab_herpeto[[#This Row],[Espécie*2]],'Base de dados'!B:Z,15,),0)</f>
        <v>0</v>
      </c>
      <c r="BH211" s="49">
        <f>IFERROR(VLOOKUP(tab_herpeto[[#This Row],[Espécie*2]],'Base de dados'!B:Z,16,),0)</f>
        <v>0</v>
      </c>
      <c r="BI211" s="49">
        <f>IFERROR(VLOOKUP(tab_herpeto[[#This Row],[Espécie*2]],'Base de dados'!B:Z,17,),0)</f>
        <v>0</v>
      </c>
      <c r="BJ211" s="49">
        <f>IFERROR(VLOOKUP(tab_herpeto[[#This Row],[Espécie*2]],'Base de dados'!B:Z,18,),0)</f>
        <v>0</v>
      </c>
      <c r="BK211" s="49" t="str">
        <f>IFERROR(VLOOKUP(tab_herpeto[[#This Row],[Espécie*2]],'Base de dados'!B:Z,19,),0)</f>
        <v>-</v>
      </c>
      <c r="BL211" s="49" t="str">
        <f>IFERROR(VLOOKUP(tab_herpeto[[#This Row],[Espécie*2]],'Base de dados'!B:Z,20,),0)</f>
        <v>-</v>
      </c>
      <c r="BM211" s="49" t="str">
        <f>IFERROR(VLOOKUP(tab_herpeto[[#This Row],[Espécie*2]],'Base de dados'!B:Z,24),0)</f>
        <v>-</v>
      </c>
      <c r="BN211" s="49" t="str">
        <f>IFERROR(VLOOKUP(tab_herpeto[[#This Row],[Espécie*2]],'Base de dados'!B:Z,25,),0)</f>
        <v>-</v>
      </c>
      <c r="BO211" s="49" t="str">
        <f>IFERROR(VLOOKUP(tab_herpeto[[#This Row],[Espécie*2]],'Base de dados'!B:Z,2),0)</f>
        <v>XX</v>
      </c>
      <c r="BP211" s="49">
        <f>IFERROR(VLOOKUP(tab_herpeto[[#This Row],[Espécie*2]],'Base de dados'!B:AA,26),0)</f>
        <v>0</v>
      </c>
    </row>
    <row r="212" spans="2:68" x14ac:dyDescent="0.25">
      <c r="B212" s="29">
        <v>208</v>
      </c>
      <c r="C212" s="33" t="s">
        <v>3071</v>
      </c>
      <c r="D212" s="49" t="s">
        <v>3092</v>
      </c>
      <c r="E212" s="49" t="s">
        <v>85</v>
      </c>
      <c r="F212" s="50">
        <v>45144</v>
      </c>
      <c r="G212" s="49" t="s">
        <v>3073</v>
      </c>
      <c r="H212" s="49" t="s">
        <v>77</v>
      </c>
      <c r="I212" s="49" t="s">
        <v>59</v>
      </c>
      <c r="J212" s="49" t="s">
        <v>3064</v>
      </c>
      <c r="K212" s="53" t="s">
        <v>1350</v>
      </c>
      <c r="L212" s="35" t="str">
        <f>IFERROR(VLOOKUP(tab_herpeto[[#This Row],[Espécie*]],'Base de dados'!B:Z,7,),0)</f>
        <v>rã-chorona</v>
      </c>
      <c r="M212" s="29" t="s">
        <v>3</v>
      </c>
      <c r="N212" s="49" t="s">
        <v>82</v>
      </c>
      <c r="O212" s="49" t="s">
        <v>82</v>
      </c>
      <c r="P212" s="49" t="s">
        <v>39</v>
      </c>
      <c r="Q212" s="49" t="s">
        <v>69</v>
      </c>
      <c r="R212" s="49" t="s">
        <v>41</v>
      </c>
      <c r="S212" s="49" t="s">
        <v>4</v>
      </c>
      <c r="T212" s="51" t="s">
        <v>3101</v>
      </c>
      <c r="U212" s="51" t="s">
        <v>3102</v>
      </c>
      <c r="V212" s="49"/>
      <c r="W212" s="49" t="s">
        <v>52</v>
      </c>
      <c r="X212" s="29" t="s">
        <v>3</v>
      </c>
      <c r="Y212" s="49" t="s">
        <v>3</v>
      </c>
      <c r="Z212" s="50">
        <f>tab_herpeto[[#This Row],[Data]]</f>
        <v>45144</v>
      </c>
      <c r="AA212" s="49" t="str">
        <f>tab_herpeto[[#This Row],[Empreendimento]]</f>
        <v>PCH Canoas</v>
      </c>
      <c r="AB212" s="49" t="s">
        <v>176</v>
      </c>
      <c r="AC212" s="29" t="s">
        <v>178</v>
      </c>
      <c r="AD212" s="29" t="s">
        <v>181</v>
      </c>
      <c r="AE212" s="29" t="s">
        <v>3086</v>
      </c>
      <c r="AF212" s="29" t="s">
        <v>184</v>
      </c>
      <c r="AG212" s="29" t="s">
        <v>3130</v>
      </c>
      <c r="AH212" s="29" t="s">
        <v>189</v>
      </c>
      <c r="AI212" s="52" t="str">
        <f>tab_herpeto[[#This Row],[Espécie*]]</f>
        <v>Physalaemus gracilis</v>
      </c>
      <c r="AJ212" s="53" t="str">
        <f>IFERROR(VLOOKUP(tab_herpeto[[#This Row],[Espécie*2]],'Base de dados'!B:Z,7,),0)</f>
        <v>rã-chorona</v>
      </c>
      <c r="AK212" s="49" t="str">
        <f>IFERROR(VLOOKUP(tab_herpeto[[#This Row],[Espécie*2]],'Base de dados'!B:Z,13,),0)</f>
        <v>-</v>
      </c>
      <c r="AL212" s="29" t="s">
        <v>192</v>
      </c>
      <c r="AM212" s="29" t="s">
        <v>3077</v>
      </c>
      <c r="AN212" s="29" t="s">
        <v>3081</v>
      </c>
      <c r="AO212" s="49" t="str">
        <f>IFERROR(VLOOKUP(tab_herpeto[[#This Row],[Espécie*2]],'Base de dados'!B:Z,22,),0)</f>
        <v>-</v>
      </c>
      <c r="AP212" s="49" t="str">
        <f>IFERROR(VLOOKUP(tab_herpeto[[#This Row],[Espécie*2]],'Base de dados'!B:Z,23,),0)</f>
        <v>-</v>
      </c>
      <c r="AQ212" s="49" t="str">
        <f>IFERROR(VLOOKUP(tab_herpeto[[#This Row],[Espécie*2]],'Base de dados'!B:Z,21,),0)</f>
        <v>LC</v>
      </c>
      <c r="AR212" s="49" t="str">
        <f>tab_herpeto[[#This Row],[Campanha]]</f>
        <v>C03</v>
      </c>
      <c r="AS212" s="49"/>
      <c r="AT212" s="49" t="str">
        <f>tab_herpeto[[#This Row],[Método]]</f>
        <v>Censo auditivo</v>
      </c>
      <c r="AU212" s="49" t="str">
        <f>tab_herpeto[[#This Row],[ID Marcação*]]</f>
        <v>-</v>
      </c>
      <c r="AV212" s="49" t="str">
        <f>tab_herpeto[[#This Row],[Nº do Tombo]]</f>
        <v>-</v>
      </c>
      <c r="AW212" s="49" t="str">
        <f>IFERROR(VLOOKUP(tab_herpeto[[#This Row],[Espécie*2]],'Base de dados'!B:Z,11,),0)</f>
        <v>R</v>
      </c>
      <c r="AX212" s="49" t="str">
        <f>IFERROR(VLOOKUP(tab_herpeto[[#This Row],[Espécie*2]],'Base de dados'!B:Z,3,),0)</f>
        <v>Anura</v>
      </c>
      <c r="AY212" s="49" t="str">
        <f>IFERROR(VLOOKUP(tab_herpeto[[#This Row],[Espécie*2]],'Base de dados'!B:Z,4,),0)</f>
        <v>Leptodactylidae</v>
      </c>
      <c r="AZ212" s="49" t="str">
        <f>IFERROR(VLOOKUP(tab_herpeto[[#This Row],[Espécie*2]],'Base de dados'!B:Z,5,),0)</f>
        <v>Leiuperinae</v>
      </c>
      <c r="BA212" s="49">
        <f>IFERROR(VLOOKUP(tab_herpeto[[#This Row],[Espécie*2]],'Base de dados'!B:Z,6,),0)</f>
        <v>0</v>
      </c>
      <c r="BB212" s="49" t="str">
        <f>IFERROR(VLOOKUP(tab_herpeto[[#This Row],[Espécie*2]],'Base de dados'!B:Z,8,),0)</f>
        <v>-</v>
      </c>
      <c r="BC212" s="49" t="str">
        <f>IFERROR(VLOOKUP(tab_herpeto[[#This Row],[Espécie*2]],'Base de dados'!B:Z,9,),0)</f>
        <v>-</v>
      </c>
      <c r="BD212" s="49" t="str">
        <f>IFERROR(VLOOKUP(tab_herpeto[[#This Row],[Espécie*2]],'Base de dados'!B:Z,10,),0)</f>
        <v>-</v>
      </c>
      <c r="BE212" s="49" t="str">
        <f>IFERROR(VLOOKUP(tab_herpeto[[#This Row],[Espécie*2]],'Base de dados'!B:Z,12,),0)</f>
        <v>-</v>
      </c>
      <c r="BF212" s="49" t="str">
        <f>IFERROR(VLOOKUP(tab_herpeto[[#This Row],[Espécie*2]],'Base de dados'!B:Z,14,),0)</f>
        <v>-</v>
      </c>
      <c r="BG212" s="49">
        <f>IFERROR(VLOOKUP(tab_herpeto[[#This Row],[Espécie*2]],'Base de dados'!B:Z,15,),0)</f>
        <v>0</v>
      </c>
      <c r="BH212" s="49">
        <f>IFERROR(VLOOKUP(tab_herpeto[[#This Row],[Espécie*2]],'Base de dados'!B:Z,16,),0)</f>
        <v>0</v>
      </c>
      <c r="BI212" s="49">
        <f>IFERROR(VLOOKUP(tab_herpeto[[#This Row],[Espécie*2]],'Base de dados'!B:Z,17,),0)</f>
        <v>0</v>
      </c>
      <c r="BJ212" s="49">
        <f>IFERROR(VLOOKUP(tab_herpeto[[#This Row],[Espécie*2]],'Base de dados'!B:Z,18,),0)</f>
        <v>0</v>
      </c>
      <c r="BK212" s="49" t="str">
        <f>IFERROR(VLOOKUP(tab_herpeto[[#This Row],[Espécie*2]],'Base de dados'!B:Z,19,),0)</f>
        <v>-</v>
      </c>
      <c r="BL212" s="49" t="str">
        <f>IFERROR(VLOOKUP(tab_herpeto[[#This Row],[Espécie*2]],'Base de dados'!B:Z,20,),0)</f>
        <v>-</v>
      </c>
      <c r="BM212" s="49" t="str">
        <f>IFERROR(VLOOKUP(tab_herpeto[[#This Row],[Espécie*2]],'Base de dados'!B:Z,24),0)</f>
        <v>-</v>
      </c>
      <c r="BN212" s="49" t="str">
        <f>IFERROR(VLOOKUP(tab_herpeto[[#This Row],[Espécie*2]],'Base de dados'!B:Z,25,),0)</f>
        <v>-</v>
      </c>
      <c r="BO212" s="49" t="str">
        <f>IFERROR(VLOOKUP(tab_herpeto[[#This Row],[Espécie*2]],'Base de dados'!B:Z,2),0)</f>
        <v>XX</v>
      </c>
      <c r="BP212" s="49">
        <f>IFERROR(VLOOKUP(tab_herpeto[[#This Row],[Espécie*2]],'Base de dados'!B:AA,26),0)</f>
        <v>0</v>
      </c>
    </row>
    <row r="213" spans="2:68" x14ac:dyDescent="0.25">
      <c r="B213" s="29">
        <v>209</v>
      </c>
      <c r="C213" s="33" t="s">
        <v>3071</v>
      </c>
      <c r="D213" s="49" t="s">
        <v>3092</v>
      </c>
      <c r="E213" s="49" t="s">
        <v>85</v>
      </c>
      <c r="F213" s="50">
        <v>45144</v>
      </c>
      <c r="G213" s="49" t="s">
        <v>3073</v>
      </c>
      <c r="H213" s="49" t="s">
        <v>77</v>
      </c>
      <c r="I213" s="49" t="s">
        <v>59</v>
      </c>
      <c r="J213" s="49" t="s">
        <v>3096</v>
      </c>
      <c r="K213" s="53" t="s">
        <v>1493</v>
      </c>
      <c r="L213" s="35" t="str">
        <f>IFERROR(VLOOKUP(tab_herpeto[[#This Row],[Espécie*]],'Base de dados'!B:Z,7,),0)</f>
        <v>rãzinha-assobiadora</v>
      </c>
      <c r="M213" s="29" t="s">
        <v>3</v>
      </c>
      <c r="N213" s="49" t="s">
        <v>82</v>
      </c>
      <c r="O213" s="49" t="s">
        <v>82</v>
      </c>
      <c r="P213" s="49" t="s">
        <v>39</v>
      </c>
      <c r="Q213" s="49" t="s">
        <v>48</v>
      </c>
      <c r="R213" s="49" t="s">
        <v>41</v>
      </c>
      <c r="S213" s="49" t="s">
        <v>4</v>
      </c>
      <c r="T213" s="51" t="s">
        <v>3</v>
      </c>
      <c r="U213" s="51" t="s">
        <v>3</v>
      </c>
      <c r="V213" s="49"/>
      <c r="W213" s="49" t="s">
        <v>52</v>
      </c>
      <c r="X213" s="29" t="s">
        <v>3</v>
      </c>
      <c r="Y213" s="49" t="s">
        <v>3</v>
      </c>
      <c r="Z213" s="50">
        <f>tab_herpeto[[#This Row],[Data]]</f>
        <v>45144</v>
      </c>
      <c r="AA213" s="49" t="str">
        <f>tab_herpeto[[#This Row],[Empreendimento]]</f>
        <v>PCH Canoas</v>
      </c>
      <c r="AB213" s="49" t="s">
        <v>176</v>
      </c>
      <c r="AC213" s="29" t="s">
        <v>178</v>
      </c>
      <c r="AD213" s="29" t="s">
        <v>181</v>
      </c>
      <c r="AE213" s="29" t="s">
        <v>3086</v>
      </c>
      <c r="AF213" s="29" t="s">
        <v>184</v>
      </c>
      <c r="AG213" s="29" t="s">
        <v>3130</v>
      </c>
      <c r="AH213" s="29" t="s">
        <v>189</v>
      </c>
      <c r="AI213" s="52" t="str">
        <f>tab_herpeto[[#This Row],[Espécie*]]</f>
        <v>Leptodactylus plaumanni</v>
      </c>
      <c r="AJ213" s="53" t="str">
        <f>IFERROR(VLOOKUP(tab_herpeto[[#This Row],[Espécie*2]],'Base de dados'!B:Z,7,),0)</f>
        <v>rãzinha-assobiadora</v>
      </c>
      <c r="AK213" s="49" t="str">
        <f>IFERROR(VLOOKUP(tab_herpeto[[#This Row],[Espécie*2]],'Base de dados'!B:Z,13,),0)</f>
        <v>-</v>
      </c>
      <c r="AL213" s="29" t="s">
        <v>192</v>
      </c>
      <c r="AM213" s="29" t="s">
        <v>3077</v>
      </c>
      <c r="AN213" s="29" t="s">
        <v>3081</v>
      </c>
      <c r="AO213" s="49" t="str">
        <f>IFERROR(VLOOKUP(tab_herpeto[[#This Row],[Espécie*2]],'Base de dados'!B:Z,22,),0)</f>
        <v>-</v>
      </c>
      <c r="AP213" s="49" t="str">
        <f>IFERROR(VLOOKUP(tab_herpeto[[#This Row],[Espécie*2]],'Base de dados'!B:Z,23,),0)</f>
        <v>-</v>
      </c>
      <c r="AQ213" s="49" t="str">
        <f>IFERROR(VLOOKUP(tab_herpeto[[#This Row],[Espécie*2]],'Base de dados'!B:Z,21,),0)</f>
        <v>LC</v>
      </c>
      <c r="AR213" s="49" t="str">
        <f>tab_herpeto[[#This Row],[Campanha]]</f>
        <v>C03</v>
      </c>
      <c r="AS213" s="49"/>
      <c r="AT213" s="49" t="str">
        <f>tab_herpeto[[#This Row],[Método]]</f>
        <v>Procura Livre</v>
      </c>
      <c r="AU213" s="49" t="str">
        <f>tab_herpeto[[#This Row],[ID Marcação*]]</f>
        <v>-</v>
      </c>
      <c r="AV213" s="49" t="str">
        <f>tab_herpeto[[#This Row],[Nº do Tombo]]</f>
        <v>-</v>
      </c>
      <c r="AW213" s="49" t="str">
        <f>IFERROR(VLOOKUP(tab_herpeto[[#This Row],[Espécie*2]],'Base de dados'!B:Z,11,),0)</f>
        <v>E</v>
      </c>
      <c r="AX213" s="49" t="str">
        <f>IFERROR(VLOOKUP(tab_herpeto[[#This Row],[Espécie*2]],'Base de dados'!B:Z,3,),0)</f>
        <v>Anura</v>
      </c>
      <c r="AY213" s="49" t="str">
        <f>IFERROR(VLOOKUP(tab_herpeto[[#This Row],[Espécie*2]],'Base de dados'!B:Z,4,),0)</f>
        <v>Leptodactylidae</v>
      </c>
      <c r="AZ213" s="49" t="str">
        <f>IFERROR(VLOOKUP(tab_herpeto[[#This Row],[Espécie*2]],'Base de dados'!B:Z,5,),0)</f>
        <v>Leptodactylinae</v>
      </c>
      <c r="BA213" s="49">
        <f>IFERROR(VLOOKUP(tab_herpeto[[#This Row],[Espécie*2]],'Base de dados'!B:Z,6,),0)</f>
        <v>0</v>
      </c>
      <c r="BB213" s="49" t="str">
        <f>IFERROR(VLOOKUP(tab_herpeto[[#This Row],[Espécie*2]],'Base de dados'!B:Z,8,),0)</f>
        <v>-</v>
      </c>
      <c r="BC213" s="49" t="str">
        <f>IFERROR(VLOOKUP(tab_herpeto[[#This Row],[Espécie*2]],'Base de dados'!B:Z,9,),0)</f>
        <v>Cr</v>
      </c>
      <c r="BD213" s="49" t="str">
        <f>IFERROR(VLOOKUP(tab_herpeto[[#This Row],[Espécie*2]],'Base de dados'!B:Z,10,),0)</f>
        <v>A</v>
      </c>
      <c r="BE213" s="49" t="str">
        <f>IFERROR(VLOOKUP(tab_herpeto[[#This Row],[Espécie*2]],'Base de dados'!B:Z,12,),0)</f>
        <v>-</v>
      </c>
      <c r="BF213" s="49" t="str">
        <f>IFERROR(VLOOKUP(tab_herpeto[[#This Row],[Espécie*2]],'Base de dados'!B:Z,14,),0)</f>
        <v>RS, SC, PR</v>
      </c>
      <c r="BG213" s="49">
        <f>IFERROR(VLOOKUP(tab_herpeto[[#This Row],[Espécie*2]],'Base de dados'!B:Z,15,),0)</f>
        <v>0</v>
      </c>
      <c r="BH213" s="49" t="str">
        <f>IFERROR(VLOOKUP(tab_herpeto[[#This Row],[Espécie*2]],'Base de dados'!B:Z,16,),0)</f>
        <v>-</v>
      </c>
      <c r="BI213" s="49">
        <f>IFERROR(VLOOKUP(tab_herpeto[[#This Row],[Espécie*2]],'Base de dados'!B:Z,17,),0)</f>
        <v>0</v>
      </c>
      <c r="BJ213" s="49">
        <f>IFERROR(VLOOKUP(tab_herpeto[[#This Row],[Espécie*2]],'Base de dados'!B:Z,18,),0)</f>
        <v>0</v>
      </c>
      <c r="BK213" s="49" t="str">
        <f>IFERROR(VLOOKUP(tab_herpeto[[#This Row],[Espécie*2]],'Base de dados'!B:Z,19,),0)</f>
        <v>-</v>
      </c>
      <c r="BL213" s="49" t="str">
        <f>IFERROR(VLOOKUP(tab_herpeto[[#This Row],[Espécie*2]],'Base de dados'!B:Z,20,),0)</f>
        <v>-</v>
      </c>
      <c r="BM213" s="49" t="str">
        <f>IFERROR(VLOOKUP(tab_herpeto[[#This Row],[Espécie*2]],'Base de dados'!B:Z,24),0)</f>
        <v>-</v>
      </c>
      <c r="BN213" s="49" t="str">
        <f>IFERROR(VLOOKUP(tab_herpeto[[#This Row],[Espécie*2]],'Base de dados'!B:Z,25,),0)</f>
        <v>-</v>
      </c>
      <c r="BO213" s="49" t="str">
        <f>IFERROR(VLOOKUP(tab_herpeto[[#This Row],[Espécie*2]],'Base de dados'!B:Z,2),0)</f>
        <v>XX</v>
      </c>
      <c r="BP213" s="49">
        <f>IFERROR(VLOOKUP(tab_herpeto[[#This Row],[Espécie*2]],'Base de dados'!B:AA,26),0)</f>
        <v>0</v>
      </c>
    </row>
    <row r="214" spans="2:68" x14ac:dyDescent="0.25">
      <c r="B214" s="29">
        <v>210</v>
      </c>
      <c r="C214" s="33" t="s">
        <v>3071</v>
      </c>
      <c r="D214" s="49" t="s">
        <v>3092</v>
      </c>
      <c r="E214" s="49" t="s">
        <v>85</v>
      </c>
      <c r="F214" s="50">
        <v>45144</v>
      </c>
      <c r="G214" s="49" t="s">
        <v>3073</v>
      </c>
      <c r="H214" s="49" t="s">
        <v>77</v>
      </c>
      <c r="I214" s="49" t="s">
        <v>59</v>
      </c>
      <c r="J214" s="49" t="s">
        <v>3096</v>
      </c>
      <c r="K214" s="53" t="s">
        <v>1493</v>
      </c>
      <c r="L214" s="35" t="str">
        <f>IFERROR(VLOOKUP(tab_herpeto[[#This Row],[Espécie*]],'Base de dados'!B:Z,7,),0)</f>
        <v>rãzinha-assobiadora</v>
      </c>
      <c r="M214" s="29" t="s">
        <v>3</v>
      </c>
      <c r="N214" s="49" t="s">
        <v>82</v>
      </c>
      <c r="O214" s="49" t="s">
        <v>82</v>
      </c>
      <c r="P214" s="49" t="s">
        <v>39</v>
      </c>
      <c r="Q214" s="49" t="s">
        <v>48</v>
      </c>
      <c r="R214" s="49" t="s">
        <v>41</v>
      </c>
      <c r="S214" s="49" t="s">
        <v>4</v>
      </c>
      <c r="T214" s="51" t="s">
        <v>3</v>
      </c>
      <c r="U214" s="51" t="s">
        <v>3</v>
      </c>
      <c r="V214" s="49"/>
      <c r="W214" s="49" t="s">
        <v>52</v>
      </c>
      <c r="X214" s="29" t="s">
        <v>3</v>
      </c>
      <c r="Y214" s="49" t="s">
        <v>3</v>
      </c>
      <c r="Z214" s="50">
        <f>tab_herpeto[[#This Row],[Data]]</f>
        <v>45144</v>
      </c>
      <c r="AA214" s="49" t="str">
        <f>tab_herpeto[[#This Row],[Empreendimento]]</f>
        <v>PCH Canoas</v>
      </c>
      <c r="AB214" s="49" t="s">
        <v>176</v>
      </c>
      <c r="AC214" s="29" t="s">
        <v>178</v>
      </c>
      <c r="AD214" s="29" t="s">
        <v>181</v>
      </c>
      <c r="AE214" s="29" t="s">
        <v>3086</v>
      </c>
      <c r="AF214" s="29" t="s">
        <v>184</v>
      </c>
      <c r="AG214" s="29" t="s">
        <v>3130</v>
      </c>
      <c r="AH214" s="29" t="s">
        <v>189</v>
      </c>
      <c r="AI214" s="52" t="str">
        <f>tab_herpeto[[#This Row],[Espécie*]]</f>
        <v>Leptodactylus plaumanni</v>
      </c>
      <c r="AJ214" s="53" t="str">
        <f>IFERROR(VLOOKUP(tab_herpeto[[#This Row],[Espécie*2]],'Base de dados'!B:Z,7,),0)</f>
        <v>rãzinha-assobiadora</v>
      </c>
      <c r="AK214" s="49" t="str">
        <f>IFERROR(VLOOKUP(tab_herpeto[[#This Row],[Espécie*2]],'Base de dados'!B:Z,13,),0)</f>
        <v>-</v>
      </c>
      <c r="AL214" s="29" t="s">
        <v>192</v>
      </c>
      <c r="AM214" s="29" t="s">
        <v>3077</v>
      </c>
      <c r="AN214" s="29" t="s">
        <v>3081</v>
      </c>
      <c r="AO214" s="49" t="str">
        <f>IFERROR(VLOOKUP(tab_herpeto[[#This Row],[Espécie*2]],'Base de dados'!B:Z,22,),0)</f>
        <v>-</v>
      </c>
      <c r="AP214" s="49" t="str">
        <f>IFERROR(VLOOKUP(tab_herpeto[[#This Row],[Espécie*2]],'Base de dados'!B:Z,23,),0)</f>
        <v>-</v>
      </c>
      <c r="AQ214" s="49" t="str">
        <f>IFERROR(VLOOKUP(tab_herpeto[[#This Row],[Espécie*2]],'Base de dados'!B:Z,21,),0)</f>
        <v>LC</v>
      </c>
      <c r="AR214" s="49" t="str">
        <f>tab_herpeto[[#This Row],[Campanha]]</f>
        <v>C03</v>
      </c>
      <c r="AS214" s="49"/>
      <c r="AT214" s="49" t="str">
        <f>tab_herpeto[[#This Row],[Método]]</f>
        <v>Procura Livre</v>
      </c>
      <c r="AU214" s="49" t="str">
        <f>tab_herpeto[[#This Row],[ID Marcação*]]</f>
        <v>-</v>
      </c>
      <c r="AV214" s="49" t="str">
        <f>tab_herpeto[[#This Row],[Nº do Tombo]]</f>
        <v>-</v>
      </c>
      <c r="AW214" s="49" t="str">
        <f>IFERROR(VLOOKUP(tab_herpeto[[#This Row],[Espécie*2]],'Base de dados'!B:Z,11,),0)</f>
        <v>E</v>
      </c>
      <c r="AX214" s="49" t="str">
        <f>IFERROR(VLOOKUP(tab_herpeto[[#This Row],[Espécie*2]],'Base de dados'!B:Z,3,),0)</f>
        <v>Anura</v>
      </c>
      <c r="AY214" s="49" t="str">
        <f>IFERROR(VLOOKUP(tab_herpeto[[#This Row],[Espécie*2]],'Base de dados'!B:Z,4,),0)</f>
        <v>Leptodactylidae</v>
      </c>
      <c r="AZ214" s="49" t="str">
        <f>IFERROR(VLOOKUP(tab_herpeto[[#This Row],[Espécie*2]],'Base de dados'!B:Z,5,),0)</f>
        <v>Leptodactylinae</v>
      </c>
      <c r="BA214" s="49">
        <f>IFERROR(VLOOKUP(tab_herpeto[[#This Row],[Espécie*2]],'Base de dados'!B:Z,6,),0)</f>
        <v>0</v>
      </c>
      <c r="BB214" s="49" t="str">
        <f>IFERROR(VLOOKUP(tab_herpeto[[#This Row],[Espécie*2]],'Base de dados'!B:Z,8,),0)</f>
        <v>-</v>
      </c>
      <c r="BC214" s="49" t="str">
        <f>IFERROR(VLOOKUP(tab_herpeto[[#This Row],[Espécie*2]],'Base de dados'!B:Z,9,),0)</f>
        <v>Cr</v>
      </c>
      <c r="BD214" s="49" t="str">
        <f>IFERROR(VLOOKUP(tab_herpeto[[#This Row],[Espécie*2]],'Base de dados'!B:Z,10,),0)</f>
        <v>A</v>
      </c>
      <c r="BE214" s="49" t="str">
        <f>IFERROR(VLOOKUP(tab_herpeto[[#This Row],[Espécie*2]],'Base de dados'!B:Z,12,),0)</f>
        <v>-</v>
      </c>
      <c r="BF214" s="49" t="str">
        <f>IFERROR(VLOOKUP(tab_herpeto[[#This Row],[Espécie*2]],'Base de dados'!B:Z,14,),0)</f>
        <v>RS, SC, PR</v>
      </c>
      <c r="BG214" s="49">
        <f>IFERROR(VLOOKUP(tab_herpeto[[#This Row],[Espécie*2]],'Base de dados'!B:Z,15,),0)</f>
        <v>0</v>
      </c>
      <c r="BH214" s="49" t="str">
        <f>IFERROR(VLOOKUP(tab_herpeto[[#This Row],[Espécie*2]],'Base de dados'!B:Z,16,),0)</f>
        <v>-</v>
      </c>
      <c r="BI214" s="49">
        <f>IFERROR(VLOOKUP(tab_herpeto[[#This Row],[Espécie*2]],'Base de dados'!B:Z,17,),0)</f>
        <v>0</v>
      </c>
      <c r="BJ214" s="49">
        <f>IFERROR(VLOOKUP(tab_herpeto[[#This Row],[Espécie*2]],'Base de dados'!B:Z,18,),0)</f>
        <v>0</v>
      </c>
      <c r="BK214" s="49" t="str">
        <f>IFERROR(VLOOKUP(tab_herpeto[[#This Row],[Espécie*2]],'Base de dados'!B:Z,19,),0)</f>
        <v>-</v>
      </c>
      <c r="BL214" s="49" t="str">
        <f>IFERROR(VLOOKUP(tab_herpeto[[#This Row],[Espécie*2]],'Base de dados'!B:Z,20,),0)</f>
        <v>-</v>
      </c>
      <c r="BM214" s="49" t="str">
        <f>IFERROR(VLOOKUP(tab_herpeto[[#This Row],[Espécie*2]],'Base de dados'!B:Z,24),0)</f>
        <v>-</v>
      </c>
      <c r="BN214" s="49" t="str">
        <f>IFERROR(VLOOKUP(tab_herpeto[[#This Row],[Espécie*2]],'Base de dados'!B:Z,25,),0)</f>
        <v>-</v>
      </c>
      <c r="BO214" s="49" t="str">
        <f>IFERROR(VLOOKUP(tab_herpeto[[#This Row],[Espécie*2]],'Base de dados'!B:Z,2),0)</f>
        <v>XX</v>
      </c>
      <c r="BP214" s="49">
        <f>IFERROR(VLOOKUP(tab_herpeto[[#This Row],[Espécie*2]],'Base de dados'!B:AA,26),0)</f>
        <v>0</v>
      </c>
    </row>
    <row r="215" spans="2:68" x14ac:dyDescent="0.25">
      <c r="B215" s="29">
        <v>211</v>
      </c>
      <c r="C215" s="33" t="s">
        <v>3071</v>
      </c>
      <c r="D215" s="49" t="s">
        <v>3092</v>
      </c>
      <c r="E215" s="49" t="s">
        <v>85</v>
      </c>
      <c r="F215" s="50">
        <v>45144</v>
      </c>
      <c r="G215" s="49" t="s">
        <v>3073</v>
      </c>
      <c r="H215" s="49" t="s">
        <v>77</v>
      </c>
      <c r="I215" s="49" t="s">
        <v>59</v>
      </c>
      <c r="J215" s="49" t="s">
        <v>3096</v>
      </c>
      <c r="K215" s="53" t="s">
        <v>1493</v>
      </c>
      <c r="L215" s="35" t="str">
        <f>IFERROR(VLOOKUP(tab_herpeto[[#This Row],[Espécie*]],'Base de dados'!B:Z,7,),0)</f>
        <v>rãzinha-assobiadora</v>
      </c>
      <c r="M215" s="29" t="s">
        <v>3</v>
      </c>
      <c r="N215" s="49" t="s">
        <v>82</v>
      </c>
      <c r="O215" s="49" t="s">
        <v>82</v>
      </c>
      <c r="P215" s="49" t="s">
        <v>39</v>
      </c>
      <c r="Q215" s="49" t="s">
        <v>48</v>
      </c>
      <c r="R215" s="49" t="s">
        <v>41</v>
      </c>
      <c r="S215" s="49" t="s">
        <v>4</v>
      </c>
      <c r="T215" s="51" t="s">
        <v>3</v>
      </c>
      <c r="U215" s="51" t="s">
        <v>3</v>
      </c>
      <c r="V215" s="49"/>
      <c r="W215" s="49" t="s">
        <v>52</v>
      </c>
      <c r="X215" s="29" t="s">
        <v>3</v>
      </c>
      <c r="Y215" s="49" t="s">
        <v>3</v>
      </c>
      <c r="Z215" s="50">
        <f>tab_herpeto[[#This Row],[Data]]</f>
        <v>45144</v>
      </c>
      <c r="AA215" s="49" t="str">
        <f>tab_herpeto[[#This Row],[Empreendimento]]</f>
        <v>PCH Canoas</v>
      </c>
      <c r="AB215" s="49" t="s">
        <v>176</v>
      </c>
      <c r="AC215" s="29" t="s">
        <v>178</v>
      </c>
      <c r="AD215" s="29" t="s">
        <v>181</v>
      </c>
      <c r="AE215" s="29" t="s">
        <v>3086</v>
      </c>
      <c r="AF215" s="29" t="s">
        <v>184</v>
      </c>
      <c r="AG215" s="29" t="s">
        <v>3130</v>
      </c>
      <c r="AH215" s="29" t="s">
        <v>189</v>
      </c>
      <c r="AI215" s="52" t="str">
        <f>tab_herpeto[[#This Row],[Espécie*]]</f>
        <v>Leptodactylus plaumanni</v>
      </c>
      <c r="AJ215" s="53" t="str">
        <f>IFERROR(VLOOKUP(tab_herpeto[[#This Row],[Espécie*2]],'Base de dados'!B:Z,7,),0)</f>
        <v>rãzinha-assobiadora</v>
      </c>
      <c r="AK215" s="49" t="str">
        <f>IFERROR(VLOOKUP(tab_herpeto[[#This Row],[Espécie*2]],'Base de dados'!B:Z,13,),0)</f>
        <v>-</v>
      </c>
      <c r="AL215" s="29" t="s">
        <v>192</v>
      </c>
      <c r="AM215" s="29" t="s">
        <v>3077</v>
      </c>
      <c r="AN215" s="29" t="s">
        <v>3081</v>
      </c>
      <c r="AO215" s="49" t="str">
        <f>IFERROR(VLOOKUP(tab_herpeto[[#This Row],[Espécie*2]],'Base de dados'!B:Z,22,),0)</f>
        <v>-</v>
      </c>
      <c r="AP215" s="49" t="str">
        <f>IFERROR(VLOOKUP(tab_herpeto[[#This Row],[Espécie*2]],'Base de dados'!B:Z,23,),0)</f>
        <v>-</v>
      </c>
      <c r="AQ215" s="49" t="str">
        <f>IFERROR(VLOOKUP(tab_herpeto[[#This Row],[Espécie*2]],'Base de dados'!B:Z,21,),0)</f>
        <v>LC</v>
      </c>
      <c r="AR215" s="49" t="str">
        <f>tab_herpeto[[#This Row],[Campanha]]</f>
        <v>C03</v>
      </c>
      <c r="AS215" s="49"/>
      <c r="AT215" s="49" t="str">
        <f>tab_herpeto[[#This Row],[Método]]</f>
        <v>Procura Livre</v>
      </c>
      <c r="AU215" s="49" t="str">
        <f>tab_herpeto[[#This Row],[ID Marcação*]]</f>
        <v>-</v>
      </c>
      <c r="AV215" s="49" t="str">
        <f>tab_herpeto[[#This Row],[Nº do Tombo]]</f>
        <v>-</v>
      </c>
      <c r="AW215" s="49" t="str">
        <f>IFERROR(VLOOKUP(tab_herpeto[[#This Row],[Espécie*2]],'Base de dados'!B:Z,11,),0)</f>
        <v>E</v>
      </c>
      <c r="AX215" s="49" t="str">
        <f>IFERROR(VLOOKUP(tab_herpeto[[#This Row],[Espécie*2]],'Base de dados'!B:Z,3,),0)</f>
        <v>Anura</v>
      </c>
      <c r="AY215" s="49" t="str">
        <f>IFERROR(VLOOKUP(tab_herpeto[[#This Row],[Espécie*2]],'Base de dados'!B:Z,4,),0)</f>
        <v>Leptodactylidae</v>
      </c>
      <c r="AZ215" s="49" t="str">
        <f>IFERROR(VLOOKUP(tab_herpeto[[#This Row],[Espécie*2]],'Base de dados'!B:Z,5,),0)</f>
        <v>Leptodactylinae</v>
      </c>
      <c r="BA215" s="49">
        <f>IFERROR(VLOOKUP(tab_herpeto[[#This Row],[Espécie*2]],'Base de dados'!B:Z,6,),0)</f>
        <v>0</v>
      </c>
      <c r="BB215" s="49" t="str">
        <f>IFERROR(VLOOKUP(tab_herpeto[[#This Row],[Espécie*2]],'Base de dados'!B:Z,8,),0)</f>
        <v>-</v>
      </c>
      <c r="BC215" s="49" t="str">
        <f>IFERROR(VLOOKUP(tab_herpeto[[#This Row],[Espécie*2]],'Base de dados'!B:Z,9,),0)</f>
        <v>Cr</v>
      </c>
      <c r="BD215" s="49" t="str">
        <f>IFERROR(VLOOKUP(tab_herpeto[[#This Row],[Espécie*2]],'Base de dados'!B:Z,10,),0)</f>
        <v>A</v>
      </c>
      <c r="BE215" s="49" t="str">
        <f>IFERROR(VLOOKUP(tab_herpeto[[#This Row],[Espécie*2]],'Base de dados'!B:Z,12,),0)</f>
        <v>-</v>
      </c>
      <c r="BF215" s="49" t="str">
        <f>IFERROR(VLOOKUP(tab_herpeto[[#This Row],[Espécie*2]],'Base de dados'!B:Z,14,),0)</f>
        <v>RS, SC, PR</v>
      </c>
      <c r="BG215" s="49">
        <f>IFERROR(VLOOKUP(tab_herpeto[[#This Row],[Espécie*2]],'Base de dados'!B:Z,15,),0)</f>
        <v>0</v>
      </c>
      <c r="BH215" s="49" t="str">
        <f>IFERROR(VLOOKUP(tab_herpeto[[#This Row],[Espécie*2]],'Base de dados'!B:Z,16,),0)</f>
        <v>-</v>
      </c>
      <c r="BI215" s="49">
        <f>IFERROR(VLOOKUP(tab_herpeto[[#This Row],[Espécie*2]],'Base de dados'!B:Z,17,),0)</f>
        <v>0</v>
      </c>
      <c r="BJ215" s="49">
        <f>IFERROR(VLOOKUP(tab_herpeto[[#This Row],[Espécie*2]],'Base de dados'!B:Z,18,),0)</f>
        <v>0</v>
      </c>
      <c r="BK215" s="49" t="str">
        <f>IFERROR(VLOOKUP(tab_herpeto[[#This Row],[Espécie*2]],'Base de dados'!B:Z,19,),0)</f>
        <v>-</v>
      </c>
      <c r="BL215" s="49" t="str">
        <f>IFERROR(VLOOKUP(tab_herpeto[[#This Row],[Espécie*2]],'Base de dados'!B:Z,20,),0)</f>
        <v>-</v>
      </c>
      <c r="BM215" s="49" t="str">
        <f>IFERROR(VLOOKUP(tab_herpeto[[#This Row],[Espécie*2]],'Base de dados'!B:Z,24),0)</f>
        <v>-</v>
      </c>
      <c r="BN215" s="49" t="str">
        <f>IFERROR(VLOOKUP(tab_herpeto[[#This Row],[Espécie*2]],'Base de dados'!B:Z,25,),0)</f>
        <v>-</v>
      </c>
      <c r="BO215" s="49" t="str">
        <f>IFERROR(VLOOKUP(tab_herpeto[[#This Row],[Espécie*2]],'Base de dados'!B:Z,2),0)</f>
        <v>XX</v>
      </c>
      <c r="BP215" s="49">
        <f>IFERROR(VLOOKUP(tab_herpeto[[#This Row],[Espécie*2]],'Base de dados'!B:AA,26),0)</f>
        <v>0</v>
      </c>
    </row>
    <row r="216" spans="2:68" x14ac:dyDescent="0.25">
      <c r="B216" s="29">
        <v>212</v>
      </c>
      <c r="C216" s="33" t="s">
        <v>3071</v>
      </c>
      <c r="D216" s="49" t="s">
        <v>3092</v>
      </c>
      <c r="E216" s="49" t="s">
        <v>85</v>
      </c>
      <c r="F216" s="50">
        <v>45144</v>
      </c>
      <c r="G216" s="49" t="s">
        <v>3073</v>
      </c>
      <c r="H216" s="49" t="s">
        <v>77</v>
      </c>
      <c r="I216" s="49" t="s">
        <v>59</v>
      </c>
      <c r="J216" s="49" t="s">
        <v>3096</v>
      </c>
      <c r="K216" s="53" t="s">
        <v>1493</v>
      </c>
      <c r="L216" s="35" t="str">
        <f>IFERROR(VLOOKUP(tab_herpeto[[#This Row],[Espécie*]],'Base de dados'!B:Z,7,),0)</f>
        <v>rãzinha-assobiadora</v>
      </c>
      <c r="M216" s="29" t="s">
        <v>3</v>
      </c>
      <c r="N216" s="49" t="s">
        <v>82</v>
      </c>
      <c r="O216" s="49" t="s">
        <v>82</v>
      </c>
      <c r="P216" s="49" t="s">
        <v>39</v>
      </c>
      <c r="Q216" s="49" t="s">
        <v>48</v>
      </c>
      <c r="R216" s="49" t="s">
        <v>41</v>
      </c>
      <c r="S216" s="49" t="s">
        <v>4</v>
      </c>
      <c r="T216" s="51" t="s">
        <v>3</v>
      </c>
      <c r="U216" s="51" t="s">
        <v>3</v>
      </c>
      <c r="V216" s="49"/>
      <c r="W216" s="49" t="s">
        <v>52</v>
      </c>
      <c r="X216" s="29" t="s">
        <v>3</v>
      </c>
      <c r="Y216" s="49" t="s">
        <v>3</v>
      </c>
      <c r="Z216" s="50">
        <f>tab_herpeto[[#This Row],[Data]]</f>
        <v>45144</v>
      </c>
      <c r="AA216" s="49" t="str">
        <f>tab_herpeto[[#This Row],[Empreendimento]]</f>
        <v>PCH Canoas</v>
      </c>
      <c r="AB216" s="49" t="s">
        <v>176</v>
      </c>
      <c r="AC216" s="29" t="s">
        <v>178</v>
      </c>
      <c r="AD216" s="29" t="s">
        <v>181</v>
      </c>
      <c r="AE216" s="29" t="s">
        <v>3086</v>
      </c>
      <c r="AF216" s="29" t="s">
        <v>184</v>
      </c>
      <c r="AG216" s="29" t="s">
        <v>3130</v>
      </c>
      <c r="AH216" s="29" t="s">
        <v>189</v>
      </c>
      <c r="AI216" s="52" t="str">
        <f>tab_herpeto[[#This Row],[Espécie*]]</f>
        <v>Leptodactylus plaumanni</v>
      </c>
      <c r="AJ216" s="53" t="str">
        <f>IFERROR(VLOOKUP(tab_herpeto[[#This Row],[Espécie*2]],'Base de dados'!B:Z,7,),0)</f>
        <v>rãzinha-assobiadora</v>
      </c>
      <c r="AK216" s="49" t="str">
        <f>IFERROR(VLOOKUP(tab_herpeto[[#This Row],[Espécie*2]],'Base de dados'!B:Z,13,),0)</f>
        <v>-</v>
      </c>
      <c r="AL216" s="29" t="s">
        <v>192</v>
      </c>
      <c r="AM216" s="29" t="s">
        <v>3077</v>
      </c>
      <c r="AN216" s="29" t="s">
        <v>3081</v>
      </c>
      <c r="AO216" s="49" t="str">
        <f>IFERROR(VLOOKUP(tab_herpeto[[#This Row],[Espécie*2]],'Base de dados'!B:Z,22,),0)</f>
        <v>-</v>
      </c>
      <c r="AP216" s="49" t="str">
        <f>IFERROR(VLOOKUP(tab_herpeto[[#This Row],[Espécie*2]],'Base de dados'!B:Z,23,),0)</f>
        <v>-</v>
      </c>
      <c r="AQ216" s="49" t="str">
        <f>IFERROR(VLOOKUP(tab_herpeto[[#This Row],[Espécie*2]],'Base de dados'!B:Z,21,),0)</f>
        <v>LC</v>
      </c>
      <c r="AR216" s="49" t="str">
        <f>tab_herpeto[[#This Row],[Campanha]]</f>
        <v>C03</v>
      </c>
      <c r="AS216" s="49"/>
      <c r="AT216" s="49" t="str">
        <f>tab_herpeto[[#This Row],[Método]]</f>
        <v>Procura Livre</v>
      </c>
      <c r="AU216" s="49" t="str">
        <f>tab_herpeto[[#This Row],[ID Marcação*]]</f>
        <v>-</v>
      </c>
      <c r="AV216" s="49" t="str">
        <f>tab_herpeto[[#This Row],[Nº do Tombo]]</f>
        <v>-</v>
      </c>
      <c r="AW216" s="49" t="str">
        <f>IFERROR(VLOOKUP(tab_herpeto[[#This Row],[Espécie*2]],'Base de dados'!B:Z,11,),0)</f>
        <v>E</v>
      </c>
      <c r="AX216" s="49" t="str">
        <f>IFERROR(VLOOKUP(tab_herpeto[[#This Row],[Espécie*2]],'Base de dados'!B:Z,3,),0)</f>
        <v>Anura</v>
      </c>
      <c r="AY216" s="49" t="str">
        <f>IFERROR(VLOOKUP(tab_herpeto[[#This Row],[Espécie*2]],'Base de dados'!B:Z,4,),0)</f>
        <v>Leptodactylidae</v>
      </c>
      <c r="AZ216" s="49" t="str">
        <f>IFERROR(VLOOKUP(tab_herpeto[[#This Row],[Espécie*2]],'Base de dados'!B:Z,5,),0)</f>
        <v>Leptodactylinae</v>
      </c>
      <c r="BA216" s="49">
        <f>IFERROR(VLOOKUP(tab_herpeto[[#This Row],[Espécie*2]],'Base de dados'!B:Z,6,),0)</f>
        <v>0</v>
      </c>
      <c r="BB216" s="49" t="str">
        <f>IFERROR(VLOOKUP(tab_herpeto[[#This Row],[Espécie*2]],'Base de dados'!B:Z,8,),0)</f>
        <v>-</v>
      </c>
      <c r="BC216" s="49" t="str">
        <f>IFERROR(VLOOKUP(tab_herpeto[[#This Row],[Espécie*2]],'Base de dados'!B:Z,9,),0)</f>
        <v>Cr</v>
      </c>
      <c r="BD216" s="49" t="str">
        <f>IFERROR(VLOOKUP(tab_herpeto[[#This Row],[Espécie*2]],'Base de dados'!B:Z,10,),0)</f>
        <v>A</v>
      </c>
      <c r="BE216" s="49" t="str">
        <f>IFERROR(VLOOKUP(tab_herpeto[[#This Row],[Espécie*2]],'Base de dados'!B:Z,12,),0)</f>
        <v>-</v>
      </c>
      <c r="BF216" s="49" t="str">
        <f>IFERROR(VLOOKUP(tab_herpeto[[#This Row],[Espécie*2]],'Base de dados'!B:Z,14,),0)</f>
        <v>RS, SC, PR</v>
      </c>
      <c r="BG216" s="49">
        <f>IFERROR(VLOOKUP(tab_herpeto[[#This Row],[Espécie*2]],'Base de dados'!B:Z,15,),0)</f>
        <v>0</v>
      </c>
      <c r="BH216" s="49" t="str">
        <f>IFERROR(VLOOKUP(tab_herpeto[[#This Row],[Espécie*2]],'Base de dados'!B:Z,16,),0)</f>
        <v>-</v>
      </c>
      <c r="BI216" s="49">
        <f>IFERROR(VLOOKUP(tab_herpeto[[#This Row],[Espécie*2]],'Base de dados'!B:Z,17,),0)</f>
        <v>0</v>
      </c>
      <c r="BJ216" s="49">
        <f>IFERROR(VLOOKUP(tab_herpeto[[#This Row],[Espécie*2]],'Base de dados'!B:Z,18,),0)</f>
        <v>0</v>
      </c>
      <c r="BK216" s="49" t="str">
        <f>IFERROR(VLOOKUP(tab_herpeto[[#This Row],[Espécie*2]],'Base de dados'!B:Z,19,),0)</f>
        <v>-</v>
      </c>
      <c r="BL216" s="49" t="str">
        <f>IFERROR(VLOOKUP(tab_herpeto[[#This Row],[Espécie*2]],'Base de dados'!B:Z,20,),0)</f>
        <v>-</v>
      </c>
      <c r="BM216" s="49" t="str">
        <f>IFERROR(VLOOKUP(tab_herpeto[[#This Row],[Espécie*2]],'Base de dados'!B:Z,24),0)</f>
        <v>-</v>
      </c>
      <c r="BN216" s="49" t="str">
        <f>IFERROR(VLOOKUP(tab_herpeto[[#This Row],[Espécie*2]],'Base de dados'!B:Z,25,),0)</f>
        <v>-</v>
      </c>
      <c r="BO216" s="49" t="str">
        <f>IFERROR(VLOOKUP(tab_herpeto[[#This Row],[Espécie*2]],'Base de dados'!B:Z,2),0)</f>
        <v>XX</v>
      </c>
      <c r="BP216" s="49">
        <f>IFERROR(VLOOKUP(tab_herpeto[[#This Row],[Espécie*2]],'Base de dados'!B:AA,26),0)</f>
        <v>0</v>
      </c>
    </row>
    <row r="217" spans="2:68" x14ac:dyDescent="0.25">
      <c r="B217" s="29">
        <v>213</v>
      </c>
      <c r="C217" s="33" t="s">
        <v>3071</v>
      </c>
      <c r="D217" s="49" t="s">
        <v>3092</v>
      </c>
      <c r="E217" s="49" t="s">
        <v>85</v>
      </c>
      <c r="F217" s="50">
        <v>45144</v>
      </c>
      <c r="G217" s="49" t="s">
        <v>3073</v>
      </c>
      <c r="H217" s="49" t="s">
        <v>77</v>
      </c>
      <c r="I217" s="49" t="s">
        <v>59</v>
      </c>
      <c r="J217" s="49" t="s">
        <v>3096</v>
      </c>
      <c r="K217" s="53" t="s">
        <v>1493</v>
      </c>
      <c r="L217" s="35" t="str">
        <f>IFERROR(VLOOKUP(tab_herpeto[[#This Row],[Espécie*]],'Base de dados'!B:Z,7,),0)</f>
        <v>rãzinha-assobiadora</v>
      </c>
      <c r="M217" s="29" t="s">
        <v>3</v>
      </c>
      <c r="N217" s="49" t="s">
        <v>82</v>
      </c>
      <c r="O217" s="49" t="s">
        <v>82</v>
      </c>
      <c r="P217" s="49" t="s">
        <v>39</v>
      </c>
      <c r="Q217" s="49" t="s">
        <v>48</v>
      </c>
      <c r="R217" s="49" t="s">
        <v>41</v>
      </c>
      <c r="S217" s="49" t="s">
        <v>4</v>
      </c>
      <c r="T217" s="51" t="s">
        <v>3</v>
      </c>
      <c r="U217" s="51" t="s">
        <v>3</v>
      </c>
      <c r="V217" s="49"/>
      <c r="W217" s="49" t="s">
        <v>52</v>
      </c>
      <c r="X217" s="29" t="s">
        <v>3</v>
      </c>
      <c r="Y217" s="49" t="s">
        <v>3</v>
      </c>
      <c r="Z217" s="50">
        <f>tab_herpeto[[#This Row],[Data]]</f>
        <v>45144</v>
      </c>
      <c r="AA217" s="49" t="str">
        <f>tab_herpeto[[#This Row],[Empreendimento]]</f>
        <v>PCH Canoas</v>
      </c>
      <c r="AB217" s="49" t="s">
        <v>176</v>
      </c>
      <c r="AC217" s="29" t="s">
        <v>178</v>
      </c>
      <c r="AD217" s="29" t="s">
        <v>181</v>
      </c>
      <c r="AE217" s="29" t="s">
        <v>3086</v>
      </c>
      <c r="AF217" s="29" t="s">
        <v>184</v>
      </c>
      <c r="AG217" s="29" t="s">
        <v>3130</v>
      </c>
      <c r="AH217" s="29" t="s">
        <v>189</v>
      </c>
      <c r="AI217" s="52" t="str">
        <f>tab_herpeto[[#This Row],[Espécie*]]</f>
        <v>Leptodactylus plaumanni</v>
      </c>
      <c r="AJ217" s="53" t="str">
        <f>IFERROR(VLOOKUP(tab_herpeto[[#This Row],[Espécie*2]],'Base de dados'!B:Z,7,),0)</f>
        <v>rãzinha-assobiadora</v>
      </c>
      <c r="AK217" s="49" t="str">
        <f>IFERROR(VLOOKUP(tab_herpeto[[#This Row],[Espécie*2]],'Base de dados'!B:Z,13,),0)</f>
        <v>-</v>
      </c>
      <c r="AL217" s="29" t="s">
        <v>192</v>
      </c>
      <c r="AM217" s="29" t="s">
        <v>3077</v>
      </c>
      <c r="AN217" s="29" t="s">
        <v>3081</v>
      </c>
      <c r="AO217" s="49" t="str">
        <f>IFERROR(VLOOKUP(tab_herpeto[[#This Row],[Espécie*2]],'Base de dados'!B:Z,22,),0)</f>
        <v>-</v>
      </c>
      <c r="AP217" s="49" t="str">
        <f>IFERROR(VLOOKUP(tab_herpeto[[#This Row],[Espécie*2]],'Base de dados'!B:Z,23,),0)</f>
        <v>-</v>
      </c>
      <c r="AQ217" s="49" t="str">
        <f>IFERROR(VLOOKUP(tab_herpeto[[#This Row],[Espécie*2]],'Base de dados'!B:Z,21,),0)</f>
        <v>LC</v>
      </c>
      <c r="AR217" s="49" t="str">
        <f>tab_herpeto[[#This Row],[Campanha]]</f>
        <v>C03</v>
      </c>
      <c r="AS217" s="49"/>
      <c r="AT217" s="49" t="str">
        <f>tab_herpeto[[#This Row],[Método]]</f>
        <v>Procura Livre</v>
      </c>
      <c r="AU217" s="49" t="str">
        <f>tab_herpeto[[#This Row],[ID Marcação*]]</f>
        <v>-</v>
      </c>
      <c r="AV217" s="49" t="str">
        <f>tab_herpeto[[#This Row],[Nº do Tombo]]</f>
        <v>-</v>
      </c>
      <c r="AW217" s="49" t="str">
        <f>IFERROR(VLOOKUP(tab_herpeto[[#This Row],[Espécie*2]],'Base de dados'!B:Z,11,),0)</f>
        <v>E</v>
      </c>
      <c r="AX217" s="49" t="str">
        <f>IFERROR(VLOOKUP(tab_herpeto[[#This Row],[Espécie*2]],'Base de dados'!B:Z,3,),0)</f>
        <v>Anura</v>
      </c>
      <c r="AY217" s="49" t="str">
        <f>IFERROR(VLOOKUP(tab_herpeto[[#This Row],[Espécie*2]],'Base de dados'!B:Z,4,),0)</f>
        <v>Leptodactylidae</v>
      </c>
      <c r="AZ217" s="49" t="str">
        <f>IFERROR(VLOOKUP(tab_herpeto[[#This Row],[Espécie*2]],'Base de dados'!B:Z,5,),0)</f>
        <v>Leptodactylinae</v>
      </c>
      <c r="BA217" s="49">
        <f>IFERROR(VLOOKUP(tab_herpeto[[#This Row],[Espécie*2]],'Base de dados'!B:Z,6,),0)</f>
        <v>0</v>
      </c>
      <c r="BB217" s="49" t="str">
        <f>IFERROR(VLOOKUP(tab_herpeto[[#This Row],[Espécie*2]],'Base de dados'!B:Z,8,),0)</f>
        <v>-</v>
      </c>
      <c r="BC217" s="49" t="str">
        <f>IFERROR(VLOOKUP(tab_herpeto[[#This Row],[Espécie*2]],'Base de dados'!B:Z,9,),0)</f>
        <v>Cr</v>
      </c>
      <c r="BD217" s="49" t="str">
        <f>IFERROR(VLOOKUP(tab_herpeto[[#This Row],[Espécie*2]],'Base de dados'!B:Z,10,),0)</f>
        <v>A</v>
      </c>
      <c r="BE217" s="49" t="str">
        <f>IFERROR(VLOOKUP(tab_herpeto[[#This Row],[Espécie*2]],'Base de dados'!B:Z,12,),0)</f>
        <v>-</v>
      </c>
      <c r="BF217" s="49" t="str">
        <f>IFERROR(VLOOKUP(tab_herpeto[[#This Row],[Espécie*2]],'Base de dados'!B:Z,14,),0)</f>
        <v>RS, SC, PR</v>
      </c>
      <c r="BG217" s="49">
        <f>IFERROR(VLOOKUP(tab_herpeto[[#This Row],[Espécie*2]],'Base de dados'!B:Z,15,),0)</f>
        <v>0</v>
      </c>
      <c r="BH217" s="49" t="str">
        <f>IFERROR(VLOOKUP(tab_herpeto[[#This Row],[Espécie*2]],'Base de dados'!B:Z,16,),0)</f>
        <v>-</v>
      </c>
      <c r="BI217" s="49">
        <f>IFERROR(VLOOKUP(tab_herpeto[[#This Row],[Espécie*2]],'Base de dados'!B:Z,17,),0)</f>
        <v>0</v>
      </c>
      <c r="BJ217" s="49">
        <f>IFERROR(VLOOKUP(tab_herpeto[[#This Row],[Espécie*2]],'Base de dados'!B:Z,18,),0)</f>
        <v>0</v>
      </c>
      <c r="BK217" s="49" t="str">
        <f>IFERROR(VLOOKUP(tab_herpeto[[#This Row],[Espécie*2]],'Base de dados'!B:Z,19,),0)</f>
        <v>-</v>
      </c>
      <c r="BL217" s="49" t="str">
        <f>IFERROR(VLOOKUP(tab_herpeto[[#This Row],[Espécie*2]],'Base de dados'!B:Z,20,),0)</f>
        <v>-</v>
      </c>
      <c r="BM217" s="49" t="str">
        <f>IFERROR(VLOOKUP(tab_herpeto[[#This Row],[Espécie*2]],'Base de dados'!B:Z,24),0)</f>
        <v>-</v>
      </c>
      <c r="BN217" s="49" t="str">
        <f>IFERROR(VLOOKUP(tab_herpeto[[#This Row],[Espécie*2]],'Base de dados'!B:Z,25,),0)</f>
        <v>-</v>
      </c>
      <c r="BO217" s="49" t="str">
        <f>IFERROR(VLOOKUP(tab_herpeto[[#This Row],[Espécie*2]],'Base de dados'!B:Z,2),0)</f>
        <v>XX</v>
      </c>
      <c r="BP217" s="49">
        <f>IFERROR(VLOOKUP(tab_herpeto[[#This Row],[Espécie*2]],'Base de dados'!B:AA,26),0)</f>
        <v>0</v>
      </c>
    </row>
    <row r="218" spans="2:68" x14ac:dyDescent="0.25">
      <c r="B218" s="29">
        <v>214</v>
      </c>
      <c r="C218" s="33" t="s">
        <v>3071</v>
      </c>
      <c r="D218" s="49" t="s">
        <v>3092</v>
      </c>
      <c r="E218" s="49" t="s">
        <v>85</v>
      </c>
      <c r="F218" s="50">
        <v>45144</v>
      </c>
      <c r="G218" s="49" t="s">
        <v>3073</v>
      </c>
      <c r="H218" s="49" t="s">
        <v>77</v>
      </c>
      <c r="I218" s="49" t="s">
        <v>59</v>
      </c>
      <c r="J218" s="49" t="s">
        <v>3096</v>
      </c>
      <c r="K218" s="53" t="s">
        <v>1493</v>
      </c>
      <c r="L218" s="35" t="str">
        <f>IFERROR(VLOOKUP(tab_herpeto[[#This Row],[Espécie*]],'Base de dados'!B:Z,7,),0)</f>
        <v>rãzinha-assobiadora</v>
      </c>
      <c r="M218" s="29" t="s">
        <v>3</v>
      </c>
      <c r="N218" s="49" t="s">
        <v>82</v>
      </c>
      <c r="O218" s="49" t="s">
        <v>82</v>
      </c>
      <c r="P218" s="49" t="s">
        <v>39</v>
      </c>
      <c r="Q218" s="49" t="s">
        <v>48</v>
      </c>
      <c r="R218" s="49" t="s">
        <v>41</v>
      </c>
      <c r="S218" s="49" t="s">
        <v>4</v>
      </c>
      <c r="T218" s="51" t="s">
        <v>3</v>
      </c>
      <c r="U218" s="51" t="s">
        <v>3</v>
      </c>
      <c r="V218" s="49"/>
      <c r="W218" s="49" t="s">
        <v>52</v>
      </c>
      <c r="X218" s="29" t="s">
        <v>3</v>
      </c>
      <c r="Y218" s="49" t="s">
        <v>3</v>
      </c>
      <c r="Z218" s="50">
        <f>tab_herpeto[[#This Row],[Data]]</f>
        <v>45144</v>
      </c>
      <c r="AA218" s="49" t="str">
        <f>tab_herpeto[[#This Row],[Empreendimento]]</f>
        <v>PCH Canoas</v>
      </c>
      <c r="AB218" s="49" t="s">
        <v>176</v>
      </c>
      <c r="AC218" s="29" t="s">
        <v>178</v>
      </c>
      <c r="AD218" s="29" t="s">
        <v>181</v>
      </c>
      <c r="AE218" s="29" t="s">
        <v>3086</v>
      </c>
      <c r="AF218" s="29" t="s">
        <v>184</v>
      </c>
      <c r="AG218" s="29" t="s">
        <v>3130</v>
      </c>
      <c r="AH218" s="29" t="s">
        <v>189</v>
      </c>
      <c r="AI218" s="52" t="str">
        <f>tab_herpeto[[#This Row],[Espécie*]]</f>
        <v>Leptodactylus plaumanni</v>
      </c>
      <c r="AJ218" s="53" t="str">
        <f>IFERROR(VLOOKUP(tab_herpeto[[#This Row],[Espécie*2]],'Base de dados'!B:Z,7,),0)</f>
        <v>rãzinha-assobiadora</v>
      </c>
      <c r="AK218" s="49" t="str">
        <f>IFERROR(VLOOKUP(tab_herpeto[[#This Row],[Espécie*2]],'Base de dados'!B:Z,13,),0)</f>
        <v>-</v>
      </c>
      <c r="AL218" s="29" t="s">
        <v>192</v>
      </c>
      <c r="AM218" s="29" t="s">
        <v>3077</v>
      </c>
      <c r="AN218" s="29" t="s">
        <v>3081</v>
      </c>
      <c r="AO218" s="49" t="str">
        <f>IFERROR(VLOOKUP(tab_herpeto[[#This Row],[Espécie*2]],'Base de dados'!B:Z,22,),0)</f>
        <v>-</v>
      </c>
      <c r="AP218" s="49" t="str">
        <f>IFERROR(VLOOKUP(tab_herpeto[[#This Row],[Espécie*2]],'Base de dados'!B:Z,23,),0)</f>
        <v>-</v>
      </c>
      <c r="AQ218" s="49" t="str">
        <f>IFERROR(VLOOKUP(tab_herpeto[[#This Row],[Espécie*2]],'Base de dados'!B:Z,21,),0)</f>
        <v>LC</v>
      </c>
      <c r="AR218" s="49" t="str">
        <f>tab_herpeto[[#This Row],[Campanha]]</f>
        <v>C03</v>
      </c>
      <c r="AS218" s="49"/>
      <c r="AT218" s="49" t="str">
        <f>tab_herpeto[[#This Row],[Método]]</f>
        <v>Procura Livre</v>
      </c>
      <c r="AU218" s="49" t="str">
        <f>tab_herpeto[[#This Row],[ID Marcação*]]</f>
        <v>-</v>
      </c>
      <c r="AV218" s="49" t="str">
        <f>tab_herpeto[[#This Row],[Nº do Tombo]]</f>
        <v>-</v>
      </c>
      <c r="AW218" s="49" t="str">
        <f>IFERROR(VLOOKUP(tab_herpeto[[#This Row],[Espécie*2]],'Base de dados'!B:Z,11,),0)</f>
        <v>E</v>
      </c>
      <c r="AX218" s="49" t="str">
        <f>IFERROR(VLOOKUP(tab_herpeto[[#This Row],[Espécie*2]],'Base de dados'!B:Z,3,),0)</f>
        <v>Anura</v>
      </c>
      <c r="AY218" s="49" t="str">
        <f>IFERROR(VLOOKUP(tab_herpeto[[#This Row],[Espécie*2]],'Base de dados'!B:Z,4,),0)</f>
        <v>Leptodactylidae</v>
      </c>
      <c r="AZ218" s="49" t="str">
        <f>IFERROR(VLOOKUP(tab_herpeto[[#This Row],[Espécie*2]],'Base de dados'!B:Z,5,),0)</f>
        <v>Leptodactylinae</v>
      </c>
      <c r="BA218" s="49">
        <f>IFERROR(VLOOKUP(tab_herpeto[[#This Row],[Espécie*2]],'Base de dados'!B:Z,6,),0)</f>
        <v>0</v>
      </c>
      <c r="BB218" s="49" t="str">
        <f>IFERROR(VLOOKUP(tab_herpeto[[#This Row],[Espécie*2]],'Base de dados'!B:Z,8,),0)</f>
        <v>-</v>
      </c>
      <c r="BC218" s="49" t="str">
        <f>IFERROR(VLOOKUP(tab_herpeto[[#This Row],[Espécie*2]],'Base de dados'!B:Z,9,),0)</f>
        <v>Cr</v>
      </c>
      <c r="BD218" s="49" t="str">
        <f>IFERROR(VLOOKUP(tab_herpeto[[#This Row],[Espécie*2]],'Base de dados'!B:Z,10,),0)</f>
        <v>A</v>
      </c>
      <c r="BE218" s="49" t="str">
        <f>IFERROR(VLOOKUP(tab_herpeto[[#This Row],[Espécie*2]],'Base de dados'!B:Z,12,),0)</f>
        <v>-</v>
      </c>
      <c r="BF218" s="49" t="str">
        <f>IFERROR(VLOOKUP(tab_herpeto[[#This Row],[Espécie*2]],'Base de dados'!B:Z,14,),0)</f>
        <v>RS, SC, PR</v>
      </c>
      <c r="BG218" s="49">
        <f>IFERROR(VLOOKUP(tab_herpeto[[#This Row],[Espécie*2]],'Base de dados'!B:Z,15,),0)</f>
        <v>0</v>
      </c>
      <c r="BH218" s="49" t="str">
        <f>IFERROR(VLOOKUP(tab_herpeto[[#This Row],[Espécie*2]],'Base de dados'!B:Z,16,),0)</f>
        <v>-</v>
      </c>
      <c r="BI218" s="49">
        <f>IFERROR(VLOOKUP(tab_herpeto[[#This Row],[Espécie*2]],'Base de dados'!B:Z,17,),0)</f>
        <v>0</v>
      </c>
      <c r="BJ218" s="49">
        <f>IFERROR(VLOOKUP(tab_herpeto[[#This Row],[Espécie*2]],'Base de dados'!B:Z,18,),0)</f>
        <v>0</v>
      </c>
      <c r="BK218" s="49" t="str">
        <f>IFERROR(VLOOKUP(tab_herpeto[[#This Row],[Espécie*2]],'Base de dados'!B:Z,19,),0)</f>
        <v>-</v>
      </c>
      <c r="BL218" s="49" t="str">
        <f>IFERROR(VLOOKUP(tab_herpeto[[#This Row],[Espécie*2]],'Base de dados'!B:Z,20,),0)</f>
        <v>-</v>
      </c>
      <c r="BM218" s="49" t="str">
        <f>IFERROR(VLOOKUP(tab_herpeto[[#This Row],[Espécie*2]],'Base de dados'!B:Z,24),0)</f>
        <v>-</v>
      </c>
      <c r="BN218" s="49" t="str">
        <f>IFERROR(VLOOKUP(tab_herpeto[[#This Row],[Espécie*2]],'Base de dados'!B:Z,25,),0)</f>
        <v>-</v>
      </c>
      <c r="BO218" s="49" t="str">
        <f>IFERROR(VLOOKUP(tab_herpeto[[#This Row],[Espécie*2]],'Base de dados'!B:Z,2),0)</f>
        <v>XX</v>
      </c>
      <c r="BP218" s="49">
        <f>IFERROR(VLOOKUP(tab_herpeto[[#This Row],[Espécie*2]],'Base de dados'!B:AA,26),0)</f>
        <v>0</v>
      </c>
    </row>
    <row r="219" spans="2:68" x14ac:dyDescent="0.25">
      <c r="B219" s="29">
        <v>215</v>
      </c>
      <c r="C219" s="33" t="s">
        <v>3071</v>
      </c>
      <c r="D219" s="49" t="s">
        <v>3092</v>
      </c>
      <c r="E219" s="49" t="s">
        <v>85</v>
      </c>
      <c r="F219" s="50">
        <v>45144</v>
      </c>
      <c r="G219" s="49" t="s">
        <v>3073</v>
      </c>
      <c r="H219" s="49" t="s">
        <v>77</v>
      </c>
      <c r="I219" s="49" t="s">
        <v>59</v>
      </c>
      <c r="J219" s="49" t="s">
        <v>3096</v>
      </c>
      <c r="K219" s="53" t="s">
        <v>1493</v>
      </c>
      <c r="L219" s="35" t="str">
        <f>IFERROR(VLOOKUP(tab_herpeto[[#This Row],[Espécie*]],'Base de dados'!B:Z,7,),0)</f>
        <v>rãzinha-assobiadora</v>
      </c>
      <c r="M219" s="29" t="s">
        <v>3</v>
      </c>
      <c r="N219" s="49" t="s">
        <v>82</v>
      </c>
      <c r="O219" s="49" t="s">
        <v>82</v>
      </c>
      <c r="P219" s="49" t="s">
        <v>39</v>
      </c>
      <c r="Q219" s="49" t="s">
        <v>48</v>
      </c>
      <c r="R219" s="49" t="s">
        <v>41</v>
      </c>
      <c r="S219" s="49" t="s">
        <v>4</v>
      </c>
      <c r="T219" s="51" t="s">
        <v>3</v>
      </c>
      <c r="U219" s="51" t="s">
        <v>3</v>
      </c>
      <c r="V219" s="49"/>
      <c r="W219" s="49" t="s">
        <v>52</v>
      </c>
      <c r="X219" s="29" t="s">
        <v>3</v>
      </c>
      <c r="Y219" s="49" t="s">
        <v>3</v>
      </c>
      <c r="Z219" s="50">
        <f>tab_herpeto[[#This Row],[Data]]</f>
        <v>45144</v>
      </c>
      <c r="AA219" s="49" t="str">
        <f>tab_herpeto[[#This Row],[Empreendimento]]</f>
        <v>PCH Canoas</v>
      </c>
      <c r="AB219" s="49" t="s">
        <v>176</v>
      </c>
      <c r="AC219" s="29" t="s">
        <v>178</v>
      </c>
      <c r="AD219" s="29" t="s">
        <v>181</v>
      </c>
      <c r="AE219" s="29" t="s">
        <v>3086</v>
      </c>
      <c r="AF219" s="29" t="s">
        <v>184</v>
      </c>
      <c r="AG219" s="29" t="s">
        <v>3130</v>
      </c>
      <c r="AH219" s="29" t="s">
        <v>189</v>
      </c>
      <c r="AI219" s="52" t="str">
        <f>tab_herpeto[[#This Row],[Espécie*]]</f>
        <v>Leptodactylus plaumanni</v>
      </c>
      <c r="AJ219" s="53" t="str">
        <f>IFERROR(VLOOKUP(tab_herpeto[[#This Row],[Espécie*2]],'Base de dados'!B:Z,7,),0)</f>
        <v>rãzinha-assobiadora</v>
      </c>
      <c r="AK219" s="49" t="str">
        <f>IFERROR(VLOOKUP(tab_herpeto[[#This Row],[Espécie*2]],'Base de dados'!B:Z,13,),0)</f>
        <v>-</v>
      </c>
      <c r="AL219" s="29" t="s">
        <v>192</v>
      </c>
      <c r="AM219" s="29" t="s">
        <v>3077</v>
      </c>
      <c r="AN219" s="29" t="s">
        <v>3081</v>
      </c>
      <c r="AO219" s="49" t="str">
        <f>IFERROR(VLOOKUP(tab_herpeto[[#This Row],[Espécie*2]],'Base de dados'!B:Z,22,),0)</f>
        <v>-</v>
      </c>
      <c r="AP219" s="49" t="str">
        <f>IFERROR(VLOOKUP(tab_herpeto[[#This Row],[Espécie*2]],'Base de dados'!B:Z,23,),0)</f>
        <v>-</v>
      </c>
      <c r="AQ219" s="49" t="str">
        <f>IFERROR(VLOOKUP(tab_herpeto[[#This Row],[Espécie*2]],'Base de dados'!B:Z,21,),0)</f>
        <v>LC</v>
      </c>
      <c r="AR219" s="49" t="str">
        <f>tab_herpeto[[#This Row],[Campanha]]</f>
        <v>C03</v>
      </c>
      <c r="AS219" s="49"/>
      <c r="AT219" s="49" t="str">
        <f>tab_herpeto[[#This Row],[Método]]</f>
        <v>Procura Livre</v>
      </c>
      <c r="AU219" s="49" t="str">
        <f>tab_herpeto[[#This Row],[ID Marcação*]]</f>
        <v>-</v>
      </c>
      <c r="AV219" s="49" t="str">
        <f>tab_herpeto[[#This Row],[Nº do Tombo]]</f>
        <v>-</v>
      </c>
      <c r="AW219" s="49" t="str">
        <f>IFERROR(VLOOKUP(tab_herpeto[[#This Row],[Espécie*2]],'Base de dados'!B:Z,11,),0)</f>
        <v>E</v>
      </c>
      <c r="AX219" s="49" t="str">
        <f>IFERROR(VLOOKUP(tab_herpeto[[#This Row],[Espécie*2]],'Base de dados'!B:Z,3,),0)</f>
        <v>Anura</v>
      </c>
      <c r="AY219" s="49" t="str">
        <f>IFERROR(VLOOKUP(tab_herpeto[[#This Row],[Espécie*2]],'Base de dados'!B:Z,4,),0)</f>
        <v>Leptodactylidae</v>
      </c>
      <c r="AZ219" s="49" t="str">
        <f>IFERROR(VLOOKUP(tab_herpeto[[#This Row],[Espécie*2]],'Base de dados'!B:Z,5,),0)</f>
        <v>Leptodactylinae</v>
      </c>
      <c r="BA219" s="49">
        <f>IFERROR(VLOOKUP(tab_herpeto[[#This Row],[Espécie*2]],'Base de dados'!B:Z,6,),0)</f>
        <v>0</v>
      </c>
      <c r="BB219" s="49" t="str">
        <f>IFERROR(VLOOKUP(tab_herpeto[[#This Row],[Espécie*2]],'Base de dados'!B:Z,8,),0)</f>
        <v>-</v>
      </c>
      <c r="BC219" s="49" t="str">
        <f>IFERROR(VLOOKUP(tab_herpeto[[#This Row],[Espécie*2]],'Base de dados'!B:Z,9,),0)</f>
        <v>Cr</v>
      </c>
      <c r="BD219" s="49" t="str">
        <f>IFERROR(VLOOKUP(tab_herpeto[[#This Row],[Espécie*2]],'Base de dados'!B:Z,10,),0)</f>
        <v>A</v>
      </c>
      <c r="BE219" s="49" t="str">
        <f>IFERROR(VLOOKUP(tab_herpeto[[#This Row],[Espécie*2]],'Base de dados'!B:Z,12,),0)</f>
        <v>-</v>
      </c>
      <c r="BF219" s="49" t="str">
        <f>IFERROR(VLOOKUP(tab_herpeto[[#This Row],[Espécie*2]],'Base de dados'!B:Z,14,),0)</f>
        <v>RS, SC, PR</v>
      </c>
      <c r="BG219" s="49">
        <f>IFERROR(VLOOKUP(tab_herpeto[[#This Row],[Espécie*2]],'Base de dados'!B:Z,15,),0)</f>
        <v>0</v>
      </c>
      <c r="BH219" s="49" t="str">
        <f>IFERROR(VLOOKUP(tab_herpeto[[#This Row],[Espécie*2]],'Base de dados'!B:Z,16,),0)</f>
        <v>-</v>
      </c>
      <c r="BI219" s="49">
        <f>IFERROR(VLOOKUP(tab_herpeto[[#This Row],[Espécie*2]],'Base de dados'!B:Z,17,),0)</f>
        <v>0</v>
      </c>
      <c r="BJ219" s="49">
        <f>IFERROR(VLOOKUP(tab_herpeto[[#This Row],[Espécie*2]],'Base de dados'!B:Z,18,),0)</f>
        <v>0</v>
      </c>
      <c r="BK219" s="49" t="str">
        <f>IFERROR(VLOOKUP(tab_herpeto[[#This Row],[Espécie*2]],'Base de dados'!B:Z,19,),0)</f>
        <v>-</v>
      </c>
      <c r="BL219" s="49" t="str">
        <f>IFERROR(VLOOKUP(tab_herpeto[[#This Row],[Espécie*2]],'Base de dados'!B:Z,20,),0)</f>
        <v>-</v>
      </c>
      <c r="BM219" s="49" t="str">
        <f>IFERROR(VLOOKUP(tab_herpeto[[#This Row],[Espécie*2]],'Base de dados'!B:Z,24),0)</f>
        <v>-</v>
      </c>
      <c r="BN219" s="49" t="str">
        <f>IFERROR(VLOOKUP(tab_herpeto[[#This Row],[Espécie*2]],'Base de dados'!B:Z,25,),0)</f>
        <v>-</v>
      </c>
      <c r="BO219" s="49" t="str">
        <f>IFERROR(VLOOKUP(tab_herpeto[[#This Row],[Espécie*2]],'Base de dados'!B:Z,2),0)</f>
        <v>XX</v>
      </c>
      <c r="BP219" s="49">
        <f>IFERROR(VLOOKUP(tab_herpeto[[#This Row],[Espécie*2]],'Base de dados'!B:AA,26),0)</f>
        <v>0</v>
      </c>
    </row>
    <row r="220" spans="2:68" x14ac:dyDescent="0.25">
      <c r="B220" s="29">
        <v>216</v>
      </c>
      <c r="C220" s="33" t="s">
        <v>3071</v>
      </c>
      <c r="D220" s="49" t="s">
        <v>3092</v>
      </c>
      <c r="E220" s="49" t="s">
        <v>85</v>
      </c>
      <c r="F220" s="50">
        <v>45144</v>
      </c>
      <c r="G220" s="49" t="s">
        <v>3073</v>
      </c>
      <c r="H220" s="49" t="s">
        <v>77</v>
      </c>
      <c r="I220" s="49" t="s">
        <v>59</v>
      </c>
      <c r="J220" s="49" t="s">
        <v>3096</v>
      </c>
      <c r="K220" s="53" t="s">
        <v>1493</v>
      </c>
      <c r="L220" s="35" t="str">
        <f>IFERROR(VLOOKUP(tab_herpeto[[#This Row],[Espécie*]],'Base de dados'!B:Z,7,),0)</f>
        <v>rãzinha-assobiadora</v>
      </c>
      <c r="M220" s="29" t="s">
        <v>3</v>
      </c>
      <c r="N220" s="49" t="s">
        <v>82</v>
      </c>
      <c r="O220" s="49" t="s">
        <v>82</v>
      </c>
      <c r="P220" s="49" t="s">
        <v>39</v>
      </c>
      <c r="Q220" s="49" t="s">
        <v>48</v>
      </c>
      <c r="R220" s="49" t="s">
        <v>41</v>
      </c>
      <c r="S220" s="49" t="s">
        <v>4</v>
      </c>
      <c r="T220" s="51" t="s">
        <v>3</v>
      </c>
      <c r="U220" s="51" t="s">
        <v>3</v>
      </c>
      <c r="V220" s="49"/>
      <c r="W220" s="49" t="s">
        <v>52</v>
      </c>
      <c r="X220" s="29" t="s">
        <v>3</v>
      </c>
      <c r="Y220" s="49" t="s">
        <v>3</v>
      </c>
      <c r="Z220" s="50">
        <f>tab_herpeto[[#This Row],[Data]]</f>
        <v>45144</v>
      </c>
      <c r="AA220" s="49" t="str">
        <f>tab_herpeto[[#This Row],[Empreendimento]]</f>
        <v>PCH Canoas</v>
      </c>
      <c r="AB220" s="49" t="s">
        <v>176</v>
      </c>
      <c r="AC220" s="29" t="s">
        <v>178</v>
      </c>
      <c r="AD220" s="29" t="s">
        <v>181</v>
      </c>
      <c r="AE220" s="29" t="s">
        <v>3086</v>
      </c>
      <c r="AF220" s="29" t="s">
        <v>184</v>
      </c>
      <c r="AG220" s="29" t="s">
        <v>3130</v>
      </c>
      <c r="AH220" s="29" t="s">
        <v>189</v>
      </c>
      <c r="AI220" s="52" t="str">
        <f>tab_herpeto[[#This Row],[Espécie*]]</f>
        <v>Leptodactylus plaumanni</v>
      </c>
      <c r="AJ220" s="53" t="str">
        <f>IFERROR(VLOOKUP(tab_herpeto[[#This Row],[Espécie*2]],'Base de dados'!B:Z,7,),0)</f>
        <v>rãzinha-assobiadora</v>
      </c>
      <c r="AK220" s="49" t="str">
        <f>IFERROR(VLOOKUP(tab_herpeto[[#This Row],[Espécie*2]],'Base de dados'!B:Z,13,),0)</f>
        <v>-</v>
      </c>
      <c r="AL220" s="29" t="s">
        <v>192</v>
      </c>
      <c r="AM220" s="29" t="s">
        <v>3077</v>
      </c>
      <c r="AN220" s="29" t="s">
        <v>3081</v>
      </c>
      <c r="AO220" s="49" t="str">
        <f>IFERROR(VLOOKUP(tab_herpeto[[#This Row],[Espécie*2]],'Base de dados'!B:Z,22,),0)</f>
        <v>-</v>
      </c>
      <c r="AP220" s="49" t="str">
        <f>IFERROR(VLOOKUP(tab_herpeto[[#This Row],[Espécie*2]],'Base de dados'!B:Z,23,),0)</f>
        <v>-</v>
      </c>
      <c r="AQ220" s="49" t="str">
        <f>IFERROR(VLOOKUP(tab_herpeto[[#This Row],[Espécie*2]],'Base de dados'!B:Z,21,),0)</f>
        <v>LC</v>
      </c>
      <c r="AR220" s="49" t="str">
        <f>tab_herpeto[[#This Row],[Campanha]]</f>
        <v>C03</v>
      </c>
      <c r="AS220" s="49"/>
      <c r="AT220" s="49" t="str">
        <f>tab_herpeto[[#This Row],[Método]]</f>
        <v>Procura Livre</v>
      </c>
      <c r="AU220" s="49" t="str">
        <f>tab_herpeto[[#This Row],[ID Marcação*]]</f>
        <v>-</v>
      </c>
      <c r="AV220" s="49" t="str">
        <f>tab_herpeto[[#This Row],[Nº do Tombo]]</f>
        <v>-</v>
      </c>
      <c r="AW220" s="49" t="str">
        <f>IFERROR(VLOOKUP(tab_herpeto[[#This Row],[Espécie*2]],'Base de dados'!B:Z,11,),0)</f>
        <v>E</v>
      </c>
      <c r="AX220" s="49" t="str">
        <f>IFERROR(VLOOKUP(tab_herpeto[[#This Row],[Espécie*2]],'Base de dados'!B:Z,3,),0)</f>
        <v>Anura</v>
      </c>
      <c r="AY220" s="49" t="str">
        <f>IFERROR(VLOOKUP(tab_herpeto[[#This Row],[Espécie*2]],'Base de dados'!B:Z,4,),0)</f>
        <v>Leptodactylidae</v>
      </c>
      <c r="AZ220" s="49" t="str">
        <f>IFERROR(VLOOKUP(tab_herpeto[[#This Row],[Espécie*2]],'Base de dados'!B:Z,5,),0)</f>
        <v>Leptodactylinae</v>
      </c>
      <c r="BA220" s="49">
        <f>IFERROR(VLOOKUP(tab_herpeto[[#This Row],[Espécie*2]],'Base de dados'!B:Z,6,),0)</f>
        <v>0</v>
      </c>
      <c r="BB220" s="49" t="str">
        <f>IFERROR(VLOOKUP(tab_herpeto[[#This Row],[Espécie*2]],'Base de dados'!B:Z,8,),0)</f>
        <v>-</v>
      </c>
      <c r="BC220" s="49" t="str">
        <f>IFERROR(VLOOKUP(tab_herpeto[[#This Row],[Espécie*2]],'Base de dados'!B:Z,9,),0)</f>
        <v>Cr</v>
      </c>
      <c r="BD220" s="49" t="str">
        <f>IFERROR(VLOOKUP(tab_herpeto[[#This Row],[Espécie*2]],'Base de dados'!B:Z,10,),0)</f>
        <v>A</v>
      </c>
      <c r="BE220" s="49" t="str">
        <f>IFERROR(VLOOKUP(tab_herpeto[[#This Row],[Espécie*2]],'Base de dados'!B:Z,12,),0)</f>
        <v>-</v>
      </c>
      <c r="BF220" s="49" t="str">
        <f>IFERROR(VLOOKUP(tab_herpeto[[#This Row],[Espécie*2]],'Base de dados'!B:Z,14,),0)</f>
        <v>RS, SC, PR</v>
      </c>
      <c r="BG220" s="49">
        <f>IFERROR(VLOOKUP(tab_herpeto[[#This Row],[Espécie*2]],'Base de dados'!B:Z,15,),0)</f>
        <v>0</v>
      </c>
      <c r="BH220" s="49" t="str">
        <f>IFERROR(VLOOKUP(tab_herpeto[[#This Row],[Espécie*2]],'Base de dados'!B:Z,16,),0)</f>
        <v>-</v>
      </c>
      <c r="BI220" s="49">
        <f>IFERROR(VLOOKUP(tab_herpeto[[#This Row],[Espécie*2]],'Base de dados'!B:Z,17,),0)</f>
        <v>0</v>
      </c>
      <c r="BJ220" s="49">
        <f>IFERROR(VLOOKUP(tab_herpeto[[#This Row],[Espécie*2]],'Base de dados'!B:Z,18,),0)</f>
        <v>0</v>
      </c>
      <c r="BK220" s="49" t="str">
        <f>IFERROR(VLOOKUP(tab_herpeto[[#This Row],[Espécie*2]],'Base de dados'!B:Z,19,),0)</f>
        <v>-</v>
      </c>
      <c r="BL220" s="49" t="str">
        <f>IFERROR(VLOOKUP(tab_herpeto[[#This Row],[Espécie*2]],'Base de dados'!B:Z,20,),0)</f>
        <v>-</v>
      </c>
      <c r="BM220" s="49" t="str">
        <f>IFERROR(VLOOKUP(tab_herpeto[[#This Row],[Espécie*2]],'Base de dados'!B:Z,24),0)</f>
        <v>-</v>
      </c>
      <c r="BN220" s="49" t="str">
        <f>IFERROR(VLOOKUP(tab_herpeto[[#This Row],[Espécie*2]],'Base de dados'!B:Z,25,),0)</f>
        <v>-</v>
      </c>
      <c r="BO220" s="49" t="str">
        <f>IFERROR(VLOOKUP(tab_herpeto[[#This Row],[Espécie*2]],'Base de dados'!B:Z,2),0)</f>
        <v>XX</v>
      </c>
      <c r="BP220" s="49">
        <f>IFERROR(VLOOKUP(tab_herpeto[[#This Row],[Espécie*2]],'Base de dados'!B:AA,26),0)</f>
        <v>0</v>
      </c>
    </row>
    <row r="221" spans="2:68" x14ac:dyDescent="0.25">
      <c r="B221" s="29">
        <v>217</v>
      </c>
      <c r="C221" s="33" t="s">
        <v>3071</v>
      </c>
      <c r="D221" s="49" t="s">
        <v>3092</v>
      </c>
      <c r="E221" s="49" t="s">
        <v>85</v>
      </c>
      <c r="F221" s="50">
        <v>45144</v>
      </c>
      <c r="G221" s="49" t="s">
        <v>3072</v>
      </c>
      <c r="H221" s="49" t="s">
        <v>77</v>
      </c>
      <c r="I221" s="49" t="s">
        <v>59</v>
      </c>
      <c r="J221" s="49" t="s">
        <v>3064</v>
      </c>
      <c r="K221" s="53" t="s">
        <v>570</v>
      </c>
      <c r="L221" s="35" t="str">
        <f>IFERROR(VLOOKUP(tab_herpeto[[#This Row],[Espécie*]],'Base de dados'!B:Z,7,),0)</f>
        <v>sapo-cururu</v>
      </c>
      <c r="M221" s="29" t="s">
        <v>3</v>
      </c>
      <c r="N221" s="49" t="s">
        <v>81</v>
      </c>
      <c r="O221" s="49" t="s">
        <v>82</v>
      </c>
      <c r="P221" s="49" t="s">
        <v>38</v>
      </c>
      <c r="Q221" s="49" t="s">
        <v>64</v>
      </c>
      <c r="R221" s="49" t="s">
        <v>41</v>
      </c>
      <c r="S221" s="49" t="s">
        <v>4</v>
      </c>
      <c r="T221" s="51" t="s">
        <v>3105</v>
      </c>
      <c r="U221" s="51" t="s">
        <v>3106</v>
      </c>
      <c r="V221" s="49" t="s">
        <v>3118</v>
      </c>
      <c r="W221" s="49" t="s">
        <v>52</v>
      </c>
      <c r="X221" s="29" t="s">
        <v>3</v>
      </c>
      <c r="Y221" s="49" t="s">
        <v>3</v>
      </c>
      <c r="Z221" s="50">
        <f>tab_herpeto[[#This Row],[Data]]</f>
        <v>45144</v>
      </c>
      <c r="AA221" s="49" t="str">
        <f>tab_herpeto[[#This Row],[Empreendimento]]</f>
        <v>PCH Canoas</v>
      </c>
      <c r="AB221" s="49" t="s">
        <v>176</v>
      </c>
      <c r="AC221" s="29" t="s">
        <v>178</v>
      </c>
      <c r="AD221" s="29" t="s">
        <v>181</v>
      </c>
      <c r="AE221" s="29" t="s">
        <v>3086</v>
      </c>
      <c r="AF221" s="29" t="s">
        <v>184</v>
      </c>
      <c r="AG221" s="29" t="s">
        <v>3130</v>
      </c>
      <c r="AH221" s="29" t="s">
        <v>189</v>
      </c>
      <c r="AI221" s="52" t="str">
        <f>tab_herpeto[[#This Row],[Espécie*]]</f>
        <v>Rhinella icterica</v>
      </c>
      <c r="AJ221" s="53" t="str">
        <f>IFERROR(VLOOKUP(tab_herpeto[[#This Row],[Espécie*2]],'Base de dados'!B:Z,7,),0)</f>
        <v>sapo-cururu</v>
      </c>
      <c r="AK221" s="49" t="str">
        <f>IFERROR(VLOOKUP(tab_herpeto[[#This Row],[Espécie*2]],'Base de dados'!B:Z,13,),0)</f>
        <v>-</v>
      </c>
      <c r="AL221" s="29" t="s">
        <v>192</v>
      </c>
      <c r="AM221" s="49" t="s">
        <v>3076</v>
      </c>
      <c r="AN221" s="49" t="s">
        <v>3080</v>
      </c>
      <c r="AO221" s="49" t="str">
        <f>IFERROR(VLOOKUP(tab_herpeto[[#This Row],[Espécie*2]],'Base de dados'!B:Z,22,),0)</f>
        <v>-</v>
      </c>
      <c r="AP221" s="49" t="str">
        <f>IFERROR(VLOOKUP(tab_herpeto[[#This Row],[Espécie*2]],'Base de dados'!B:Z,23,),0)</f>
        <v>-</v>
      </c>
      <c r="AQ221" s="49" t="str">
        <f>IFERROR(VLOOKUP(tab_herpeto[[#This Row],[Espécie*2]],'Base de dados'!B:Z,21,),0)</f>
        <v>LC</v>
      </c>
      <c r="AR221" s="49" t="str">
        <f>tab_herpeto[[#This Row],[Campanha]]</f>
        <v>C03</v>
      </c>
      <c r="AS221" s="49"/>
      <c r="AT221" s="49" t="str">
        <f>tab_herpeto[[#This Row],[Método]]</f>
        <v>Censo auditivo</v>
      </c>
      <c r="AU221" s="49" t="str">
        <f>tab_herpeto[[#This Row],[ID Marcação*]]</f>
        <v>-</v>
      </c>
      <c r="AV221" s="49" t="str">
        <f>tab_herpeto[[#This Row],[Nº do Tombo]]</f>
        <v>-</v>
      </c>
      <c r="AW221" s="49" t="str">
        <f>IFERROR(VLOOKUP(tab_herpeto[[#This Row],[Espécie*2]],'Base de dados'!B:Z,11,),0)</f>
        <v>E</v>
      </c>
      <c r="AX221" s="49" t="str">
        <f>IFERROR(VLOOKUP(tab_herpeto[[#This Row],[Espécie*2]],'Base de dados'!B:Z,3,),0)</f>
        <v>Anura</v>
      </c>
      <c r="AY221" s="49" t="str">
        <f>IFERROR(VLOOKUP(tab_herpeto[[#This Row],[Espécie*2]],'Base de dados'!B:Z,4,),0)</f>
        <v>Bufonidae</v>
      </c>
      <c r="AZ221" s="49">
        <f>IFERROR(VLOOKUP(tab_herpeto[[#This Row],[Espécie*2]],'Base de dados'!B:Z,5,),0)</f>
        <v>0</v>
      </c>
      <c r="BA221" s="49">
        <f>IFERROR(VLOOKUP(tab_herpeto[[#This Row],[Espécie*2]],'Base de dados'!B:Z,6,),0)</f>
        <v>0</v>
      </c>
      <c r="BB221" s="49" t="str">
        <f>IFERROR(VLOOKUP(tab_herpeto[[#This Row],[Espécie*2]],'Base de dados'!B:Z,8,),0)</f>
        <v>-</v>
      </c>
      <c r="BC221" s="49" t="str">
        <f>IFERROR(VLOOKUP(tab_herpeto[[#This Row],[Espécie*2]],'Base de dados'!B:Z,9,),0)</f>
        <v>Te</v>
      </c>
      <c r="BD221" s="49" t="str">
        <f>IFERROR(VLOOKUP(tab_herpeto[[#This Row],[Espécie*2]],'Base de dados'!B:Z,10,),0)</f>
        <v>AF</v>
      </c>
      <c r="BE221" s="49">
        <f>IFERROR(VLOOKUP(tab_herpeto[[#This Row],[Espécie*2]],'Base de dados'!B:Z,12,),0)</f>
        <v>1</v>
      </c>
      <c r="BF221" s="49" t="str">
        <f>IFERROR(VLOOKUP(tab_herpeto[[#This Row],[Espécie*2]],'Base de dados'!B:Z,14,),0)</f>
        <v>RS, SC, PR, SP, RJ, MG</v>
      </c>
      <c r="BG221" s="49">
        <f>IFERROR(VLOOKUP(tab_herpeto[[#This Row],[Espécie*2]],'Base de dados'!B:Z,15,),0)</f>
        <v>0</v>
      </c>
      <c r="BH221" s="49">
        <f>IFERROR(VLOOKUP(tab_herpeto[[#This Row],[Espécie*2]],'Base de dados'!B:Z,16,),0)</f>
        <v>0</v>
      </c>
      <c r="BI221" s="49">
        <f>IFERROR(VLOOKUP(tab_herpeto[[#This Row],[Espécie*2]],'Base de dados'!B:Z,17,),0)</f>
        <v>0</v>
      </c>
      <c r="BJ221" s="49">
        <f>IFERROR(VLOOKUP(tab_herpeto[[#This Row],[Espécie*2]],'Base de dados'!B:Z,18,),0)</f>
        <v>0</v>
      </c>
      <c r="BK221" s="49" t="str">
        <f>IFERROR(VLOOKUP(tab_herpeto[[#This Row],[Espécie*2]],'Base de dados'!B:Z,19,),0)</f>
        <v>-</v>
      </c>
      <c r="BL221" s="49" t="str">
        <f>IFERROR(VLOOKUP(tab_herpeto[[#This Row],[Espécie*2]],'Base de dados'!B:Z,20,),0)</f>
        <v>-</v>
      </c>
      <c r="BM221" s="49" t="str">
        <f>IFERROR(VLOOKUP(tab_herpeto[[#This Row],[Espécie*2]],'Base de dados'!B:Z,24),0)</f>
        <v>-</v>
      </c>
      <c r="BN221" s="49" t="str">
        <f>IFERROR(VLOOKUP(tab_herpeto[[#This Row],[Espécie*2]],'Base de dados'!B:Z,25,),0)</f>
        <v>-</v>
      </c>
      <c r="BO221" s="49" t="str">
        <f>IFERROR(VLOOKUP(tab_herpeto[[#This Row],[Espécie*2]],'Base de dados'!B:Z,2),0)</f>
        <v>XX</v>
      </c>
      <c r="BP221" s="49">
        <f>IFERROR(VLOOKUP(tab_herpeto[[#This Row],[Espécie*2]],'Base de dados'!B:AA,26),0)</f>
        <v>0</v>
      </c>
    </row>
    <row r="222" spans="2:68" x14ac:dyDescent="0.25">
      <c r="B222" s="29">
        <v>218</v>
      </c>
      <c r="C222" s="33" t="s">
        <v>3071</v>
      </c>
      <c r="D222" s="49" t="s">
        <v>3092</v>
      </c>
      <c r="E222" s="49" t="s">
        <v>85</v>
      </c>
      <c r="F222" s="50">
        <v>45144</v>
      </c>
      <c r="G222" s="49" t="s">
        <v>3072</v>
      </c>
      <c r="H222" s="49" t="s">
        <v>77</v>
      </c>
      <c r="I222" s="49" t="s">
        <v>59</v>
      </c>
      <c r="J222" s="49" t="s">
        <v>3064</v>
      </c>
      <c r="K222" s="53" t="s">
        <v>1003</v>
      </c>
      <c r="L222" s="35" t="str">
        <f>IFERROR(VLOOKUP(tab_herpeto[[#This Row],[Espécie*]],'Base de dados'!B:Z,7,),0)</f>
        <v>pererequinha-do-brejo</v>
      </c>
      <c r="M222" s="29" t="s">
        <v>3</v>
      </c>
      <c r="N222" s="49" t="s">
        <v>82</v>
      </c>
      <c r="O222" s="49" t="s">
        <v>82</v>
      </c>
      <c r="P222" s="49" t="s">
        <v>39</v>
      </c>
      <c r="Q222" s="49" t="s">
        <v>80</v>
      </c>
      <c r="R222" s="49" t="s">
        <v>42</v>
      </c>
      <c r="S222" s="49" t="s">
        <v>4</v>
      </c>
      <c r="T222" s="51" t="s">
        <v>3105</v>
      </c>
      <c r="U222" s="51" t="s">
        <v>3106</v>
      </c>
      <c r="V222" s="49"/>
      <c r="W222" s="49" t="s">
        <v>52</v>
      </c>
      <c r="X222" s="29" t="s">
        <v>3</v>
      </c>
      <c r="Y222" s="49" t="s">
        <v>3</v>
      </c>
      <c r="Z222" s="50">
        <f>tab_herpeto[[#This Row],[Data]]</f>
        <v>45144</v>
      </c>
      <c r="AA222" s="49" t="str">
        <f>tab_herpeto[[#This Row],[Empreendimento]]</f>
        <v>PCH Canoas</v>
      </c>
      <c r="AB222" s="49" t="s">
        <v>176</v>
      </c>
      <c r="AC222" s="29" t="s">
        <v>178</v>
      </c>
      <c r="AD222" s="29" t="s">
        <v>181</v>
      </c>
      <c r="AE222" s="29" t="s">
        <v>3086</v>
      </c>
      <c r="AF222" s="29" t="s">
        <v>184</v>
      </c>
      <c r="AG222" s="29" t="s">
        <v>3130</v>
      </c>
      <c r="AH222" s="29" t="s">
        <v>189</v>
      </c>
      <c r="AI222" s="52" t="str">
        <f>tab_herpeto[[#This Row],[Espécie*]]</f>
        <v>Dendropsophus minutus</v>
      </c>
      <c r="AJ222" s="53" t="str">
        <f>IFERROR(VLOOKUP(tab_herpeto[[#This Row],[Espécie*2]],'Base de dados'!B:Z,7,),0)</f>
        <v>pererequinha-do-brejo</v>
      </c>
      <c r="AK222" s="49" t="str">
        <f>IFERROR(VLOOKUP(tab_herpeto[[#This Row],[Espécie*2]],'Base de dados'!B:Z,13,),0)</f>
        <v>-</v>
      </c>
      <c r="AL222" s="29" t="s">
        <v>192</v>
      </c>
      <c r="AM222" s="49" t="s">
        <v>3076</v>
      </c>
      <c r="AN222" s="49" t="s">
        <v>3080</v>
      </c>
      <c r="AO222" s="49" t="str">
        <f>IFERROR(VLOOKUP(tab_herpeto[[#This Row],[Espécie*2]],'Base de dados'!B:Z,22,),0)</f>
        <v>-</v>
      </c>
      <c r="AP222" s="49" t="str">
        <f>IFERROR(VLOOKUP(tab_herpeto[[#This Row],[Espécie*2]],'Base de dados'!B:Z,23,),0)</f>
        <v>-</v>
      </c>
      <c r="AQ222" s="49" t="str">
        <f>IFERROR(VLOOKUP(tab_herpeto[[#This Row],[Espécie*2]],'Base de dados'!B:Z,21,),0)</f>
        <v>LC</v>
      </c>
      <c r="AR222" s="49" t="str">
        <f>tab_herpeto[[#This Row],[Campanha]]</f>
        <v>C03</v>
      </c>
      <c r="AS222" s="49"/>
      <c r="AT222" s="49" t="str">
        <f>tab_herpeto[[#This Row],[Método]]</f>
        <v>Censo auditivo</v>
      </c>
      <c r="AU222" s="49" t="str">
        <f>tab_herpeto[[#This Row],[ID Marcação*]]</f>
        <v>-</v>
      </c>
      <c r="AV222" s="49" t="str">
        <f>tab_herpeto[[#This Row],[Nº do Tombo]]</f>
        <v>-</v>
      </c>
      <c r="AW222" s="49" t="str">
        <f>IFERROR(VLOOKUP(tab_herpeto[[#This Row],[Espécie*2]],'Base de dados'!B:Z,11,),0)</f>
        <v>R</v>
      </c>
      <c r="AX222" s="49" t="str">
        <f>IFERROR(VLOOKUP(tab_herpeto[[#This Row],[Espécie*2]],'Base de dados'!B:Z,3,),0)</f>
        <v>Anura</v>
      </c>
      <c r="AY222" s="49" t="str">
        <f>IFERROR(VLOOKUP(tab_herpeto[[#This Row],[Espécie*2]],'Base de dados'!B:Z,4,),0)</f>
        <v>Hylidae</v>
      </c>
      <c r="AZ222" s="49" t="str">
        <f>IFERROR(VLOOKUP(tab_herpeto[[#This Row],[Espécie*2]],'Base de dados'!B:Z,5,),0)</f>
        <v>Dendropsophinae</v>
      </c>
      <c r="BA222" s="49">
        <f>IFERROR(VLOOKUP(tab_herpeto[[#This Row],[Espécie*2]],'Base de dados'!B:Z,6,),0)</f>
        <v>0</v>
      </c>
      <c r="BB222" s="49" t="str">
        <f>IFERROR(VLOOKUP(tab_herpeto[[#This Row],[Espécie*2]],'Base de dados'!B:Z,8,),0)</f>
        <v>-</v>
      </c>
      <c r="BC222" s="49" t="str">
        <f>IFERROR(VLOOKUP(tab_herpeto[[#This Row],[Espécie*2]],'Base de dados'!B:Z,9,),0)</f>
        <v>Ar</v>
      </c>
      <c r="BD222" s="49" t="str">
        <f>IFERROR(VLOOKUP(tab_herpeto[[#This Row],[Espécie*2]],'Base de dados'!B:Z,10,),0)</f>
        <v>A</v>
      </c>
      <c r="BE222" s="49" t="str">
        <f>IFERROR(VLOOKUP(tab_herpeto[[#This Row],[Espécie*2]],'Base de dados'!B:Z,12,),0)</f>
        <v>-</v>
      </c>
      <c r="BF222" s="49" t="str">
        <f>IFERROR(VLOOKUP(tab_herpeto[[#This Row],[Espécie*2]],'Base de dados'!B:Z,14,),0)</f>
        <v>RS, SC, PR, SP, RJ, ES, MG, BA, SE, AL, PE, PB, RN, CE, PI, MA, MS, MT, GO, DF, TO, PA, AM, AP, RO, RR, AC</v>
      </c>
      <c r="BG222" s="49">
        <f>IFERROR(VLOOKUP(tab_herpeto[[#This Row],[Espécie*2]],'Base de dados'!B:Z,15,),0)</f>
        <v>0</v>
      </c>
      <c r="BH222" s="49">
        <f>IFERROR(VLOOKUP(tab_herpeto[[#This Row],[Espécie*2]],'Base de dados'!B:Z,16,),0)</f>
        <v>0</v>
      </c>
      <c r="BI222" s="49">
        <f>IFERROR(VLOOKUP(tab_herpeto[[#This Row],[Espécie*2]],'Base de dados'!B:Z,17,),0)</f>
        <v>0</v>
      </c>
      <c r="BJ222" s="49">
        <f>IFERROR(VLOOKUP(tab_herpeto[[#This Row],[Espécie*2]],'Base de dados'!B:Z,18,),0)</f>
        <v>0</v>
      </c>
      <c r="BK222" s="49" t="str">
        <f>IFERROR(VLOOKUP(tab_herpeto[[#This Row],[Espécie*2]],'Base de dados'!B:Z,19,),0)</f>
        <v>-</v>
      </c>
      <c r="BL222" s="49" t="str">
        <f>IFERROR(VLOOKUP(tab_herpeto[[#This Row],[Espécie*2]],'Base de dados'!B:Z,20,),0)</f>
        <v>-</v>
      </c>
      <c r="BM222" s="49" t="str">
        <f>IFERROR(VLOOKUP(tab_herpeto[[#This Row],[Espécie*2]],'Base de dados'!B:Z,24),0)</f>
        <v>-</v>
      </c>
      <c r="BN222" s="49" t="str">
        <f>IFERROR(VLOOKUP(tab_herpeto[[#This Row],[Espécie*2]],'Base de dados'!B:Z,25,),0)</f>
        <v>-</v>
      </c>
      <c r="BO222" s="49">
        <f>IFERROR(VLOOKUP(tab_herpeto[[#This Row],[Espécie*2]],'Base de dados'!B:Z,2),0)</f>
        <v>898</v>
      </c>
      <c r="BP222" s="49">
        <f>IFERROR(VLOOKUP(tab_herpeto[[#This Row],[Espécie*2]],'Base de dados'!B:AA,26),0)</f>
        <v>0</v>
      </c>
    </row>
    <row r="223" spans="2:68" x14ac:dyDescent="0.25">
      <c r="B223" s="29">
        <v>219</v>
      </c>
      <c r="C223" s="33" t="s">
        <v>3071</v>
      </c>
      <c r="D223" s="49" t="s">
        <v>3092</v>
      </c>
      <c r="E223" s="49" t="s">
        <v>85</v>
      </c>
      <c r="F223" s="50">
        <v>45144</v>
      </c>
      <c r="G223" s="49" t="s">
        <v>3072</v>
      </c>
      <c r="H223" s="49" t="s">
        <v>77</v>
      </c>
      <c r="I223" s="49" t="s">
        <v>59</v>
      </c>
      <c r="J223" s="49" t="s">
        <v>3064</v>
      </c>
      <c r="K223" s="53" t="s">
        <v>1003</v>
      </c>
      <c r="L223" s="35" t="str">
        <f>IFERROR(VLOOKUP(tab_herpeto[[#This Row],[Espécie*]],'Base de dados'!B:Z,7,),0)</f>
        <v>pererequinha-do-brejo</v>
      </c>
      <c r="M223" s="29" t="s">
        <v>3</v>
      </c>
      <c r="N223" s="49" t="s">
        <v>82</v>
      </c>
      <c r="O223" s="49" t="s">
        <v>82</v>
      </c>
      <c r="P223" s="49" t="s">
        <v>39</v>
      </c>
      <c r="Q223" s="49" t="s">
        <v>80</v>
      </c>
      <c r="R223" s="49" t="s">
        <v>42</v>
      </c>
      <c r="S223" s="49" t="s">
        <v>4</v>
      </c>
      <c r="T223" s="51" t="s">
        <v>3105</v>
      </c>
      <c r="U223" s="51" t="s">
        <v>3106</v>
      </c>
      <c r="V223" s="49"/>
      <c r="W223" s="49" t="s">
        <v>52</v>
      </c>
      <c r="X223" s="29" t="s">
        <v>3</v>
      </c>
      <c r="Y223" s="49" t="s">
        <v>3</v>
      </c>
      <c r="Z223" s="50">
        <f>tab_herpeto[[#This Row],[Data]]</f>
        <v>45144</v>
      </c>
      <c r="AA223" s="49" t="str">
        <f>tab_herpeto[[#This Row],[Empreendimento]]</f>
        <v>PCH Canoas</v>
      </c>
      <c r="AB223" s="49" t="s">
        <v>176</v>
      </c>
      <c r="AC223" s="29" t="s">
        <v>178</v>
      </c>
      <c r="AD223" s="29" t="s">
        <v>181</v>
      </c>
      <c r="AE223" s="29" t="s">
        <v>3086</v>
      </c>
      <c r="AF223" s="29" t="s">
        <v>184</v>
      </c>
      <c r="AG223" s="29" t="s">
        <v>3130</v>
      </c>
      <c r="AH223" s="29" t="s">
        <v>189</v>
      </c>
      <c r="AI223" s="52" t="str">
        <f>tab_herpeto[[#This Row],[Espécie*]]</f>
        <v>Dendropsophus minutus</v>
      </c>
      <c r="AJ223" s="53" t="str">
        <f>IFERROR(VLOOKUP(tab_herpeto[[#This Row],[Espécie*2]],'Base de dados'!B:Z,7,),0)</f>
        <v>pererequinha-do-brejo</v>
      </c>
      <c r="AK223" s="49" t="str">
        <f>IFERROR(VLOOKUP(tab_herpeto[[#This Row],[Espécie*2]],'Base de dados'!B:Z,13,),0)</f>
        <v>-</v>
      </c>
      <c r="AL223" s="29" t="s">
        <v>192</v>
      </c>
      <c r="AM223" s="49" t="s">
        <v>3076</v>
      </c>
      <c r="AN223" s="49" t="s">
        <v>3080</v>
      </c>
      <c r="AO223" s="49" t="str">
        <f>IFERROR(VLOOKUP(tab_herpeto[[#This Row],[Espécie*2]],'Base de dados'!B:Z,22,),0)</f>
        <v>-</v>
      </c>
      <c r="AP223" s="49" t="str">
        <f>IFERROR(VLOOKUP(tab_herpeto[[#This Row],[Espécie*2]],'Base de dados'!B:Z,23,),0)</f>
        <v>-</v>
      </c>
      <c r="AQ223" s="49" t="str">
        <f>IFERROR(VLOOKUP(tab_herpeto[[#This Row],[Espécie*2]],'Base de dados'!B:Z,21,),0)</f>
        <v>LC</v>
      </c>
      <c r="AR223" s="49" t="str">
        <f>tab_herpeto[[#This Row],[Campanha]]</f>
        <v>C03</v>
      </c>
      <c r="AS223" s="49"/>
      <c r="AT223" s="49" t="str">
        <f>tab_herpeto[[#This Row],[Método]]</f>
        <v>Censo auditivo</v>
      </c>
      <c r="AU223" s="49" t="str">
        <f>tab_herpeto[[#This Row],[ID Marcação*]]</f>
        <v>-</v>
      </c>
      <c r="AV223" s="49" t="str">
        <f>tab_herpeto[[#This Row],[Nº do Tombo]]</f>
        <v>-</v>
      </c>
      <c r="AW223" s="49" t="str">
        <f>IFERROR(VLOOKUP(tab_herpeto[[#This Row],[Espécie*2]],'Base de dados'!B:Z,11,),0)</f>
        <v>R</v>
      </c>
      <c r="AX223" s="49" t="str">
        <f>IFERROR(VLOOKUP(tab_herpeto[[#This Row],[Espécie*2]],'Base de dados'!B:Z,3,),0)</f>
        <v>Anura</v>
      </c>
      <c r="AY223" s="49" t="str">
        <f>IFERROR(VLOOKUP(tab_herpeto[[#This Row],[Espécie*2]],'Base de dados'!B:Z,4,),0)</f>
        <v>Hylidae</v>
      </c>
      <c r="AZ223" s="49" t="str">
        <f>IFERROR(VLOOKUP(tab_herpeto[[#This Row],[Espécie*2]],'Base de dados'!B:Z,5,),0)</f>
        <v>Dendropsophinae</v>
      </c>
      <c r="BA223" s="49">
        <f>IFERROR(VLOOKUP(tab_herpeto[[#This Row],[Espécie*2]],'Base de dados'!B:Z,6,),0)</f>
        <v>0</v>
      </c>
      <c r="BB223" s="49" t="str">
        <f>IFERROR(VLOOKUP(tab_herpeto[[#This Row],[Espécie*2]],'Base de dados'!B:Z,8,),0)</f>
        <v>-</v>
      </c>
      <c r="BC223" s="49" t="str">
        <f>IFERROR(VLOOKUP(tab_herpeto[[#This Row],[Espécie*2]],'Base de dados'!B:Z,9,),0)</f>
        <v>Ar</v>
      </c>
      <c r="BD223" s="49" t="str">
        <f>IFERROR(VLOOKUP(tab_herpeto[[#This Row],[Espécie*2]],'Base de dados'!B:Z,10,),0)</f>
        <v>A</v>
      </c>
      <c r="BE223" s="49" t="str">
        <f>IFERROR(VLOOKUP(tab_herpeto[[#This Row],[Espécie*2]],'Base de dados'!B:Z,12,),0)</f>
        <v>-</v>
      </c>
      <c r="BF223" s="49" t="str">
        <f>IFERROR(VLOOKUP(tab_herpeto[[#This Row],[Espécie*2]],'Base de dados'!B:Z,14,),0)</f>
        <v>RS, SC, PR, SP, RJ, ES, MG, BA, SE, AL, PE, PB, RN, CE, PI, MA, MS, MT, GO, DF, TO, PA, AM, AP, RO, RR, AC</v>
      </c>
      <c r="BG223" s="49">
        <f>IFERROR(VLOOKUP(tab_herpeto[[#This Row],[Espécie*2]],'Base de dados'!B:Z,15,),0)</f>
        <v>0</v>
      </c>
      <c r="BH223" s="49">
        <f>IFERROR(VLOOKUP(tab_herpeto[[#This Row],[Espécie*2]],'Base de dados'!B:Z,16,),0)</f>
        <v>0</v>
      </c>
      <c r="BI223" s="49">
        <f>IFERROR(VLOOKUP(tab_herpeto[[#This Row],[Espécie*2]],'Base de dados'!B:Z,17,),0)</f>
        <v>0</v>
      </c>
      <c r="BJ223" s="49">
        <f>IFERROR(VLOOKUP(tab_herpeto[[#This Row],[Espécie*2]],'Base de dados'!B:Z,18,),0)</f>
        <v>0</v>
      </c>
      <c r="BK223" s="49" t="str">
        <f>IFERROR(VLOOKUP(tab_herpeto[[#This Row],[Espécie*2]],'Base de dados'!B:Z,19,),0)</f>
        <v>-</v>
      </c>
      <c r="BL223" s="49" t="str">
        <f>IFERROR(VLOOKUP(tab_herpeto[[#This Row],[Espécie*2]],'Base de dados'!B:Z,20,),0)</f>
        <v>-</v>
      </c>
      <c r="BM223" s="49" t="str">
        <f>IFERROR(VLOOKUP(tab_herpeto[[#This Row],[Espécie*2]],'Base de dados'!B:Z,24),0)</f>
        <v>-</v>
      </c>
      <c r="BN223" s="49" t="str">
        <f>IFERROR(VLOOKUP(tab_herpeto[[#This Row],[Espécie*2]],'Base de dados'!B:Z,25,),0)</f>
        <v>-</v>
      </c>
      <c r="BO223" s="49">
        <f>IFERROR(VLOOKUP(tab_herpeto[[#This Row],[Espécie*2]],'Base de dados'!B:Z,2),0)</f>
        <v>898</v>
      </c>
      <c r="BP223" s="49">
        <f>IFERROR(VLOOKUP(tab_herpeto[[#This Row],[Espécie*2]],'Base de dados'!B:AA,26),0)</f>
        <v>0</v>
      </c>
    </row>
    <row r="224" spans="2:68" x14ac:dyDescent="0.25">
      <c r="B224" s="29">
        <v>220</v>
      </c>
      <c r="C224" s="33" t="s">
        <v>3071</v>
      </c>
      <c r="D224" s="49" t="s">
        <v>3092</v>
      </c>
      <c r="E224" s="49" t="s">
        <v>85</v>
      </c>
      <c r="F224" s="50">
        <v>45144</v>
      </c>
      <c r="G224" s="49" t="s">
        <v>3072</v>
      </c>
      <c r="H224" s="49" t="s">
        <v>77</v>
      </c>
      <c r="I224" s="49" t="s">
        <v>59</v>
      </c>
      <c r="J224" s="49" t="s">
        <v>3064</v>
      </c>
      <c r="K224" s="53" t="s">
        <v>1003</v>
      </c>
      <c r="L224" s="35" t="str">
        <f>IFERROR(VLOOKUP(tab_herpeto[[#This Row],[Espécie*]],'Base de dados'!B:Z,7,),0)</f>
        <v>pererequinha-do-brejo</v>
      </c>
      <c r="M224" s="29" t="s">
        <v>3</v>
      </c>
      <c r="N224" s="49" t="s">
        <v>82</v>
      </c>
      <c r="O224" s="49" t="s">
        <v>82</v>
      </c>
      <c r="P224" s="49" t="s">
        <v>39</v>
      </c>
      <c r="Q224" s="49" t="s">
        <v>80</v>
      </c>
      <c r="R224" s="49" t="s">
        <v>42</v>
      </c>
      <c r="S224" s="49" t="s">
        <v>4</v>
      </c>
      <c r="T224" s="51" t="s">
        <v>3105</v>
      </c>
      <c r="U224" s="51" t="s">
        <v>3106</v>
      </c>
      <c r="V224" s="49"/>
      <c r="W224" s="49" t="s">
        <v>52</v>
      </c>
      <c r="X224" s="29" t="s">
        <v>3</v>
      </c>
      <c r="Y224" s="49" t="s">
        <v>3</v>
      </c>
      <c r="Z224" s="50">
        <f>tab_herpeto[[#This Row],[Data]]</f>
        <v>45144</v>
      </c>
      <c r="AA224" s="49" t="str">
        <f>tab_herpeto[[#This Row],[Empreendimento]]</f>
        <v>PCH Canoas</v>
      </c>
      <c r="AB224" s="49" t="s">
        <v>176</v>
      </c>
      <c r="AC224" s="29" t="s">
        <v>178</v>
      </c>
      <c r="AD224" s="29" t="s">
        <v>181</v>
      </c>
      <c r="AE224" s="29" t="s">
        <v>3086</v>
      </c>
      <c r="AF224" s="29" t="s">
        <v>184</v>
      </c>
      <c r="AG224" s="29" t="s">
        <v>3130</v>
      </c>
      <c r="AH224" s="29" t="s">
        <v>189</v>
      </c>
      <c r="AI224" s="52" t="str">
        <f>tab_herpeto[[#This Row],[Espécie*]]</f>
        <v>Dendropsophus minutus</v>
      </c>
      <c r="AJ224" s="53" t="str">
        <f>IFERROR(VLOOKUP(tab_herpeto[[#This Row],[Espécie*2]],'Base de dados'!B:Z,7,),0)</f>
        <v>pererequinha-do-brejo</v>
      </c>
      <c r="AK224" s="49" t="str">
        <f>IFERROR(VLOOKUP(tab_herpeto[[#This Row],[Espécie*2]],'Base de dados'!B:Z,13,),0)</f>
        <v>-</v>
      </c>
      <c r="AL224" s="29" t="s">
        <v>192</v>
      </c>
      <c r="AM224" s="49" t="s">
        <v>3076</v>
      </c>
      <c r="AN224" s="49" t="s">
        <v>3080</v>
      </c>
      <c r="AO224" s="49" t="str">
        <f>IFERROR(VLOOKUP(tab_herpeto[[#This Row],[Espécie*2]],'Base de dados'!B:Z,22,),0)</f>
        <v>-</v>
      </c>
      <c r="AP224" s="49" t="str">
        <f>IFERROR(VLOOKUP(tab_herpeto[[#This Row],[Espécie*2]],'Base de dados'!B:Z,23,),0)</f>
        <v>-</v>
      </c>
      <c r="AQ224" s="49" t="str">
        <f>IFERROR(VLOOKUP(tab_herpeto[[#This Row],[Espécie*2]],'Base de dados'!B:Z,21,),0)</f>
        <v>LC</v>
      </c>
      <c r="AR224" s="49" t="str">
        <f>tab_herpeto[[#This Row],[Campanha]]</f>
        <v>C03</v>
      </c>
      <c r="AS224" s="49"/>
      <c r="AT224" s="49" t="str">
        <f>tab_herpeto[[#This Row],[Método]]</f>
        <v>Censo auditivo</v>
      </c>
      <c r="AU224" s="49" t="str">
        <f>tab_herpeto[[#This Row],[ID Marcação*]]</f>
        <v>-</v>
      </c>
      <c r="AV224" s="49" t="str">
        <f>tab_herpeto[[#This Row],[Nº do Tombo]]</f>
        <v>-</v>
      </c>
      <c r="AW224" s="49" t="str">
        <f>IFERROR(VLOOKUP(tab_herpeto[[#This Row],[Espécie*2]],'Base de dados'!B:Z,11,),0)</f>
        <v>R</v>
      </c>
      <c r="AX224" s="49" t="str">
        <f>IFERROR(VLOOKUP(tab_herpeto[[#This Row],[Espécie*2]],'Base de dados'!B:Z,3,),0)</f>
        <v>Anura</v>
      </c>
      <c r="AY224" s="49" t="str">
        <f>IFERROR(VLOOKUP(tab_herpeto[[#This Row],[Espécie*2]],'Base de dados'!B:Z,4,),0)</f>
        <v>Hylidae</v>
      </c>
      <c r="AZ224" s="49" t="str">
        <f>IFERROR(VLOOKUP(tab_herpeto[[#This Row],[Espécie*2]],'Base de dados'!B:Z,5,),0)</f>
        <v>Dendropsophinae</v>
      </c>
      <c r="BA224" s="49">
        <f>IFERROR(VLOOKUP(tab_herpeto[[#This Row],[Espécie*2]],'Base de dados'!B:Z,6,),0)</f>
        <v>0</v>
      </c>
      <c r="BB224" s="49" t="str">
        <f>IFERROR(VLOOKUP(tab_herpeto[[#This Row],[Espécie*2]],'Base de dados'!B:Z,8,),0)</f>
        <v>-</v>
      </c>
      <c r="BC224" s="49" t="str">
        <f>IFERROR(VLOOKUP(tab_herpeto[[#This Row],[Espécie*2]],'Base de dados'!B:Z,9,),0)</f>
        <v>Ar</v>
      </c>
      <c r="BD224" s="49" t="str">
        <f>IFERROR(VLOOKUP(tab_herpeto[[#This Row],[Espécie*2]],'Base de dados'!B:Z,10,),0)</f>
        <v>A</v>
      </c>
      <c r="BE224" s="49" t="str">
        <f>IFERROR(VLOOKUP(tab_herpeto[[#This Row],[Espécie*2]],'Base de dados'!B:Z,12,),0)</f>
        <v>-</v>
      </c>
      <c r="BF224" s="49" t="str">
        <f>IFERROR(VLOOKUP(tab_herpeto[[#This Row],[Espécie*2]],'Base de dados'!B:Z,14,),0)</f>
        <v>RS, SC, PR, SP, RJ, ES, MG, BA, SE, AL, PE, PB, RN, CE, PI, MA, MS, MT, GO, DF, TO, PA, AM, AP, RO, RR, AC</v>
      </c>
      <c r="BG224" s="49">
        <f>IFERROR(VLOOKUP(tab_herpeto[[#This Row],[Espécie*2]],'Base de dados'!B:Z,15,),0)</f>
        <v>0</v>
      </c>
      <c r="BH224" s="49">
        <f>IFERROR(VLOOKUP(tab_herpeto[[#This Row],[Espécie*2]],'Base de dados'!B:Z,16,),0)</f>
        <v>0</v>
      </c>
      <c r="BI224" s="49">
        <f>IFERROR(VLOOKUP(tab_herpeto[[#This Row],[Espécie*2]],'Base de dados'!B:Z,17,),0)</f>
        <v>0</v>
      </c>
      <c r="BJ224" s="49">
        <f>IFERROR(VLOOKUP(tab_herpeto[[#This Row],[Espécie*2]],'Base de dados'!B:Z,18,),0)</f>
        <v>0</v>
      </c>
      <c r="BK224" s="49" t="str">
        <f>IFERROR(VLOOKUP(tab_herpeto[[#This Row],[Espécie*2]],'Base de dados'!B:Z,19,),0)</f>
        <v>-</v>
      </c>
      <c r="BL224" s="49" t="str">
        <f>IFERROR(VLOOKUP(tab_herpeto[[#This Row],[Espécie*2]],'Base de dados'!B:Z,20,),0)</f>
        <v>-</v>
      </c>
      <c r="BM224" s="49" t="str">
        <f>IFERROR(VLOOKUP(tab_herpeto[[#This Row],[Espécie*2]],'Base de dados'!B:Z,24),0)</f>
        <v>-</v>
      </c>
      <c r="BN224" s="49" t="str">
        <f>IFERROR(VLOOKUP(tab_herpeto[[#This Row],[Espécie*2]],'Base de dados'!B:Z,25,),0)</f>
        <v>-</v>
      </c>
      <c r="BO224" s="49">
        <f>IFERROR(VLOOKUP(tab_herpeto[[#This Row],[Espécie*2]],'Base de dados'!B:Z,2),0)</f>
        <v>898</v>
      </c>
      <c r="BP224" s="49">
        <f>IFERROR(VLOOKUP(tab_herpeto[[#This Row],[Espécie*2]],'Base de dados'!B:AA,26),0)</f>
        <v>0</v>
      </c>
    </row>
    <row r="225" spans="2:68" x14ac:dyDescent="0.25">
      <c r="B225" s="29">
        <v>221</v>
      </c>
      <c r="C225" s="33" t="s">
        <v>3071</v>
      </c>
      <c r="D225" s="49" t="s">
        <v>3092</v>
      </c>
      <c r="E225" s="49" t="s">
        <v>85</v>
      </c>
      <c r="F225" s="50">
        <v>45144</v>
      </c>
      <c r="G225" s="49" t="s">
        <v>3072</v>
      </c>
      <c r="H225" s="49" t="s">
        <v>77</v>
      </c>
      <c r="I225" s="49" t="s">
        <v>59</v>
      </c>
      <c r="J225" s="49" t="s">
        <v>3064</v>
      </c>
      <c r="K225" s="53" t="s">
        <v>1003</v>
      </c>
      <c r="L225" s="35" t="str">
        <f>IFERROR(VLOOKUP(tab_herpeto[[#This Row],[Espécie*]],'Base de dados'!B:Z,7,),0)</f>
        <v>pererequinha-do-brejo</v>
      </c>
      <c r="M225" s="29" t="s">
        <v>3</v>
      </c>
      <c r="N225" s="49" t="s">
        <v>82</v>
      </c>
      <c r="O225" s="49" t="s">
        <v>82</v>
      </c>
      <c r="P225" s="49" t="s">
        <v>39</v>
      </c>
      <c r="Q225" s="49" t="s">
        <v>80</v>
      </c>
      <c r="R225" s="49" t="s">
        <v>42</v>
      </c>
      <c r="S225" s="49" t="s">
        <v>4</v>
      </c>
      <c r="T225" s="51" t="s">
        <v>3105</v>
      </c>
      <c r="U225" s="51" t="s">
        <v>3106</v>
      </c>
      <c r="V225" s="49"/>
      <c r="W225" s="49" t="s">
        <v>52</v>
      </c>
      <c r="X225" s="29" t="s">
        <v>3</v>
      </c>
      <c r="Y225" s="49" t="s">
        <v>3</v>
      </c>
      <c r="Z225" s="50">
        <f>tab_herpeto[[#This Row],[Data]]</f>
        <v>45144</v>
      </c>
      <c r="AA225" s="49" t="str">
        <f>tab_herpeto[[#This Row],[Empreendimento]]</f>
        <v>PCH Canoas</v>
      </c>
      <c r="AB225" s="49" t="s">
        <v>176</v>
      </c>
      <c r="AC225" s="29" t="s">
        <v>178</v>
      </c>
      <c r="AD225" s="29" t="s">
        <v>181</v>
      </c>
      <c r="AE225" s="29" t="s">
        <v>3086</v>
      </c>
      <c r="AF225" s="29" t="s">
        <v>184</v>
      </c>
      <c r="AG225" s="29" t="s">
        <v>3130</v>
      </c>
      <c r="AH225" s="29" t="s">
        <v>189</v>
      </c>
      <c r="AI225" s="52" t="str">
        <f>tab_herpeto[[#This Row],[Espécie*]]</f>
        <v>Dendropsophus minutus</v>
      </c>
      <c r="AJ225" s="53" t="str">
        <f>IFERROR(VLOOKUP(tab_herpeto[[#This Row],[Espécie*2]],'Base de dados'!B:Z,7,),0)</f>
        <v>pererequinha-do-brejo</v>
      </c>
      <c r="AK225" s="49" t="str">
        <f>IFERROR(VLOOKUP(tab_herpeto[[#This Row],[Espécie*2]],'Base de dados'!B:Z,13,),0)</f>
        <v>-</v>
      </c>
      <c r="AL225" s="29" t="s">
        <v>192</v>
      </c>
      <c r="AM225" s="49" t="s">
        <v>3076</v>
      </c>
      <c r="AN225" s="49" t="s">
        <v>3080</v>
      </c>
      <c r="AO225" s="49" t="str">
        <f>IFERROR(VLOOKUP(tab_herpeto[[#This Row],[Espécie*2]],'Base de dados'!B:Z,22,),0)</f>
        <v>-</v>
      </c>
      <c r="AP225" s="49" t="str">
        <f>IFERROR(VLOOKUP(tab_herpeto[[#This Row],[Espécie*2]],'Base de dados'!B:Z,23,),0)</f>
        <v>-</v>
      </c>
      <c r="AQ225" s="49" t="str">
        <f>IFERROR(VLOOKUP(tab_herpeto[[#This Row],[Espécie*2]],'Base de dados'!B:Z,21,),0)</f>
        <v>LC</v>
      </c>
      <c r="AR225" s="49" t="str">
        <f>tab_herpeto[[#This Row],[Campanha]]</f>
        <v>C03</v>
      </c>
      <c r="AS225" s="49"/>
      <c r="AT225" s="49" t="str">
        <f>tab_herpeto[[#This Row],[Método]]</f>
        <v>Censo auditivo</v>
      </c>
      <c r="AU225" s="49" t="str">
        <f>tab_herpeto[[#This Row],[ID Marcação*]]</f>
        <v>-</v>
      </c>
      <c r="AV225" s="49" t="str">
        <f>tab_herpeto[[#This Row],[Nº do Tombo]]</f>
        <v>-</v>
      </c>
      <c r="AW225" s="49" t="str">
        <f>IFERROR(VLOOKUP(tab_herpeto[[#This Row],[Espécie*2]],'Base de dados'!B:Z,11,),0)</f>
        <v>R</v>
      </c>
      <c r="AX225" s="49" t="str">
        <f>IFERROR(VLOOKUP(tab_herpeto[[#This Row],[Espécie*2]],'Base de dados'!B:Z,3,),0)</f>
        <v>Anura</v>
      </c>
      <c r="AY225" s="49" t="str">
        <f>IFERROR(VLOOKUP(tab_herpeto[[#This Row],[Espécie*2]],'Base de dados'!B:Z,4,),0)</f>
        <v>Hylidae</v>
      </c>
      <c r="AZ225" s="49" t="str">
        <f>IFERROR(VLOOKUP(tab_herpeto[[#This Row],[Espécie*2]],'Base de dados'!B:Z,5,),0)</f>
        <v>Dendropsophinae</v>
      </c>
      <c r="BA225" s="49">
        <f>IFERROR(VLOOKUP(tab_herpeto[[#This Row],[Espécie*2]],'Base de dados'!B:Z,6,),0)</f>
        <v>0</v>
      </c>
      <c r="BB225" s="49" t="str">
        <f>IFERROR(VLOOKUP(tab_herpeto[[#This Row],[Espécie*2]],'Base de dados'!B:Z,8,),0)</f>
        <v>-</v>
      </c>
      <c r="BC225" s="49" t="str">
        <f>IFERROR(VLOOKUP(tab_herpeto[[#This Row],[Espécie*2]],'Base de dados'!B:Z,9,),0)</f>
        <v>Ar</v>
      </c>
      <c r="BD225" s="49" t="str">
        <f>IFERROR(VLOOKUP(tab_herpeto[[#This Row],[Espécie*2]],'Base de dados'!B:Z,10,),0)</f>
        <v>A</v>
      </c>
      <c r="BE225" s="49" t="str">
        <f>IFERROR(VLOOKUP(tab_herpeto[[#This Row],[Espécie*2]],'Base de dados'!B:Z,12,),0)</f>
        <v>-</v>
      </c>
      <c r="BF225" s="49" t="str">
        <f>IFERROR(VLOOKUP(tab_herpeto[[#This Row],[Espécie*2]],'Base de dados'!B:Z,14,),0)</f>
        <v>RS, SC, PR, SP, RJ, ES, MG, BA, SE, AL, PE, PB, RN, CE, PI, MA, MS, MT, GO, DF, TO, PA, AM, AP, RO, RR, AC</v>
      </c>
      <c r="BG225" s="49">
        <f>IFERROR(VLOOKUP(tab_herpeto[[#This Row],[Espécie*2]],'Base de dados'!B:Z,15,),0)</f>
        <v>0</v>
      </c>
      <c r="BH225" s="49">
        <f>IFERROR(VLOOKUP(tab_herpeto[[#This Row],[Espécie*2]],'Base de dados'!B:Z,16,),0)</f>
        <v>0</v>
      </c>
      <c r="BI225" s="49">
        <f>IFERROR(VLOOKUP(tab_herpeto[[#This Row],[Espécie*2]],'Base de dados'!B:Z,17,),0)</f>
        <v>0</v>
      </c>
      <c r="BJ225" s="49">
        <f>IFERROR(VLOOKUP(tab_herpeto[[#This Row],[Espécie*2]],'Base de dados'!B:Z,18,),0)</f>
        <v>0</v>
      </c>
      <c r="BK225" s="49" t="str">
        <f>IFERROR(VLOOKUP(tab_herpeto[[#This Row],[Espécie*2]],'Base de dados'!B:Z,19,),0)</f>
        <v>-</v>
      </c>
      <c r="BL225" s="49" t="str">
        <f>IFERROR(VLOOKUP(tab_herpeto[[#This Row],[Espécie*2]],'Base de dados'!B:Z,20,),0)</f>
        <v>-</v>
      </c>
      <c r="BM225" s="49" t="str">
        <f>IFERROR(VLOOKUP(tab_herpeto[[#This Row],[Espécie*2]],'Base de dados'!B:Z,24),0)</f>
        <v>-</v>
      </c>
      <c r="BN225" s="49" t="str">
        <f>IFERROR(VLOOKUP(tab_herpeto[[#This Row],[Espécie*2]],'Base de dados'!B:Z,25,),0)</f>
        <v>-</v>
      </c>
      <c r="BO225" s="49">
        <f>IFERROR(VLOOKUP(tab_herpeto[[#This Row],[Espécie*2]],'Base de dados'!B:Z,2),0)</f>
        <v>898</v>
      </c>
      <c r="BP225" s="49">
        <f>IFERROR(VLOOKUP(tab_herpeto[[#This Row],[Espécie*2]],'Base de dados'!B:AA,26),0)</f>
        <v>0</v>
      </c>
    </row>
    <row r="226" spans="2:68" x14ac:dyDescent="0.25">
      <c r="B226" s="29">
        <v>222</v>
      </c>
      <c r="C226" s="33" t="s">
        <v>3071</v>
      </c>
      <c r="D226" s="49" t="s">
        <v>3092</v>
      </c>
      <c r="E226" s="49" t="s">
        <v>85</v>
      </c>
      <c r="F226" s="50">
        <v>45144</v>
      </c>
      <c r="G226" s="49" t="s">
        <v>3072</v>
      </c>
      <c r="H226" s="49" t="s">
        <v>77</v>
      </c>
      <c r="I226" s="49" t="s">
        <v>59</v>
      </c>
      <c r="J226" s="49" t="s">
        <v>3064</v>
      </c>
      <c r="K226" s="53" t="s">
        <v>1003</v>
      </c>
      <c r="L226" s="35" t="str">
        <f>IFERROR(VLOOKUP(tab_herpeto[[#This Row],[Espécie*]],'Base de dados'!B:Z,7,),0)</f>
        <v>pererequinha-do-brejo</v>
      </c>
      <c r="M226" s="29" t="s">
        <v>3</v>
      </c>
      <c r="N226" s="49" t="s">
        <v>82</v>
      </c>
      <c r="O226" s="49" t="s">
        <v>82</v>
      </c>
      <c r="P226" s="49" t="s">
        <v>39</v>
      </c>
      <c r="Q226" s="49" t="s">
        <v>80</v>
      </c>
      <c r="R226" s="49" t="s">
        <v>42</v>
      </c>
      <c r="S226" s="49" t="s">
        <v>4</v>
      </c>
      <c r="T226" s="51" t="s">
        <v>3105</v>
      </c>
      <c r="U226" s="51" t="s">
        <v>3106</v>
      </c>
      <c r="V226" s="49"/>
      <c r="W226" s="49" t="s">
        <v>52</v>
      </c>
      <c r="X226" s="29" t="s">
        <v>3</v>
      </c>
      <c r="Y226" s="49" t="s">
        <v>3</v>
      </c>
      <c r="Z226" s="50">
        <f>tab_herpeto[[#This Row],[Data]]</f>
        <v>45144</v>
      </c>
      <c r="AA226" s="49" t="str">
        <f>tab_herpeto[[#This Row],[Empreendimento]]</f>
        <v>PCH Canoas</v>
      </c>
      <c r="AB226" s="49" t="s">
        <v>176</v>
      </c>
      <c r="AC226" s="29" t="s">
        <v>178</v>
      </c>
      <c r="AD226" s="29" t="s">
        <v>181</v>
      </c>
      <c r="AE226" s="29" t="s">
        <v>3086</v>
      </c>
      <c r="AF226" s="29" t="s">
        <v>184</v>
      </c>
      <c r="AG226" s="29" t="s">
        <v>3130</v>
      </c>
      <c r="AH226" s="29" t="s">
        <v>189</v>
      </c>
      <c r="AI226" s="52" t="str">
        <f>tab_herpeto[[#This Row],[Espécie*]]</f>
        <v>Dendropsophus minutus</v>
      </c>
      <c r="AJ226" s="53" t="str">
        <f>IFERROR(VLOOKUP(tab_herpeto[[#This Row],[Espécie*2]],'Base de dados'!B:Z,7,),0)</f>
        <v>pererequinha-do-brejo</v>
      </c>
      <c r="AK226" s="49" t="str">
        <f>IFERROR(VLOOKUP(tab_herpeto[[#This Row],[Espécie*2]],'Base de dados'!B:Z,13,),0)</f>
        <v>-</v>
      </c>
      <c r="AL226" s="29" t="s">
        <v>192</v>
      </c>
      <c r="AM226" s="49" t="s">
        <v>3076</v>
      </c>
      <c r="AN226" s="49" t="s">
        <v>3080</v>
      </c>
      <c r="AO226" s="49" t="str">
        <f>IFERROR(VLOOKUP(tab_herpeto[[#This Row],[Espécie*2]],'Base de dados'!B:Z,22,),0)</f>
        <v>-</v>
      </c>
      <c r="AP226" s="49" t="str">
        <f>IFERROR(VLOOKUP(tab_herpeto[[#This Row],[Espécie*2]],'Base de dados'!B:Z,23,),0)</f>
        <v>-</v>
      </c>
      <c r="AQ226" s="49" t="str">
        <f>IFERROR(VLOOKUP(tab_herpeto[[#This Row],[Espécie*2]],'Base de dados'!B:Z,21,),0)</f>
        <v>LC</v>
      </c>
      <c r="AR226" s="49" t="str">
        <f>tab_herpeto[[#This Row],[Campanha]]</f>
        <v>C03</v>
      </c>
      <c r="AS226" s="49"/>
      <c r="AT226" s="49" t="str">
        <f>tab_herpeto[[#This Row],[Método]]</f>
        <v>Censo auditivo</v>
      </c>
      <c r="AU226" s="49" t="str">
        <f>tab_herpeto[[#This Row],[ID Marcação*]]</f>
        <v>-</v>
      </c>
      <c r="AV226" s="49" t="str">
        <f>tab_herpeto[[#This Row],[Nº do Tombo]]</f>
        <v>-</v>
      </c>
      <c r="AW226" s="49" t="str">
        <f>IFERROR(VLOOKUP(tab_herpeto[[#This Row],[Espécie*2]],'Base de dados'!B:Z,11,),0)</f>
        <v>R</v>
      </c>
      <c r="AX226" s="49" t="str">
        <f>IFERROR(VLOOKUP(tab_herpeto[[#This Row],[Espécie*2]],'Base de dados'!B:Z,3,),0)</f>
        <v>Anura</v>
      </c>
      <c r="AY226" s="49" t="str">
        <f>IFERROR(VLOOKUP(tab_herpeto[[#This Row],[Espécie*2]],'Base de dados'!B:Z,4,),0)</f>
        <v>Hylidae</v>
      </c>
      <c r="AZ226" s="49" t="str">
        <f>IFERROR(VLOOKUP(tab_herpeto[[#This Row],[Espécie*2]],'Base de dados'!B:Z,5,),0)</f>
        <v>Dendropsophinae</v>
      </c>
      <c r="BA226" s="49">
        <f>IFERROR(VLOOKUP(tab_herpeto[[#This Row],[Espécie*2]],'Base de dados'!B:Z,6,),0)</f>
        <v>0</v>
      </c>
      <c r="BB226" s="49" t="str">
        <f>IFERROR(VLOOKUP(tab_herpeto[[#This Row],[Espécie*2]],'Base de dados'!B:Z,8,),0)</f>
        <v>-</v>
      </c>
      <c r="BC226" s="49" t="str">
        <f>IFERROR(VLOOKUP(tab_herpeto[[#This Row],[Espécie*2]],'Base de dados'!B:Z,9,),0)</f>
        <v>Ar</v>
      </c>
      <c r="BD226" s="49" t="str">
        <f>IFERROR(VLOOKUP(tab_herpeto[[#This Row],[Espécie*2]],'Base de dados'!B:Z,10,),0)</f>
        <v>A</v>
      </c>
      <c r="BE226" s="49" t="str">
        <f>IFERROR(VLOOKUP(tab_herpeto[[#This Row],[Espécie*2]],'Base de dados'!B:Z,12,),0)</f>
        <v>-</v>
      </c>
      <c r="BF226" s="49" t="str">
        <f>IFERROR(VLOOKUP(tab_herpeto[[#This Row],[Espécie*2]],'Base de dados'!B:Z,14,),0)</f>
        <v>RS, SC, PR, SP, RJ, ES, MG, BA, SE, AL, PE, PB, RN, CE, PI, MA, MS, MT, GO, DF, TO, PA, AM, AP, RO, RR, AC</v>
      </c>
      <c r="BG226" s="49">
        <f>IFERROR(VLOOKUP(tab_herpeto[[#This Row],[Espécie*2]],'Base de dados'!B:Z,15,),0)</f>
        <v>0</v>
      </c>
      <c r="BH226" s="49">
        <f>IFERROR(VLOOKUP(tab_herpeto[[#This Row],[Espécie*2]],'Base de dados'!B:Z,16,),0)</f>
        <v>0</v>
      </c>
      <c r="BI226" s="49">
        <f>IFERROR(VLOOKUP(tab_herpeto[[#This Row],[Espécie*2]],'Base de dados'!B:Z,17,),0)</f>
        <v>0</v>
      </c>
      <c r="BJ226" s="49">
        <f>IFERROR(VLOOKUP(tab_herpeto[[#This Row],[Espécie*2]],'Base de dados'!B:Z,18,),0)</f>
        <v>0</v>
      </c>
      <c r="BK226" s="49" t="str">
        <f>IFERROR(VLOOKUP(tab_herpeto[[#This Row],[Espécie*2]],'Base de dados'!B:Z,19,),0)</f>
        <v>-</v>
      </c>
      <c r="BL226" s="49" t="str">
        <f>IFERROR(VLOOKUP(tab_herpeto[[#This Row],[Espécie*2]],'Base de dados'!B:Z,20,),0)</f>
        <v>-</v>
      </c>
      <c r="BM226" s="49" t="str">
        <f>IFERROR(VLOOKUP(tab_herpeto[[#This Row],[Espécie*2]],'Base de dados'!B:Z,24),0)</f>
        <v>-</v>
      </c>
      <c r="BN226" s="49" t="str">
        <f>IFERROR(VLOOKUP(tab_herpeto[[#This Row],[Espécie*2]],'Base de dados'!B:Z,25,),0)</f>
        <v>-</v>
      </c>
      <c r="BO226" s="49">
        <f>IFERROR(VLOOKUP(tab_herpeto[[#This Row],[Espécie*2]],'Base de dados'!B:Z,2),0)</f>
        <v>898</v>
      </c>
      <c r="BP226" s="49">
        <f>IFERROR(VLOOKUP(tab_herpeto[[#This Row],[Espécie*2]],'Base de dados'!B:AA,26),0)</f>
        <v>0</v>
      </c>
    </row>
    <row r="227" spans="2:68" x14ac:dyDescent="0.25">
      <c r="B227" s="29">
        <v>223</v>
      </c>
      <c r="C227" s="33" t="s">
        <v>3071</v>
      </c>
      <c r="D227" s="49" t="s">
        <v>3092</v>
      </c>
      <c r="E227" s="49" t="s">
        <v>85</v>
      </c>
      <c r="F227" s="50">
        <v>45144</v>
      </c>
      <c r="G227" s="49" t="s">
        <v>3072</v>
      </c>
      <c r="H227" s="49" t="s">
        <v>77</v>
      </c>
      <c r="I227" s="49" t="s">
        <v>59</v>
      </c>
      <c r="J227" s="49" t="s">
        <v>3064</v>
      </c>
      <c r="K227" s="53" t="s">
        <v>1003</v>
      </c>
      <c r="L227" s="35" t="str">
        <f>IFERROR(VLOOKUP(tab_herpeto[[#This Row],[Espécie*]],'Base de dados'!B:Z,7,),0)</f>
        <v>pererequinha-do-brejo</v>
      </c>
      <c r="M227" s="29" t="s">
        <v>3</v>
      </c>
      <c r="N227" s="49" t="s">
        <v>82</v>
      </c>
      <c r="O227" s="49" t="s">
        <v>82</v>
      </c>
      <c r="P227" s="49" t="s">
        <v>39</v>
      </c>
      <c r="Q227" s="49" t="s">
        <v>80</v>
      </c>
      <c r="R227" s="49" t="s">
        <v>42</v>
      </c>
      <c r="S227" s="49" t="s">
        <v>4</v>
      </c>
      <c r="T227" s="51" t="s">
        <v>3105</v>
      </c>
      <c r="U227" s="51" t="s">
        <v>3106</v>
      </c>
      <c r="V227" s="49"/>
      <c r="W227" s="49" t="s">
        <v>52</v>
      </c>
      <c r="X227" s="29" t="s">
        <v>3</v>
      </c>
      <c r="Y227" s="49" t="s">
        <v>3</v>
      </c>
      <c r="Z227" s="50">
        <f>tab_herpeto[[#This Row],[Data]]</f>
        <v>45144</v>
      </c>
      <c r="AA227" s="49" t="str">
        <f>tab_herpeto[[#This Row],[Empreendimento]]</f>
        <v>PCH Canoas</v>
      </c>
      <c r="AB227" s="49" t="s">
        <v>176</v>
      </c>
      <c r="AC227" s="29" t="s">
        <v>178</v>
      </c>
      <c r="AD227" s="29" t="s">
        <v>181</v>
      </c>
      <c r="AE227" s="29" t="s">
        <v>3086</v>
      </c>
      <c r="AF227" s="29" t="s">
        <v>184</v>
      </c>
      <c r="AG227" s="29" t="s">
        <v>3130</v>
      </c>
      <c r="AH227" s="29" t="s">
        <v>189</v>
      </c>
      <c r="AI227" s="52" t="str">
        <f>tab_herpeto[[#This Row],[Espécie*]]</f>
        <v>Dendropsophus minutus</v>
      </c>
      <c r="AJ227" s="53" t="str">
        <f>IFERROR(VLOOKUP(tab_herpeto[[#This Row],[Espécie*2]],'Base de dados'!B:Z,7,),0)</f>
        <v>pererequinha-do-brejo</v>
      </c>
      <c r="AK227" s="49" t="str">
        <f>IFERROR(VLOOKUP(tab_herpeto[[#This Row],[Espécie*2]],'Base de dados'!B:Z,13,),0)</f>
        <v>-</v>
      </c>
      <c r="AL227" s="29" t="s">
        <v>192</v>
      </c>
      <c r="AM227" s="49" t="s">
        <v>3076</v>
      </c>
      <c r="AN227" s="49" t="s">
        <v>3080</v>
      </c>
      <c r="AO227" s="49" t="str">
        <f>IFERROR(VLOOKUP(tab_herpeto[[#This Row],[Espécie*2]],'Base de dados'!B:Z,22,),0)</f>
        <v>-</v>
      </c>
      <c r="AP227" s="49" t="str">
        <f>IFERROR(VLOOKUP(tab_herpeto[[#This Row],[Espécie*2]],'Base de dados'!B:Z,23,),0)</f>
        <v>-</v>
      </c>
      <c r="AQ227" s="49" t="str">
        <f>IFERROR(VLOOKUP(tab_herpeto[[#This Row],[Espécie*2]],'Base de dados'!B:Z,21,),0)</f>
        <v>LC</v>
      </c>
      <c r="AR227" s="49" t="str">
        <f>tab_herpeto[[#This Row],[Campanha]]</f>
        <v>C03</v>
      </c>
      <c r="AS227" s="49"/>
      <c r="AT227" s="49" t="str">
        <f>tab_herpeto[[#This Row],[Método]]</f>
        <v>Censo auditivo</v>
      </c>
      <c r="AU227" s="49" t="str">
        <f>tab_herpeto[[#This Row],[ID Marcação*]]</f>
        <v>-</v>
      </c>
      <c r="AV227" s="49" t="str">
        <f>tab_herpeto[[#This Row],[Nº do Tombo]]</f>
        <v>-</v>
      </c>
      <c r="AW227" s="49" t="str">
        <f>IFERROR(VLOOKUP(tab_herpeto[[#This Row],[Espécie*2]],'Base de dados'!B:Z,11,),0)</f>
        <v>R</v>
      </c>
      <c r="AX227" s="49" t="str">
        <f>IFERROR(VLOOKUP(tab_herpeto[[#This Row],[Espécie*2]],'Base de dados'!B:Z,3,),0)</f>
        <v>Anura</v>
      </c>
      <c r="AY227" s="49" t="str">
        <f>IFERROR(VLOOKUP(tab_herpeto[[#This Row],[Espécie*2]],'Base de dados'!B:Z,4,),0)</f>
        <v>Hylidae</v>
      </c>
      <c r="AZ227" s="49" t="str">
        <f>IFERROR(VLOOKUP(tab_herpeto[[#This Row],[Espécie*2]],'Base de dados'!B:Z,5,),0)</f>
        <v>Dendropsophinae</v>
      </c>
      <c r="BA227" s="49">
        <f>IFERROR(VLOOKUP(tab_herpeto[[#This Row],[Espécie*2]],'Base de dados'!B:Z,6,),0)</f>
        <v>0</v>
      </c>
      <c r="BB227" s="49" t="str">
        <f>IFERROR(VLOOKUP(tab_herpeto[[#This Row],[Espécie*2]],'Base de dados'!B:Z,8,),0)</f>
        <v>-</v>
      </c>
      <c r="BC227" s="49" t="str">
        <f>IFERROR(VLOOKUP(tab_herpeto[[#This Row],[Espécie*2]],'Base de dados'!B:Z,9,),0)</f>
        <v>Ar</v>
      </c>
      <c r="BD227" s="49" t="str">
        <f>IFERROR(VLOOKUP(tab_herpeto[[#This Row],[Espécie*2]],'Base de dados'!B:Z,10,),0)</f>
        <v>A</v>
      </c>
      <c r="BE227" s="49" t="str">
        <f>IFERROR(VLOOKUP(tab_herpeto[[#This Row],[Espécie*2]],'Base de dados'!B:Z,12,),0)</f>
        <v>-</v>
      </c>
      <c r="BF227" s="49" t="str">
        <f>IFERROR(VLOOKUP(tab_herpeto[[#This Row],[Espécie*2]],'Base de dados'!B:Z,14,),0)</f>
        <v>RS, SC, PR, SP, RJ, ES, MG, BA, SE, AL, PE, PB, RN, CE, PI, MA, MS, MT, GO, DF, TO, PA, AM, AP, RO, RR, AC</v>
      </c>
      <c r="BG227" s="49">
        <f>IFERROR(VLOOKUP(tab_herpeto[[#This Row],[Espécie*2]],'Base de dados'!B:Z,15,),0)</f>
        <v>0</v>
      </c>
      <c r="BH227" s="49">
        <f>IFERROR(VLOOKUP(tab_herpeto[[#This Row],[Espécie*2]],'Base de dados'!B:Z,16,),0)</f>
        <v>0</v>
      </c>
      <c r="BI227" s="49">
        <f>IFERROR(VLOOKUP(tab_herpeto[[#This Row],[Espécie*2]],'Base de dados'!B:Z,17,),0)</f>
        <v>0</v>
      </c>
      <c r="BJ227" s="49">
        <f>IFERROR(VLOOKUP(tab_herpeto[[#This Row],[Espécie*2]],'Base de dados'!B:Z,18,),0)</f>
        <v>0</v>
      </c>
      <c r="BK227" s="49" t="str">
        <f>IFERROR(VLOOKUP(tab_herpeto[[#This Row],[Espécie*2]],'Base de dados'!B:Z,19,),0)</f>
        <v>-</v>
      </c>
      <c r="BL227" s="49" t="str">
        <f>IFERROR(VLOOKUP(tab_herpeto[[#This Row],[Espécie*2]],'Base de dados'!B:Z,20,),0)</f>
        <v>-</v>
      </c>
      <c r="BM227" s="49" t="str">
        <f>IFERROR(VLOOKUP(tab_herpeto[[#This Row],[Espécie*2]],'Base de dados'!B:Z,24),0)</f>
        <v>-</v>
      </c>
      <c r="BN227" s="49" t="str">
        <f>IFERROR(VLOOKUP(tab_herpeto[[#This Row],[Espécie*2]],'Base de dados'!B:Z,25,),0)</f>
        <v>-</v>
      </c>
      <c r="BO227" s="49">
        <f>IFERROR(VLOOKUP(tab_herpeto[[#This Row],[Espécie*2]],'Base de dados'!B:Z,2),0)</f>
        <v>898</v>
      </c>
      <c r="BP227" s="49">
        <f>IFERROR(VLOOKUP(tab_herpeto[[#This Row],[Espécie*2]],'Base de dados'!B:AA,26),0)</f>
        <v>0</v>
      </c>
    </row>
    <row r="228" spans="2:68" x14ac:dyDescent="0.25">
      <c r="B228" s="29">
        <v>224</v>
      </c>
      <c r="C228" s="33" t="s">
        <v>3071</v>
      </c>
      <c r="D228" s="49" t="s">
        <v>3092</v>
      </c>
      <c r="E228" s="49" t="s">
        <v>85</v>
      </c>
      <c r="F228" s="50">
        <v>45144</v>
      </c>
      <c r="G228" s="49" t="s">
        <v>3072</v>
      </c>
      <c r="H228" s="49" t="s">
        <v>77</v>
      </c>
      <c r="I228" s="49" t="s">
        <v>59</v>
      </c>
      <c r="J228" s="49" t="s">
        <v>3064</v>
      </c>
      <c r="K228" s="53" t="s">
        <v>1003</v>
      </c>
      <c r="L228" s="35" t="str">
        <f>IFERROR(VLOOKUP(tab_herpeto[[#This Row],[Espécie*]],'Base de dados'!B:Z,7,),0)</f>
        <v>pererequinha-do-brejo</v>
      </c>
      <c r="M228" s="29" t="s">
        <v>3</v>
      </c>
      <c r="N228" s="49" t="s">
        <v>82</v>
      </c>
      <c r="O228" s="49" t="s">
        <v>82</v>
      </c>
      <c r="P228" s="49" t="s">
        <v>39</v>
      </c>
      <c r="Q228" s="49" t="s">
        <v>80</v>
      </c>
      <c r="R228" s="49" t="s">
        <v>42</v>
      </c>
      <c r="S228" s="49" t="s">
        <v>4</v>
      </c>
      <c r="T228" s="51" t="s">
        <v>3105</v>
      </c>
      <c r="U228" s="51" t="s">
        <v>3106</v>
      </c>
      <c r="V228" s="49"/>
      <c r="W228" s="49" t="s">
        <v>52</v>
      </c>
      <c r="X228" s="29" t="s">
        <v>3</v>
      </c>
      <c r="Y228" s="49" t="s">
        <v>3</v>
      </c>
      <c r="Z228" s="50">
        <f>tab_herpeto[[#This Row],[Data]]</f>
        <v>45144</v>
      </c>
      <c r="AA228" s="49" t="str">
        <f>tab_herpeto[[#This Row],[Empreendimento]]</f>
        <v>PCH Canoas</v>
      </c>
      <c r="AB228" s="49" t="s">
        <v>176</v>
      </c>
      <c r="AC228" s="29" t="s">
        <v>178</v>
      </c>
      <c r="AD228" s="29" t="s">
        <v>181</v>
      </c>
      <c r="AE228" s="29" t="s">
        <v>3086</v>
      </c>
      <c r="AF228" s="29" t="s">
        <v>184</v>
      </c>
      <c r="AG228" s="29" t="s">
        <v>3130</v>
      </c>
      <c r="AH228" s="29" t="s">
        <v>189</v>
      </c>
      <c r="AI228" s="52" t="str">
        <f>tab_herpeto[[#This Row],[Espécie*]]</f>
        <v>Dendropsophus minutus</v>
      </c>
      <c r="AJ228" s="53" t="str">
        <f>IFERROR(VLOOKUP(tab_herpeto[[#This Row],[Espécie*2]],'Base de dados'!B:Z,7,),0)</f>
        <v>pererequinha-do-brejo</v>
      </c>
      <c r="AK228" s="49" t="str">
        <f>IFERROR(VLOOKUP(tab_herpeto[[#This Row],[Espécie*2]],'Base de dados'!B:Z,13,),0)</f>
        <v>-</v>
      </c>
      <c r="AL228" s="29" t="s">
        <v>192</v>
      </c>
      <c r="AM228" s="49" t="s">
        <v>3076</v>
      </c>
      <c r="AN228" s="49" t="s">
        <v>3080</v>
      </c>
      <c r="AO228" s="49" t="str">
        <f>IFERROR(VLOOKUP(tab_herpeto[[#This Row],[Espécie*2]],'Base de dados'!B:Z,22,),0)</f>
        <v>-</v>
      </c>
      <c r="AP228" s="49" t="str">
        <f>IFERROR(VLOOKUP(tab_herpeto[[#This Row],[Espécie*2]],'Base de dados'!B:Z,23,),0)</f>
        <v>-</v>
      </c>
      <c r="AQ228" s="49" t="str">
        <f>IFERROR(VLOOKUP(tab_herpeto[[#This Row],[Espécie*2]],'Base de dados'!B:Z,21,),0)</f>
        <v>LC</v>
      </c>
      <c r="AR228" s="49" t="str">
        <f>tab_herpeto[[#This Row],[Campanha]]</f>
        <v>C03</v>
      </c>
      <c r="AS228" s="49"/>
      <c r="AT228" s="49" t="str">
        <f>tab_herpeto[[#This Row],[Método]]</f>
        <v>Censo auditivo</v>
      </c>
      <c r="AU228" s="49" t="str">
        <f>tab_herpeto[[#This Row],[ID Marcação*]]</f>
        <v>-</v>
      </c>
      <c r="AV228" s="49" t="str">
        <f>tab_herpeto[[#This Row],[Nº do Tombo]]</f>
        <v>-</v>
      </c>
      <c r="AW228" s="49" t="str">
        <f>IFERROR(VLOOKUP(tab_herpeto[[#This Row],[Espécie*2]],'Base de dados'!B:Z,11,),0)</f>
        <v>R</v>
      </c>
      <c r="AX228" s="49" t="str">
        <f>IFERROR(VLOOKUP(tab_herpeto[[#This Row],[Espécie*2]],'Base de dados'!B:Z,3,),0)</f>
        <v>Anura</v>
      </c>
      <c r="AY228" s="49" t="str">
        <f>IFERROR(VLOOKUP(tab_herpeto[[#This Row],[Espécie*2]],'Base de dados'!B:Z,4,),0)</f>
        <v>Hylidae</v>
      </c>
      <c r="AZ228" s="49" t="str">
        <f>IFERROR(VLOOKUP(tab_herpeto[[#This Row],[Espécie*2]],'Base de dados'!B:Z,5,),0)</f>
        <v>Dendropsophinae</v>
      </c>
      <c r="BA228" s="49">
        <f>IFERROR(VLOOKUP(tab_herpeto[[#This Row],[Espécie*2]],'Base de dados'!B:Z,6,),0)</f>
        <v>0</v>
      </c>
      <c r="BB228" s="49" t="str">
        <f>IFERROR(VLOOKUP(tab_herpeto[[#This Row],[Espécie*2]],'Base de dados'!B:Z,8,),0)</f>
        <v>-</v>
      </c>
      <c r="BC228" s="49" t="str">
        <f>IFERROR(VLOOKUP(tab_herpeto[[#This Row],[Espécie*2]],'Base de dados'!B:Z,9,),0)</f>
        <v>Ar</v>
      </c>
      <c r="BD228" s="49" t="str">
        <f>IFERROR(VLOOKUP(tab_herpeto[[#This Row],[Espécie*2]],'Base de dados'!B:Z,10,),0)</f>
        <v>A</v>
      </c>
      <c r="BE228" s="49" t="str">
        <f>IFERROR(VLOOKUP(tab_herpeto[[#This Row],[Espécie*2]],'Base de dados'!B:Z,12,),0)</f>
        <v>-</v>
      </c>
      <c r="BF228" s="49" t="str">
        <f>IFERROR(VLOOKUP(tab_herpeto[[#This Row],[Espécie*2]],'Base de dados'!B:Z,14,),0)</f>
        <v>RS, SC, PR, SP, RJ, ES, MG, BA, SE, AL, PE, PB, RN, CE, PI, MA, MS, MT, GO, DF, TO, PA, AM, AP, RO, RR, AC</v>
      </c>
      <c r="BG228" s="49">
        <f>IFERROR(VLOOKUP(tab_herpeto[[#This Row],[Espécie*2]],'Base de dados'!B:Z,15,),0)</f>
        <v>0</v>
      </c>
      <c r="BH228" s="49">
        <f>IFERROR(VLOOKUP(tab_herpeto[[#This Row],[Espécie*2]],'Base de dados'!B:Z,16,),0)</f>
        <v>0</v>
      </c>
      <c r="BI228" s="49">
        <f>IFERROR(VLOOKUP(tab_herpeto[[#This Row],[Espécie*2]],'Base de dados'!B:Z,17,),0)</f>
        <v>0</v>
      </c>
      <c r="BJ228" s="49">
        <f>IFERROR(VLOOKUP(tab_herpeto[[#This Row],[Espécie*2]],'Base de dados'!B:Z,18,),0)</f>
        <v>0</v>
      </c>
      <c r="BK228" s="49" t="str">
        <f>IFERROR(VLOOKUP(tab_herpeto[[#This Row],[Espécie*2]],'Base de dados'!B:Z,19,),0)</f>
        <v>-</v>
      </c>
      <c r="BL228" s="49" t="str">
        <f>IFERROR(VLOOKUP(tab_herpeto[[#This Row],[Espécie*2]],'Base de dados'!B:Z,20,),0)</f>
        <v>-</v>
      </c>
      <c r="BM228" s="49" t="str">
        <f>IFERROR(VLOOKUP(tab_herpeto[[#This Row],[Espécie*2]],'Base de dados'!B:Z,24),0)</f>
        <v>-</v>
      </c>
      <c r="BN228" s="49" t="str">
        <f>IFERROR(VLOOKUP(tab_herpeto[[#This Row],[Espécie*2]],'Base de dados'!B:Z,25,),0)</f>
        <v>-</v>
      </c>
      <c r="BO228" s="49">
        <f>IFERROR(VLOOKUP(tab_herpeto[[#This Row],[Espécie*2]],'Base de dados'!B:Z,2),0)</f>
        <v>898</v>
      </c>
      <c r="BP228" s="49">
        <f>IFERROR(VLOOKUP(tab_herpeto[[#This Row],[Espécie*2]],'Base de dados'!B:AA,26),0)</f>
        <v>0</v>
      </c>
    </row>
    <row r="229" spans="2:68" x14ac:dyDescent="0.25">
      <c r="B229" s="29">
        <v>225</v>
      </c>
      <c r="C229" s="33" t="s">
        <v>3071</v>
      </c>
      <c r="D229" s="49" t="s">
        <v>3092</v>
      </c>
      <c r="E229" s="49" t="s">
        <v>85</v>
      </c>
      <c r="F229" s="50">
        <v>45144</v>
      </c>
      <c r="G229" s="49" t="s">
        <v>3072</v>
      </c>
      <c r="H229" s="49" t="s">
        <v>77</v>
      </c>
      <c r="I229" s="49" t="s">
        <v>59</v>
      </c>
      <c r="J229" s="49" t="s">
        <v>3064</v>
      </c>
      <c r="K229" s="53" t="s">
        <v>1003</v>
      </c>
      <c r="L229" s="35" t="str">
        <f>IFERROR(VLOOKUP(tab_herpeto[[#This Row],[Espécie*]],'Base de dados'!B:Z,7,),0)</f>
        <v>pererequinha-do-brejo</v>
      </c>
      <c r="M229" s="29" t="s">
        <v>3</v>
      </c>
      <c r="N229" s="49" t="s">
        <v>82</v>
      </c>
      <c r="O229" s="49" t="s">
        <v>82</v>
      </c>
      <c r="P229" s="49" t="s">
        <v>39</v>
      </c>
      <c r="Q229" s="49" t="s">
        <v>80</v>
      </c>
      <c r="R229" s="49" t="s">
        <v>42</v>
      </c>
      <c r="S229" s="49" t="s">
        <v>4</v>
      </c>
      <c r="T229" s="51" t="s">
        <v>3105</v>
      </c>
      <c r="U229" s="51" t="s">
        <v>3106</v>
      </c>
      <c r="V229" s="49"/>
      <c r="W229" s="49" t="s">
        <v>52</v>
      </c>
      <c r="X229" s="29" t="s">
        <v>3</v>
      </c>
      <c r="Y229" s="49" t="s">
        <v>3</v>
      </c>
      <c r="Z229" s="50">
        <f>tab_herpeto[[#This Row],[Data]]</f>
        <v>45144</v>
      </c>
      <c r="AA229" s="49" t="str">
        <f>tab_herpeto[[#This Row],[Empreendimento]]</f>
        <v>PCH Canoas</v>
      </c>
      <c r="AB229" s="49" t="s">
        <v>176</v>
      </c>
      <c r="AC229" s="29" t="s">
        <v>178</v>
      </c>
      <c r="AD229" s="29" t="s">
        <v>181</v>
      </c>
      <c r="AE229" s="29" t="s">
        <v>3086</v>
      </c>
      <c r="AF229" s="29" t="s">
        <v>184</v>
      </c>
      <c r="AG229" s="29" t="s">
        <v>3130</v>
      </c>
      <c r="AH229" s="29" t="s">
        <v>189</v>
      </c>
      <c r="AI229" s="52" t="str">
        <f>tab_herpeto[[#This Row],[Espécie*]]</f>
        <v>Dendropsophus minutus</v>
      </c>
      <c r="AJ229" s="53" t="str">
        <f>IFERROR(VLOOKUP(tab_herpeto[[#This Row],[Espécie*2]],'Base de dados'!B:Z,7,),0)</f>
        <v>pererequinha-do-brejo</v>
      </c>
      <c r="AK229" s="49" t="str">
        <f>IFERROR(VLOOKUP(tab_herpeto[[#This Row],[Espécie*2]],'Base de dados'!B:Z,13,),0)</f>
        <v>-</v>
      </c>
      <c r="AL229" s="29" t="s">
        <v>192</v>
      </c>
      <c r="AM229" s="49" t="s">
        <v>3076</v>
      </c>
      <c r="AN229" s="49" t="s">
        <v>3080</v>
      </c>
      <c r="AO229" s="49" t="str">
        <f>IFERROR(VLOOKUP(tab_herpeto[[#This Row],[Espécie*2]],'Base de dados'!B:Z,22,),0)</f>
        <v>-</v>
      </c>
      <c r="AP229" s="49" t="str">
        <f>IFERROR(VLOOKUP(tab_herpeto[[#This Row],[Espécie*2]],'Base de dados'!B:Z,23,),0)</f>
        <v>-</v>
      </c>
      <c r="AQ229" s="49" t="str">
        <f>IFERROR(VLOOKUP(tab_herpeto[[#This Row],[Espécie*2]],'Base de dados'!B:Z,21,),0)</f>
        <v>LC</v>
      </c>
      <c r="AR229" s="49" t="str">
        <f>tab_herpeto[[#This Row],[Campanha]]</f>
        <v>C03</v>
      </c>
      <c r="AS229" s="49"/>
      <c r="AT229" s="49" t="str">
        <f>tab_herpeto[[#This Row],[Método]]</f>
        <v>Censo auditivo</v>
      </c>
      <c r="AU229" s="49" t="str">
        <f>tab_herpeto[[#This Row],[ID Marcação*]]</f>
        <v>-</v>
      </c>
      <c r="AV229" s="49" t="str">
        <f>tab_herpeto[[#This Row],[Nº do Tombo]]</f>
        <v>-</v>
      </c>
      <c r="AW229" s="49" t="str">
        <f>IFERROR(VLOOKUP(tab_herpeto[[#This Row],[Espécie*2]],'Base de dados'!B:Z,11,),0)</f>
        <v>R</v>
      </c>
      <c r="AX229" s="49" t="str">
        <f>IFERROR(VLOOKUP(tab_herpeto[[#This Row],[Espécie*2]],'Base de dados'!B:Z,3,),0)</f>
        <v>Anura</v>
      </c>
      <c r="AY229" s="49" t="str">
        <f>IFERROR(VLOOKUP(tab_herpeto[[#This Row],[Espécie*2]],'Base de dados'!B:Z,4,),0)</f>
        <v>Hylidae</v>
      </c>
      <c r="AZ229" s="49" t="str">
        <f>IFERROR(VLOOKUP(tab_herpeto[[#This Row],[Espécie*2]],'Base de dados'!B:Z,5,),0)</f>
        <v>Dendropsophinae</v>
      </c>
      <c r="BA229" s="49">
        <f>IFERROR(VLOOKUP(tab_herpeto[[#This Row],[Espécie*2]],'Base de dados'!B:Z,6,),0)</f>
        <v>0</v>
      </c>
      <c r="BB229" s="49" t="str">
        <f>IFERROR(VLOOKUP(tab_herpeto[[#This Row],[Espécie*2]],'Base de dados'!B:Z,8,),0)</f>
        <v>-</v>
      </c>
      <c r="BC229" s="49" t="str">
        <f>IFERROR(VLOOKUP(tab_herpeto[[#This Row],[Espécie*2]],'Base de dados'!B:Z,9,),0)</f>
        <v>Ar</v>
      </c>
      <c r="BD229" s="49" t="str">
        <f>IFERROR(VLOOKUP(tab_herpeto[[#This Row],[Espécie*2]],'Base de dados'!B:Z,10,),0)</f>
        <v>A</v>
      </c>
      <c r="BE229" s="49" t="str">
        <f>IFERROR(VLOOKUP(tab_herpeto[[#This Row],[Espécie*2]],'Base de dados'!B:Z,12,),0)</f>
        <v>-</v>
      </c>
      <c r="BF229" s="49" t="str">
        <f>IFERROR(VLOOKUP(tab_herpeto[[#This Row],[Espécie*2]],'Base de dados'!B:Z,14,),0)</f>
        <v>RS, SC, PR, SP, RJ, ES, MG, BA, SE, AL, PE, PB, RN, CE, PI, MA, MS, MT, GO, DF, TO, PA, AM, AP, RO, RR, AC</v>
      </c>
      <c r="BG229" s="49">
        <f>IFERROR(VLOOKUP(tab_herpeto[[#This Row],[Espécie*2]],'Base de dados'!B:Z,15,),0)</f>
        <v>0</v>
      </c>
      <c r="BH229" s="49">
        <f>IFERROR(VLOOKUP(tab_herpeto[[#This Row],[Espécie*2]],'Base de dados'!B:Z,16,),0)</f>
        <v>0</v>
      </c>
      <c r="BI229" s="49">
        <f>IFERROR(VLOOKUP(tab_herpeto[[#This Row],[Espécie*2]],'Base de dados'!B:Z,17,),0)</f>
        <v>0</v>
      </c>
      <c r="BJ229" s="49">
        <f>IFERROR(VLOOKUP(tab_herpeto[[#This Row],[Espécie*2]],'Base de dados'!B:Z,18,),0)</f>
        <v>0</v>
      </c>
      <c r="BK229" s="49" t="str">
        <f>IFERROR(VLOOKUP(tab_herpeto[[#This Row],[Espécie*2]],'Base de dados'!B:Z,19,),0)</f>
        <v>-</v>
      </c>
      <c r="BL229" s="49" t="str">
        <f>IFERROR(VLOOKUP(tab_herpeto[[#This Row],[Espécie*2]],'Base de dados'!B:Z,20,),0)</f>
        <v>-</v>
      </c>
      <c r="BM229" s="49" t="str">
        <f>IFERROR(VLOOKUP(tab_herpeto[[#This Row],[Espécie*2]],'Base de dados'!B:Z,24),0)</f>
        <v>-</v>
      </c>
      <c r="BN229" s="49" t="str">
        <f>IFERROR(VLOOKUP(tab_herpeto[[#This Row],[Espécie*2]],'Base de dados'!B:Z,25,),0)</f>
        <v>-</v>
      </c>
      <c r="BO229" s="49">
        <f>IFERROR(VLOOKUP(tab_herpeto[[#This Row],[Espécie*2]],'Base de dados'!B:Z,2),0)</f>
        <v>898</v>
      </c>
      <c r="BP229" s="49">
        <f>IFERROR(VLOOKUP(tab_herpeto[[#This Row],[Espécie*2]],'Base de dados'!B:AA,26),0)</f>
        <v>0</v>
      </c>
    </row>
    <row r="230" spans="2:68" x14ac:dyDescent="0.25">
      <c r="B230" s="29">
        <v>226</v>
      </c>
      <c r="C230" s="33" t="s">
        <v>3071</v>
      </c>
      <c r="D230" s="49" t="s">
        <v>3092</v>
      </c>
      <c r="E230" s="49" t="s">
        <v>85</v>
      </c>
      <c r="F230" s="50">
        <v>45144</v>
      </c>
      <c r="G230" s="49" t="s">
        <v>3072</v>
      </c>
      <c r="H230" s="49" t="s">
        <v>77</v>
      </c>
      <c r="I230" s="49" t="s">
        <v>59</v>
      </c>
      <c r="J230" s="49" t="s">
        <v>3064</v>
      </c>
      <c r="K230" s="53" t="s">
        <v>1003</v>
      </c>
      <c r="L230" s="35" t="str">
        <f>IFERROR(VLOOKUP(tab_herpeto[[#This Row],[Espécie*]],'Base de dados'!B:Z,7,),0)</f>
        <v>pererequinha-do-brejo</v>
      </c>
      <c r="M230" s="29" t="s">
        <v>3</v>
      </c>
      <c r="N230" s="49" t="s">
        <v>82</v>
      </c>
      <c r="O230" s="49" t="s">
        <v>82</v>
      </c>
      <c r="P230" s="49" t="s">
        <v>39</v>
      </c>
      <c r="Q230" s="49" t="s">
        <v>80</v>
      </c>
      <c r="R230" s="49" t="s">
        <v>42</v>
      </c>
      <c r="S230" s="49" t="s">
        <v>4</v>
      </c>
      <c r="T230" s="51" t="s">
        <v>3105</v>
      </c>
      <c r="U230" s="51" t="s">
        <v>3106</v>
      </c>
      <c r="V230" s="49"/>
      <c r="W230" s="49" t="s">
        <v>52</v>
      </c>
      <c r="X230" s="29" t="s">
        <v>3</v>
      </c>
      <c r="Y230" s="49" t="s">
        <v>3</v>
      </c>
      <c r="Z230" s="50">
        <f>tab_herpeto[[#This Row],[Data]]</f>
        <v>45144</v>
      </c>
      <c r="AA230" s="49" t="str">
        <f>tab_herpeto[[#This Row],[Empreendimento]]</f>
        <v>PCH Canoas</v>
      </c>
      <c r="AB230" s="49" t="s">
        <v>176</v>
      </c>
      <c r="AC230" s="29" t="s">
        <v>178</v>
      </c>
      <c r="AD230" s="29" t="s">
        <v>181</v>
      </c>
      <c r="AE230" s="29" t="s">
        <v>3086</v>
      </c>
      <c r="AF230" s="29" t="s">
        <v>184</v>
      </c>
      <c r="AG230" s="29" t="s">
        <v>3130</v>
      </c>
      <c r="AH230" s="29" t="s">
        <v>189</v>
      </c>
      <c r="AI230" s="52" t="str">
        <f>tab_herpeto[[#This Row],[Espécie*]]</f>
        <v>Dendropsophus minutus</v>
      </c>
      <c r="AJ230" s="53" t="str">
        <f>IFERROR(VLOOKUP(tab_herpeto[[#This Row],[Espécie*2]],'Base de dados'!B:Z,7,),0)</f>
        <v>pererequinha-do-brejo</v>
      </c>
      <c r="AK230" s="49" t="str">
        <f>IFERROR(VLOOKUP(tab_herpeto[[#This Row],[Espécie*2]],'Base de dados'!B:Z,13,),0)</f>
        <v>-</v>
      </c>
      <c r="AL230" s="29" t="s">
        <v>192</v>
      </c>
      <c r="AM230" s="49" t="s">
        <v>3076</v>
      </c>
      <c r="AN230" s="49" t="s">
        <v>3080</v>
      </c>
      <c r="AO230" s="49" t="str">
        <f>IFERROR(VLOOKUP(tab_herpeto[[#This Row],[Espécie*2]],'Base de dados'!B:Z,22,),0)</f>
        <v>-</v>
      </c>
      <c r="AP230" s="49" t="str">
        <f>IFERROR(VLOOKUP(tab_herpeto[[#This Row],[Espécie*2]],'Base de dados'!B:Z,23,),0)</f>
        <v>-</v>
      </c>
      <c r="AQ230" s="49" t="str">
        <f>IFERROR(VLOOKUP(tab_herpeto[[#This Row],[Espécie*2]],'Base de dados'!B:Z,21,),0)</f>
        <v>LC</v>
      </c>
      <c r="AR230" s="49" t="str">
        <f>tab_herpeto[[#This Row],[Campanha]]</f>
        <v>C03</v>
      </c>
      <c r="AS230" s="49"/>
      <c r="AT230" s="49" t="str">
        <f>tab_herpeto[[#This Row],[Método]]</f>
        <v>Censo auditivo</v>
      </c>
      <c r="AU230" s="49" t="str">
        <f>tab_herpeto[[#This Row],[ID Marcação*]]</f>
        <v>-</v>
      </c>
      <c r="AV230" s="49" t="str">
        <f>tab_herpeto[[#This Row],[Nº do Tombo]]</f>
        <v>-</v>
      </c>
      <c r="AW230" s="49" t="str">
        <f>IFERROR(VLOOKUP(tab_herpeto[[#This Row],[Espécie*2]],'Base de dados'!B:Z,11,),0)</f>
        <v>R</v>
      </c>
      <c r="AX230" s="49" t="str">
        <f>IFERROR(VLOOKUP(tab_herpeto[[#This Row],[Espécie*2]],'Base de dados'!B:Z,3,),0)</f>
        <v>Anura</v>
      </c>
      <c r="AY230" s="49" t="str">
        <f>IFERROR(VLOOKUP(tab_herpeto[[#This Row],[Espécie*2]],'Base de dados'!B:Z,4,),0)</f>
        <v>Hylidae</v>
      </c>
      <c r="AZ230" s="49" t="str">
        <f>IFERROR(VLOOKUP(tab_herpeto[[#This Row],[Espécie*2]],'Base de dados'!B:Z,5,),0)</f>
        <v>Dendropsophinae</v>
      </c>
      <c r="BA230" s="49">
        <f>IFERROR(VLOOKUP(tab_herpeto[[#This Row],[Espécie*2]],'Base de dados'!B:Z,6,),0)</f>
        <v>0</v>
      </c>
      <c r="BB230" s="49" t="str">
        <f>IFERROR(VLOOKUP(tab_herpeto[[#This Row],[Espécie*2]],'Base de dados'!B:Z,8,),0)</f>
        <v>-</v>
      </c>
      <c r="BC230" s="49" t="str">
        <f>IFERROR(VLOOKUP(tab_herpeto[[#This Row],[Espécie*2]],'Base de dados'!B:Z,9,),0)</f>
        <v>Ar</v>
      </c>
      <c r="BD230" s="49" t="str">
        <f>IFERROR(VLOOKUP(tab_herpeto[[#This Row],[Espécie*2]],'Base de dados'!B:Z,10,),0)</f>
        <v>A</v>
      </c>
      <c r="BE230" s="49" t="str">
        <f>IFERROR(VLOOKUP(tab_herpeto[[#This Row],[Espécie*2]],'Base de dados'!B:Z,12,),0)</f>
        <v>-</v>
      </c>
      <c r="BF230" s="49" t="str">
        <f>IFERROR(VLOOKUP(tab_herpeto[[#This Row],[Espécie*2]],'Base de dados'!B:Z,14,),0)</f>
        <v>RS, SC, PR, SP, RJ, ES, MG, BA, SE, AL, PE, PB, RN, CE, PI, MA, MS, MT, GO, DF, TO, PA, AM, AP, RO, RR, AC</v>
      </c>
      <c r="BG230" s="49">
        <f>IFERROR(VLOOKUP(tab_herpeto[[#This Row],[Espécie*2]],'Base de dados'!B:Z,15,),0)</f>
        <v>0</v>
      </c>
      <c r="BH230" s="49">
        <f>IFERROR(VLOOKUP(tab_herpeto[[#This Row],[Espécie*2]],'Base de dados'!B:Z,16,),0)</f>
        <v>0</v>
      </c>
      <c r="BI230" s="49">
        <f>IFERROR(VLOOKUP(tab_herpeto[[#This Row],[Espécie*2]],'Base de dados'!B:Z,17,),0)</f>
        <v>0</v>
      </c>
      <c r="BJ230" s="49">
        <f>IFERROR(VLOOKUP(tab_herpeto[[#This Row],[Espécie*2]],'Base de dados'!B:Z,18,),0)</f>
        <v>0</v>
      </c>
      <c r="BK230" s="49" t="str">
        <f>IFERROR(VLOOKUP(tab_herpeto[[#This Row],[Espécie*2]],'Base de dados'!B:Z,19,),0)</f>
        <v>-</v>
      </c>
      <c r="BL230" s="49" t="str">
        <f>IFERROR(VLOOKUP(tab_herpeto[[#This Row],[Espécie*2]],'Base de dados'!B:Z,20,),0)</f>
        <v>-</v>
      </c>
      <c r="BM230" s="49" t="str">
        <f>IFERROR(VLOOKUP(tab_herpeto[[#This Row],[Espécie*2]],'Base de dados'!B:Z,24),0)</f>
        <v>-</v>
      </c>
      <c r="BN230" s="49" t="str">
        <f>IFERROR(VLOOKUP(tab_herpeto[[#This Row],[Espécie*2]],'Base de dados'!B:Z,25,),0)</f>
        <v>-</v>
      </c>
      <c r="BO230" s="49">
        <f>IFERROR(VLOOKUP(tab_herpeto[[#This Row],[Espécie*2]],'Base de dados'!B:Z,2),0)</f>
        <v>898</v>
      </c>
      <c r="BP230" s="49">
        <f>IFERROR(VLOOKUP(tab_herpeto[[#This Row],[Espécie*2]],'Base de dados'!B:AA,26),0)</f>
        <v>0</v>
      </c>
    </row>
    <row r="231" spans="2:68" x14ac:dyDescent="0.25">
      <c r="B231" s="29">
        <v>227</v>
      </c>
      <c r="C231" s="33" t="s">
        <v>3071</v>
      </c>
      <c r="D231" s="49" t="s">
        <v>3092</v>
      </c>
      <c r="E231" s="49" t="s">
        <v>85</v>
      </c>
      <c r="F231" s="50">
        <v>45144</v>
      </c>
      <c r="G231" s="49" t="s">
        <v>3072</v>
      </c>
      <c r="H231" s="49" t="s">
        <v>77</v>
      </c>
      <c r="I231" s="49" t="s">
        <v>59</v>
      </c>
      <c r="J231" s="49" t="s">
        <v>3064</v>
      </c>
      <c r="K231" s="53" t="s">
        <v>1003</v>
      </c>
      <c r="L231" s="35" t="str">
        <f>IFERROR(VLOOKUP(tab_herpeto[[#This Row],[Espécie*]],'Base de dados'!B:Z,7,),0)</f>
        <v>pererequinha-do-brejo</v>
      </c>
      <c r="M231" s="29" t="s">
        <v>3</v>
      </c>
      <c r="N231" s="49" t="s">
        <v>82</v>
      </c>
      <c r="O231" s="49" t="s">
        <v>82</v>
      </c>
      <c r="P231" s="49" t="s">
        <v>39</v>
      </c>
      <c r="Q231" s="49" t="s">
        <v>80</v>
      </c>
      <c r="R231" s="49" t="s">
        <v>42</v>
      </c>
      <c r="S231" s="49" t="s">
        <v>4</v>
      </c>
      <c r="T231" s="51" t="s">
        <v>3105</v>
      </c>
      <c r="U231" s="51" t="s">
        <v>3106</v>
      </c>
      <c r="V231" s="49"/>
      <c r="W231" s="49" t="s">
        <v>52</v>
      </c>
      <c r="X231" s="29" t="s">
        <v>3</v>
      </c>
      <c r="Y231" s="49" t="s">
        <v>3</v>
      </c>
      <c r="Z231" s="50">
        <f>tab_herpeto[[#This Row],[Data]]</f>
        <v>45144</v>
      </c>
      <c r="AA231" s="49" t="str">
        <f>tab_herpeto[[#This Row],[Empreendimento]]</f>
        <v>PCH Canoas</v>
      </c>
      <c r="AB231" s="49" t="s">
        <v>176</v>
      </c>
      <c r="AC231" s="29" t="s">
        <v>178</v>
      </c>
      <c r="AD231" s="29" t="s">
        <v>181</v>
      </c>
      <c r="AE231" s="29" t="s">
        <v>3086</v>
      </c>
      <c r="AF231" s="29" t="s">
        <v>184</v>
      </c>
      <c r="AG231" s="29" t="s">
        <v>3130</v>
      </c>
      <c r="AH231" s="29" t="s">
        <v>189</v>
      </c>
      <c r="AI231" s="52" t="str">
        <f>tab_herpeto[[#This Row],[Espécie*]]</f>
        <v>Dendropsophus minutus</v>
      </c>
      <c r="AJ231" s="53" t="str">
        <f>IFERROR(VLOOKUP(tab_herpeto[[#This Row],[Espécie*2]],'Base de dados'!B:Z,7,),0)</f>
        <v>pererequinha-do-brejo</v>
      </c>
      <c r="AK231" s="49" t="str">
        <f>IFERROR(VLOOKUP(tab_herpeto[[#This Row],[Espécie*2]],'Base de dados'!B:Z,13,),0)</f>
        <v>-</v>
      </c>
      <c r="AL231" s="29" t="s">
        <v>192</v>
      </c>
      <c r="AM231" s="49" t="s">
        <v>3076</v>
      </c>
      <c r="AN231" s="49" t="s">
        <v>3080</v>
      </c>
      <c r="AO231" s="49" t="str">
        <f>IFERROR(VLOOKUP(tab_herpeto[[#This Row],[Espécie*2]],'Base de dados'!B:Z,22,),0)</f>
        <v>-</v>
      </c>
      <c r="AP231" s="49" t="str">
        <f>IFERROR(VLOOKUP(tab_herpeto[[#This Row],[Espécie*2]],'Base de dados'!B:Z,23,),0)</f>
        <v>-</v>
      </c>
      <c r="AQ231" s="49" t="str">
        <f>IFERROR(VLOOKUP(tab_herpeto[[#This Row],[Espécie*2]],'Base de dados'!B:Z,21,),0)</f>
        <v>LC</v>
      </c>
      <c r="AR231" s="49" t="str">
        <f>tab_herpeto[[#This Row],[Campanha]]</f>
        <v>C03</v>
      </c>
      <c r="AS231" s="49"/>
      <c r="AT231" s="49" t="str">
        <f>tab_herpeto[[#This Row],[Método]]</f>
        <v>Censo auditivo</v>
      </c>
      <c r="AU231" s="49" t="str">
        <f>tab_herpeto[[#This Row],[ID Marcação*]]</f>
        <v>-</v>
      </c>
      <c r="AV231" s="49" t="str">
        <f>tab_herpeto[[#This Row],[Nº do Tombo]]</f>
        <v>-</v>
      </c>
      <c r="AW231" s="49" t="str">
        <f>IFERROR(VLOOKUP(tab_herpeto[[#This Row],[Espécie*2]],'Base de dados'!B:Z,11,),0)</f>
        <v>R</v>
      </c>
      <c r="AX231" s="49" t="str">
        <f>IFERROR(VLOOKUP(tab_herpeto[[#This Row],[Espécie*2]],'Base de dados'!B:Z,3,),0)</f>
        <v>Anura</v>
      </c>
      <c r="AY231" s="49" t="str">
        <f>IFERROR(VLOOKUP(tab_herpeto[[#This Row],[Espécie*2]],'Base de dados'!B:Z,4,),0)</f>
        <v>Hylidae</v>
      </c>
      <c r="AZ231" s="49" t="str">
        <f>IFERROR(VLOOKUP(tab_herpeto[[#This Row],[Espécie*2]],'Base de dados'!B:Z,5,),0)</f>
        <v>Dendropsophinae</v>
      </c>
      <c r="BA231" s="49">
        <f>IFERROR(VLOOKUP(tab_herpeto[[#This Row],[Espécie*2]],'Base de dados'!B:Z,6,),0)</f>
        <v>0</v>
      </c>
      <c r="BB231" s="49" t="str">
        <f>IFERROR(VLOOKUP(tab_herpeto[[#This Row],[Espécie*2]],'Base de dados'!B:Z,8,),0)</f>
        <v>-</v>
      </c>
      <c r="BC231" s="49" t="str">
        <f>IFERROR(VLOOKUP(tab_herpeto[[#This Row],[Espécie*2]],'Base de dados'!B:Z,9,),0)</f>
        <v>Ar</v>
      </c>
      <c r="BD231" s="49" t="str">
        <f>IFERROR(VLOOKUP(tab_herpeto[[#This Row],[Espécie*2]],'Base de dados'!B:Z,10,),0)</f>
        <v>A</v>
      </c>
      <c r="BE231" s="49" t="str">
        <f>IFERROR(VLOOKUP(tab_herpeto[[#This Row],[Espécie*2]],'Base de dados'!B:Z,12,),0)</f>
        <v>-</v>
      </c>
      <c r="BF231" s="49" t="str">
        <f>IFERROR(VLOOKUP(tab_herpeto[[#This Row],[Espécie*2]],'Base de dados'!B:Z,14,),0)</f>
        <v>RS, SC, PR, SP, RJ, ES, MG, BA, SE, AL, PE, PB, RN, CE, PI, MA, MS, MT, GO, DF, TO, PA, AM, AP, RO, RR, AC</v>
      </c>
      <c r="BG231" s="49">
        <f>IFERROR(VLOOKUP(tab_herpeto[[#This Row],[Espécie*2]],'Base de dados'!B:Z,15,),0)</f>
        <v>0</v>
      </c>
      <c r="BH231" s="49">
        <f>IFERROR(VLOOKUP(tab_herpeto[[#This Row],[Espécie*2]],'Base de dados'!B:Z,16,),0)</f>
        <v>0</v>
      </c>
      <c r="BI231" s="49">
        <f>IFERROR(VLOOKUP(tab_herpeto[[#This Row],[Espécie*2]],'Base de dados'!B:Z,17,),0)</f>
        <v>0</v>
      </c>
      <c r="BJ231" s="49">
        <f>IFERROR(VLOOKUP(tab_herpeto[[#This Row],[Espécie*2]],'Base de dados'!B:Z,18,),0)</f>
        <v>0</v>
      </c>
      <c r="BK231" s="49" t="str">
        <f>IFERROR(VLOOKUP(tab_herpeto[[#This Row],[Espécie*2]],'Base de dados'!B:Z,19,),0)</f>
        <v>-</v>
      </c>
      <c r="BL231" s="49" t="str">
        <f>IFERROR(VLOOKUP(tab_herpeto[[#This Row],[Espécie*2]],'Base de dados'!B:Z,20,),0)</f>
        <v>-</v>
      </c>
      <c r="BM231" s="49" t="str">
        <f>IFERROR(VLOOKUP(tab_herpeto[[#This Row],[Espécie*2]],'Base de dados'!B:Z,24),0)</f>
        <v>-</v>
      </c>
      <c r="BN231" s="49" t="str">
        <f>IFERROR(VLOOKUP(tab_herpeto[[#This Row],[Espécie*2]],'Base de dados'!B:Z,25,),0)</f>
        <v>-</v>
      </c>
      <c r="BO231" s="49">
        <f>IFERROR(VLOOKUP(tab_herpeto[[#This Row],[Espécie*2]],'Base de dados'!B:Z,2),0)</f>
        <v>898</v>
      </c>
      <c r="BP231" s="49">
        <f>IFERROR(VLOOKUP(tab_herpeto[[#This Row],[Espécie*2]],'Base de dados'!B:AA,26),0)</f>
        <v>0</v>
      </c>
    </row>
    <row r="232" spans="2:68" x14ac:dyDescent="0.25">
      <c r="B232" s="29">
        <v>228</v>
      </c>
      <c r="C232" s="33" t="s">
        <v>3071</v>
      </c>
      <c r="D232" s="49" t="s">
        <v>3092</v>
      </c>
      <c r="E232" s="49" t="s">
        <v>85</v>
      </c>
      <c r="F232" s="50">
        <v>45144</v>
      </c>
      <c r="G232" s="49" t="s">
        <v>3072</v>
      </c>
      <c r="H232" s="49" t="s">
        <v>77</v>
      </c>
      <c r="I232" s="49" t="s">
        <v>59</v>
      </c>
      <c r="J232" s="49" t="s">
        <v>3064</v>
      </c>
      <c r="K232" s="53" t="s">
        <v>848</v>
      </c>
      <c r="L232" s="35" t="str">
        <f>IFERROR(VLOOKUP(tab_herpeto[[#This Row],[Espécie*]],'Base de dados'!B:Z,7,),0)</f>
        <v>perereca</v>
      </c>
      <c r="M232" s="29" t="s">
        <v>3</v>
      </c>
      <c r="N232" s="49" t="s">
        <v>81</v>
      </c>
      <c r="O232" s="49" t="s">
        <v>82</v>
      </c>
      <c r="P232" s="49" t="s">
        <v>40</v>
      </c>
      <c r="Q232" s="49" t="s">
        <v>80</v>
      </c>
      <c r="R232" s="49" t="s">
        <v>3100</v>
      </c>
      <c r="S232" s="49" t="s">
        <v>4</v>
      </c>
      <c r="T232" s="51" t="s">
        <v>3105</v>
      </c>
      <c r="U232" s="51" t="s">
        <v>3106</v>
      </c>
      <c r="V232" s="49" t="s">
        <v>3119</v>
      </c>
      <c r="W232" s="49" t="s">
        <v>52</v>
      </c>
      <c r="X232" s="29" t="s">
        <v>3</v>
      </c>
      <c r="Y232" s="49" t="s">
        <v>3</v>
      </c>
      <c r="Z232" s="50">
        <f>tab_herpeto[[#This Row],[Data]]</f>
        <v>45144</v>
      </c>
      <c r="AA232" s="49" t="str">
        <f>tab_herpeto[[#This Row],[Empreendimento]]</f>
        <v>PCH Canoas</v>
      </c>
      <c r="AB232" s="49" t="s">
        <v>176</v>
      </c>
      <c r="AC232" s="29" t="s">
        <v>178</v>
      </c>
      <c r="AD232" s="29" t="s">
        <v>181</v>
      </c>
      <c r="AE232" s="29" t="s">
        <v>3086</v>
      </c>
      <c r="AF232" s="29" t="s">
        <v>184</v>
      </c>
      <c r="AG232" s="29" t="s">
        <v>3130</v>
      </c>
      <c r="AH232" s="29" t="s">
        <v>189</v>
      </c>
      <c r="AI232" s="52" t="str">
        <f>tab_herpeto[[#This Row],[Espécie*]]</f>
        <v>Boana bischoffi</v>
      </c>
      <c r="AJ232" s="53" t="str">
        <f>IFERROR(VLOOKUP(tab_herpeto[[#This Row],[Espécie*2]],'Base de dados'!B:Z,7,),0)</f>
        <v>perereca</v>
      </c>
      <c r="AK232" s="49" t="str">
        <f>IFERROR(VLOOKUP(tab_herpeto[[#This Row],[Espécie*2]],'Base de dados'!B:Z,13,),0)</f>
        <v>-</v>
      </c>
      <c r="AL232" s="29" t="s">
        <v>192</v>
      </c>
      <c r="AM232" s="49" t="s">
        <v>3076</v>
      </c>
      <c r="AN232" s="49" t="s">
        <v>3080</v>
      </c>
      <c r="AO232" s="49" t="str">
        <f>IFERROR(VLOOKUP(tab_herpeto[[#This Row],[Espécie*2]],'Base de dados'!B:Z,22,),0)</f>
        <v>-</v>
      </c>
      <c r="AP232" s="49" t="str">
        <f>IFERROR(VLOOKUP(tab_herpeto[[#This Row],[Espécie*2]],'Base de dados'!B:Z,23,),0)</f>
        <v>-</v>
      </c>
      <c r="AQ232" s="49" t="str">
        <f>IFERROR(VLOOKUP(tab_herpeto[[#This Row],[Espécie*2]],'Base de dados'!B:Z,21,),0)</f>
        <v>LC</v>
      </c>
      <c r="AR232" s="49" t="str">
        <f>tab_herpeto[[#This Row],[Campanha]]</f>
        <v>C03</v>
      </c>
      <c r="AS232" s="49"/>
      <c r="AT232" s="49" t="str">
        <f>tab_herpeto[[#This Row],[Método]]</f>
        <v>Censo auditivo</v>
      </c>
      <c r="AU232" s="49" t="str">
        <f>tab_herpeto[[#This Row],[ID Marcação*]]</f>
        <v>-</v>
      </c>
      <c r="AV232" s="49" t="str">
        <f>tab_herpeto[[#This Row],[Nº do Tombo]]</f>
        <v>-</v>
      </c>
      <c r="AW232" s="49" t="str">
        <f>IFERROR(VLOOKUP(tab_herpeto[[#This Row],[Espécie*2]],'Base de dados'!B:Z,11,),0)</f>
        <v>E</v>
      </c>
      <c r="AX232" s="49" t="str">
        <f>IFERROR(VLOOKUP(tab_herpeto[[#This Row],[Espécie*2]],'Base de dados'!B:Z,3,),0)</f>
        <v>Anura</v>
      </c>
      <c r="AY232" s="49" t="str">
        <f>IFERROR(VLOOKUP(tab_herpeto[[#This Row],[Espécie*2]],'Base de dados'!B:Z,4,),0)</f>
        <v>Hylidae</v>
      </c>
      <c r="AZ232" s="49" t="str">
        <f>IFERROR(VLOOKUP(tab_herpeto[[#This Row],[Espécie*2]],'Base de dados'!B:Z,5,),0)</f>
        <v>Cophomantinae</v>
      </c>
      <c r="BA232" s="49">
        <f>IFERROR(VLOOKUP(tab_herpeto[[#This Row],[Espécie*2]],'Base de dados'!B:Z,6,),0)</f>
        <v>0</v>
      </c>
      <c r="BB232" s="49" t="str">
        <f>IFERROR(VLOOKUP(tab_herpeto[[#This Row],[Espécie*2]],'Base de dados'!B:Z,8,),0)</f>
        <v>-</v>
      </c>
      <c r="BC232" s="49" t="str">
        <f>IFERROR(VLOOKUP(tab_herpeto[[#This Row],[Espécie*2]],'Base de dados'!B:Z,9,),0)</f>
        <v>Ar</v>
      </c>
      <c r="BD232" s="49" t="str">
        <f>IFERROR(VLOOKUP(tab_herpeto[[#This Row],[Espécie*2]],'Base de dados'!B:Z,10,),0)</f>
        <v>A</v>
      </c>
      <c r="BE232" s="49" t="str">
        <f>IFERROR(VLOOKUP(tab_herpeto[[#This Row],[Espécie*2]],'Base de dados'!B:Z,12,),0)</f>
        <v>-</v>
      </c>
      <c r="BF232" s="49" t="str">
        <f>IFERROR(VLOOKUP(tab_herpeto[[#This Row],[Espécie*2]],'Base de dados'!B:Z,14,),0)</f>
        <v>RS, SC, PR, SP, RJ</v>
      </c>
      <c r="BG232" s="49">
        <f>IFERROR(VLOOKUP(tab_herpeto[[#This Row],[Espécie*2]],'Base de dados'!B:Z,15,),0)</f>
        <v>0</v>
      </c>
      <c r="BH232" s="49">
        <f>IFERROR(VLOOKUP(tab_herpeto[[#This Row],[Espécie*2]],'Base de dados'!B:Z,16,),0)</f>
        <v>0</v>
      </c>
      <c r="BI232" s="49">
        <f>IFERROR(VLOOKUP(tab_herpeto[[#This Row],[Espécie*2]],'Base de dados'!B:Z,17,),0)</f>
        <v>0</v>
      </c>
      <c r="BJ232" s="49">
        <f>IFERROR(VLOOKUP(tab_herpeto[[#This Row],[Espécie*2]],'Base de dados'!B:Z,18,),0)</f>
        <v>0</v>
      </c>
      <c r="BK232" s="49" t="str">
        <f>IFERROR(VLOOKUP(tab_herpeto[[#This Row],[Espécie*2]],'Base de dados'!B:Z,19,),0)</f>
        <v>-</v>
      </c>
      <c r="BL232" s="49" t="str">
        <f>IFERROR(VLOOKUP(tab_herpeto[[#This Row],[Espécie*2]],'Base de dados'!B:Z,20,),0)</f>
        <v>-</v>
      </c>
      <c r="BM232" s="49">
        <f>IFERROR(VLOOKUP(tab_herpeto[[#This Row],[Espécie*2]],'Base de dados'!B:Z,24),0)</f>
        <v>0</v>
      </c>
      <c r="BN232" s="49" t="str">
        <f>IFERROR(VLOOKUP(tab_herpeto[[#This Row],[Espécie*2]],'Base de dados'!B:Z,25,),0)</f>
        <v>-</v>
      </c>
      <c r="BO232" s="49">
        <f>IFERROR(VLOOKUP(tab_herpeto[[#This Row],[Espécie*2]],'Base de dados'!B:Z,2),0)</f>
        <v>127</v>
      </c>
      <c r="BP232" s="49">
        <f>IFERROR(VLOOKUP(tab_herpeto[[#This Row],[Espécie*2]],'Base de dados'!B:AA,26),0)</f>
        <v>0</v>
      </c>
    </row>
    <row r="233" spans="2:68" x14ac:dyDescent="0.25">
      <c r="B233" s="29">
        <v>229</v>
      </c>
      <c r="C233" s="33" t="s">
        <v>3071</v>
      </c>
      <c r="D233" s="49" t="s">
        <v>3092</v>
      </c>
      <c r="E233" s="49" t="s">
        <v>85</v>
      </c>
      <c r="F233" s="50">
        <v>45144</v>
      </c>
      <c r="G233" s="49" t="s">
        <v>3072</v>
      </c>
      <c r="H233" s="49" t="s">
        <v>77</v>
      </c>
      <c r="I233" s="49" t="s">
        <v>59</v>
      </c>
      <c r="J233" s="49" t="s">
        <v>3064</v>
      </c>
      <c r="K233" s="53" t="s">
        <v>848</v>
      </c>
      <c r="L233" s="35" t="str">
        <f>IFERROR(VLOOKUP(tab_herpeto[[#This Row],[Espécie*]],'Base de dados'!B:Z,7,),0)</f>
        <v>perereca</v>
      </c>
      <c r="M233" s="29" t="s">
        <v>3</v>
      </c>
      <c r="N233" s="49" t="s">
        <v>81</v>
      </c>
      <c r="O233" s="49" t="s">
        <v>82</v>
      </c>
      <c r="P233" s="49" t="s">
        <v>40</v>
      </c>
      <c r="Q233" s="49" t="s">
        <v>80</v>
      </c>
      <c r="R233" s="49" t="s">
        <v>42</v>
      </c>
      <c r="S233" s="49" t="s">
        <v>4</v>
      </c>
      <c r="T233" s="51" t="s">
        <v>3105</v>
      </c>
      <c r="U233" s="51" t="s">
        <v>3106</v>
      </c>
      <c r="V233" s="49" t="s">
        <v>3120</v>
      </c>
      <c r="W233" s="49" t="s">
        <v>52</v>
      </c>
      <c r="X233" s="29" t="s">
        <v>3</v>
      </c>
      <c r="Y233" s="49" t="s">
        <v>3</v>
      </c>
      <c r="Z233" s="50">
        <f>tab_herpeto[[#This Row],[Data]]</f>
        <v>45144</v>
      </c>
      <c r="AA233" s="49" t="str">
        <f>tab_herpeto[[#This Row],[Empreendimento]]</f>
        <v>PCH Canoas</v>
      </c>
      <c r="AB233" s="49" t="s">
        <v>176</v>
      </c>
      <c r="AC233" s="29" t="s">
        <v>178</v>
      </c>
      <c r="AD233" s="29" t="s">
        <v>181</v>
      </c>
      <c r="AE233" s="29" t="s">
        <v>3086</v>
      </c>
      <c r="AF233" s="29" t="s">
        <v>184</v>
      </c>
      <c r="AG233" s="29" t="s">
        <v>3130</v>
      </c>
      <c r="AH233" s="29" t="s">
        <v>189</v>
      </c>
      <c r="AI233" s="52" t="str">
        <f>tab_herpeto[[#This Row],[Espécie*]]</f>
        <v>Boana bischoffi</v>
      </c>
      <c r="AJ233" s="53" t="str">
        <f>IFERROR(VLOOKUP(tab_herpeto[[#This Row],[Espécie*2]],'Base de dados'!B:Z,7,),0)</f>
        <v>perereca</v>
      </c>
      <c r="AK233" s="49" t="str">
        <f>IFERROR(VLOOKUP(tab_herpeto[[#This Row],[Espécie*2]],'Base de dados'!B:Z,13,),0)</f>
        <v>-</v>
      </c>
      <c r="AL233" s="29" t="s">
        <v>192</v>
      </c>
      <c r="AM233" s="49" t="s">
        <v>3076</v>
      </c>
      <c r="AN233" s="49" t="s">
        <v>3080</v>
      </c>
      <c r="AO233" s="49" t="str">
        <f>IFERROR(VLOOKUP(tab_herpeto[[#This Row],[Espécie*2]],'Base de dados'!B:Z,22,),0)</f>
        <v>-</v>
      </c>
      <c r="AP233" s="49" t="str">
        <f>IFERROR(VLOOKUP(tab_herpeto[[#This Row],[Espécie*2]],'Base de dados'!B:Z,23,),0)</f>
        <v>-</v>
      </c>
      <c r="AQ233" s="49" t="str">
        <f>IFERROR(VLOOKUP(tab_herpeto[[#This Row],[Espécie*2]],'Base de dados'!B:Z,21,),0)</f>
        <v>LC</v>
      </c>
      <c r="AR233" s="49" t="str">
        <f>tab_herpeto[[#This Row],[Campanha]]</f>
        <v>C03</v>
      </c>
      <c r="AS233" s="49"/>
      <c r="AT233" s="49" t="str">
        <f>tab_herpeto[[#This Row],[Método]]</f>
        <v>Censo auditivo</v>
      </c>
      <c r="AU233" s="49" t="str">
        <f>tab_herpeto[[#This Row],[ID Marcação*]]</f>
        <v>-</v>
      </c>
      <c r="AV233" s="49" t="str">
        <f>tab_herpeto[[#This Row],[Nº do Tombo]]</f>
        <v>-</v>
      </c>
      <c r="AW233" s="49" t="str">
        <f>IFERROR(VLOOKUP(tab_herpeto[[#This Row],[Espécie*2]],'Base de dados'!B:Z,11,),0)</f>
        <v>E</v>
      </c>
      <c r="AX233" s="49" t="str">
        <f>IFERROR(VLOOKUP(tab_herpeto[[#This Row],[Espécie*2]],'Base de dados'!B:Z,3,),0)</f>
        <v>Anura</v>
      </c>
      <c r="AY233" s="49" t="str">
        <f>IFERROR(VLOOKUP(tab_herpeto[[#This Row],[Espécie*2]],'Base de dados'!B:Z,4,),0)</f>
        <v>Hylidae</v>
      </c>
      <c r="AZ233" s="49" t="str">
        <f>IFERROR(VLOOKUP(tab_herpeto[[#This Row],[Espécie*2]],'Base de dados'!B:Z,5,),0)</f>
        <v>Cophomantinae</v>
      </c>
      <c r="BA233" s="49">
        <f>IFERROR(VLOOKUP(tab_herpeto[[#This Row],[Espécie*2]],'Base de dados'!B:Z,6,),0)</f>
        <v>0</v>
      </c>
      <c r="BB233" s="49" t="str">
        <f>IFERROR(VLOOKUP(tab_herpeto[[#This Row],[Espécie*2]],'Base de dados'!B:Z,8,),0)</f>
        <v>-</v>
      </c>
      <c r="BC233" s="49" t="str">
        <f>IFERROR(VLOOKUP(tab_herpeto[[#This Row],[Espécie*2]],'Base de dados'!B:Z,9,),0)</f>
        <v>Ar</v>
      </c>
      <c r="BD233" s="49" t="str">
        <f>IFERROR(VLOOKUP(tab_herpeto[[#This Row],[Espécie*2]],'Base de dados'!B:Z,10,),0)</f>
        <v>A</v>
      </c>
      <c r="BE233" s="49" t="str">
        <f>IFERROR(VLOOKUP(tab_herpeto[[#This Row],[Espécie*2]],'Base de dados'!B:Z,12,),0)</f>
        <v>-</v>
      </c>
      <c r="BF233" s="49" t="str">
        <f>IFERROR(VLOOKUP(tab_herpeto[[#This Row],[Espécie*2]],'Base de dados'!B:Z,14,),0)</f>
        <v>RS, SC, PR, SP, RJ</v>
      </c>
      <c r="BG233" s="49">
        <f>IFERROR(VLOOKUP(tab_herpeto[[#This Row],[Espécie*2]],'Base de dados'!B:Z,15,),0)</f>
        <v>0</v>
      </c>
      <c r="BH233" s="49">
        <f>IFERROR(VLOOKUP(tab_herpeto[[#This Row],[Espécie*2]],'Base de dados'!B:Z,16,),0)</f>
        <v>0</v>
      </c>
      <c r="BI233" s="49">
        <f>IFERROR(VLOOKUP(tab_herpeto[[#This Row],[Espécie*2]],'Base de dados'!B:Z,17,),0)</f>
        <v>0</v>
      </c>
      <c r="BJ233" s="49">
        <f>IFERROR(VLOOKUP(tab_herpeto[[#This Row],[Espécie*2]],'Base de dados'!B:Z,18,),0)</f>
        <v>0</v>
      </c>
      <c r="BK233" s="49" t="str">
        <f>IFERROR(VLOOKUP(tab_herpeto[[#This Row],[Espécie*2]],'Base de dados'!B:Z,19,),0)</f>
        <v>-</v>
      </c>
      <c r="BL233" s="49" t="str">
        <f>IFERROR(VLOOKUP(tab_herpeto[[#This Row],[Espécie*2]],'Base de dados'!B:Z,20,),0)</f>
        <v>-</v>
      </c>
      <c r="BM233" s="49">
        <f>IFERROR(VLOOKUP(tab_herpeto[[#This Row],[Espécie*2]],'Base de dados'!B:Z,24),0)</f>
        <v>0</v>
      </c>
      <c r="BN233" s="49" t="str">
        <f>IFERROR(VLOOKUP(tab_herpeto[[#This Row],[Espécie*2]],'Base de dados'!B:Z,25,),0)</f>
        <v>-</v>
      </c>
      <c r="BO233" s="49">
        <f>IFERROR(VLOOKUP(tab_herpeto[[#This Row],[Espécie*2]],'Base de dados'!B:Z,2),0)</f>
        <v>127</v>
      </c>
      <c r="BP233" s="49">
        <f>IFERROR(VLOOKUP(tab_herpeto[[#This Row],[Espécie*2]],'Base de dados'!B:AA,26),0)</f>
        <v>0</v>
      </c>
    </row>
    <row r="234" spans="2:68" x14ac:dyDescent="0.25">
      <c r="B234" s="29">
        <v>230</v>
      </c>
      <c r="C234" s="33" t="s">
        <v>3071</v>
      </c>
      <c r="D234" s="49" t="s">
        <v>3092</v>
      </c>
      <c r="E234" s="49" t="s">
        <v>85</v>
      </c>
      <c r="F234" s="50">
        <v>45144</v>
      </c>
      <c r="G234" s="49" t="s">
        <v>3072</v>
      </c>
      <c r="H234" s="49" t="s">
        <v>77</v>
      </c>
      <c r="I234" s="49" t="s">
        <v>59</v>
      </c>
      <c r="J234" s="49" t="s">
        <v>3064</v>
      </c>
      <c r="K234" s="53" t="s">
        <v>848</v>
      </c>
      <c r="L234" s="35" t="str">
        <f>IFERROR(VLOOKUP(tab_herpeto[[#This Row],[Espécie*]],'Base de dados'!B:Z,7,),0)</f>
        <v>perereca</v>
      </c>
      <c r="M234" s="29" t="s">
        <v>3</v>
      </c>
      <c r="N234" s="49" t="s">
        <v>81</v>
      </c>
      <c r="O234" s="49" t="s">
        <v>82</v>
      </c>
      <c r="P234" s="49" t="s">
        <v>40</v>
      </c>
      <c r="Q234" s="49" t="s">
        <v>80</v>
      </c>
      <c r="R234" s="49" t="s">
        <v>42</v>
      </c>
      <c r="S234" s="49" t="s">
        <v>4</v>
      </c>
      <c r="T234" s="51" t="s">
        <v>3105</v>
      </c>
      <c r="U234" s="51" t="s">
        <v>3106</v>
      </c>
      <c r="V234" s="49" t="s">
        <v>3121</v>
      </c>
      <c r="W234" s="49" t="s">
        <v>52</v>
      </c>
      <c r="X234" s="29" t="s">
        <v>3</v>
      </c>
      <c r="Y234" s="49" t="s">
        <v>3</v>
      </c>
      <c r="Z234" s="50">
        <f>tab_herpeto[[#This Row],[Data]]</f>
        <v>45144</v>
      </c>
      <c r="AA234" s="49" t="str">
        <f>tab_herpeto[[#This Row],[Empreendimento]]</f>
        <v>PCH Canoas</v>
      </c>
      <c r="AB234" s="49" t="s">
        <v>176</v>
      </c>
      <c r="AC234" s="29" t="s">
        <v>178</v>
      </c>
      <c r="AD234" s="29" t="s">
        <v>181</v>
      </c>
      <c r="AE234" s="29" t="s">
        <v>3086</v>
      </c>
      <c r="AF234" s="29" t="s">
        <v>184</v>
      </c>
      <c r="AG234" s="29" t="s">
        <v>3130</v>
      </c>
      <c r="AH234" s="29" t="s">
        <v>189</v>
      </c>
      <c r="AI234" s="52" t="str">
        <f>tab_herpeto[[#This Row],[Espécie*]]</f>
        <v>Boana bischoffi</v>
      </c>
      <c r="AJ234" s="53" t="str">
        <f>IFERROR(VLOOKUP(tab_herpeto[[#This Row],[Espécie*2]],'Base de dados'!B:Z,7,),0)</f>
        <v>perereca</v>
      </c>
      <c r="AK234" s="49" t="str">
        <f>IFERROR(VLOOKUP(tab_herpeto[[#This Row],[Espécie*2]],'Base de dados'!B:Z,13,),0)</f>
        <v>-</v>
      </c>
      <c r="AL234" s="29" t="s">
        <v>192</v>
      </c>
      <c r="AM234" s="49" t="s">
        <v>3076</v>
      </c>
      <c r="AN234" s="49" t="s">
        <v>3080</v>
      </c>
      <c r="AO234" s="49" t="str">
        <f>IFERROR(VLOOKUP(tab_herpeto[[#This Row],[Espécie*2]],'Base de dados'!B:Z,22,),0)</f>
        <v>-</v>
      </c>
      <c r="AP234" s="49" t="str">
        <f>IFERROR(VLOOKUP(tab_herpeto[[#This Row],[Espécie*2]],'Base de dados'!B:Z,23,),0)</f>
        <v>-</v>
      </c>
      <c r="AQ234" s="49" t="str">
        <f>IFERROR(VLOOKUP(tab_herpeto[[#This Row],[Espécie*2]],'Base de dados'!B:Z,21,),0)</f>
        <v>LC</v>
      </c>
      <c r="AR234" s="49" t="str">
        <f>tab_herpeto[[#This Row],[Campanha]]</f>
        <v>C03</v>
      </c>
      <c r="AS234" s="49"/>
      <c r="AT234" s="49" t="str">
        <f>tab_herpeto[[#This Row],[Método]]</f>
        <v>Censo auditivo</v>
      </c>
      <c r="AU234" s="49" t="str">
        <f>tab_herpeto[[#This Row],[ID Marcação*]]</f>
        <v>-</v>
      </c>
      <c r="AV234" s="49" t="str">
        <f>tab_herpeto[[#This Row],[Nº do Tombo]]</f>
        <v>-</v>
      </c>
      <c r="AW234" s="49" t="str">
        <f>IFERROR(VLOOKUP(tab_herpeto[[#This Row],[Espécie*2]],'Base de dados'!B:Z,11,),0)</f>
        <v>E</v>
      </c>
      <c r="AX234" s="49" t="str">
        <f>IFERROR(VLOOKUP(tab_herpeto[[#This Row],[Espécie*2]],'Base de dados'!B:Z,3,),0)</f>
        <v>Anura</v>
      </c>
      <c r="AY234" s="49" t="str">
        <f>IFERROR(VLOOKUP(tab_herpeto[[#This Row],[Espécie*2]],'Base de dados'!B:Z,4,),0)</f>
        <v>Hylidae</v>
      </c>
      <c r="AZ234" s="49" t="str">
        <f>IFERROR(VLOOKUP(tab_herpeto[[#This Row],[Espécie*2]],'Base de dados'!B:Z,5,),0)</f>
        <v>Cophomantinae</v>
      </c>
      <c r="BA234" s="49">
        <f>IFERROR(VLOOKUP(tab_herpeto[[#This Row],[Espécie*2]],'Base de dados'!B:Z,6,),0)</f>
        <v>0</v>
      </c>
      <c r="BB234" s="49" t="str">
        <f>IFERROR(VLOOKUP(tab_herpeto[[#This Row],[Espécie*2]],'Base de dados'!B:Z,8,),0)</f>
        <v>-</v>
      </c>
      <c r="BC234" s="49" t="str">
        <f>IFERROR(VLOOKUP(tab_herpeto[[#This Row],[Espécie*2]],'Base de dados'!B:Z,9,),0)</f>
        <v>Ar</v>
      </c>
      <c r="BD234" s="49" t="str">
        <f>IFERROR(VLOOKUP(tab_herpeto[[#This Row],[Espécie*2]],'Base de dados'!B:Z,10,),0)</f>
        <v>A</v>
      </c>
      <c r="BE234" s="49" t="str">
        <f>IFERROR(VLOOKUP(tab_herpeto[[#This Row],[Espécie*2]],'Base de dados'!B:Z,12,),0)</f>
        <v>-</v>
      </c>
      <c r="BF234" s="49" t="str">
        <f>IFERROR(VLOOKUP(tab_herpeto[[#This Row],[Espécie*2]],'Base de dados'!B:Z,14,),0)</f>
        <v>RS, SC, PR, SP, RJ</v>
      </c>
      <c r="BG234" s="49">
        <f>IFERROR(VLOOKUP(tab_herpeto[[#This Row],[Espécie*2]],'Base de dados'!B:Z,15,),0)</f>
        <v>0</v>
      </c>
      <c r="BH234" s="49">
        <f>IFERROR(VLOOKUP(tab_herpeto[[#This Row],[Espécie*2]],'Base de dados'!B:Z,16,),0)</f>
        <v>0</v>
      </c>
      <c r="BI234" s="49">
        <f>IFERROR(VLOOKUP(tab_herpeto[[#This Row],[Espécie*2]],'Base de dados'!B:Z,17,),0)</f>
        <v>0</v>
      </c>
      <c r="BJ234" s="49">
        <f>IFERROR(VLOOKUP(tab_herpeto[[#This Row],[Espécie*2]],'Base de dados'!B:Z,18,),0)</f>
        <v>0</v>
      </c>
      <c r="BK234" s="49" t="str">
        <f>IFERROR(VLOOKUP(tab_herpeto[[#This Row],[Espécie*2]],'Base de dados'!B:Z,19,),0)</f>
        <v>-</v>
      </c>
      <c r="BL234" s="49" t="str">
        <f>IFERROR(VLOOKUP(tab_herpeto[[#This Row],[Espécie*2]],'Base de dados'!B:Z,20,),0)</f>
        <v>-</v>
      </c>
      <c r="BM234" s="49">
        <f>IFERROR(VLOOKUP(tab_herpeto[[#This Row],[Espécie*2]],'Base de dados'!B:Z,24),0)</f>
        <v>0</v>
      </c>
      <c r="BN234" s="49" t="str">
        <f>IFERROR(VLOOKUP(tab_herpeto[[#This Row],[Espécie*2]],'Base de dados'!B:Z,25,),0)</f>
        <v>-</v>
      </c>
      <c r="BO234" s="49">
        <f>IFERROR(VLOOKUP(tab_herpeto[[#This Row],[Espécie*2]],'Base de dados'!B:Z,2),0)</f>
        <v>127</v>
      </c>
      <c r="BP234" s="49">
        <f>IFERROR(VLOOKUP(tab_herpeto[[#This Row],[Espécie*2]],'Base de dados'!B:AA,26),0)</f>
        <v>0</v>
      </c>
    </row>
    <row r="235" spans="2:68" x14ac:dyDescent="0.25">
      <c r="B235" s="29">
        <v>231</v>
      </c>
      <c r="C235" s="33" t="s">
        <v>3071</v>
      </c>
      <c r="D235" s="49" t="s">
        <v>3092</v>
      </c>
      <c r="E235" s="49" t="s">
        <v>85</v>
      </c>
      <c r="F235" s="50">
        <v>45144</v>
      </c>
      <c r="G235" s="49" t="s">
        <v>3072</v>
      </c>
      <c r="H235" s="49" t="s">
        <v>77</v>
      </c>
      <c r="I235" s="49" t="s">
        <v>59</v>
      </c>
      <c r="J235" s="49" t="s">
        <v>3064</v>
      </c>
      <c r="K235" s="53" t="s">
        <v>848</v>
      </c>
      <c r="L235" s="35" t="str">
        <f>IFERROR(VLOOKUP(tab_herpeto[[#This Row],[Espécie*]],'Base de dados'!B:Z,7,),0)</f>
        <v>perereca</v>
      </c>
      <c r="M235" s="29" t="s">
        <v>3</v>
      </c>
      <c r="N235" s="49" t="s">
        <v>82</v>
      </c>
      <c r="O235" s="49" t="s">
        <v>82</v>
      </c>
      <c r="P235" s="49" t="s">
        <v>39</v>
      </c>
      <c r="Q235" s="49" t="s">
        <v>80</v>
      </c>
      <c r="R235" s="49" t="s">
        <v>42</v>
      </c>
      <c r="S235" s="49" t="s">
        <v>4</v>
      </c>
      <c r="T235" s="51" t="s">
        <v>3105</v>
      </c>
      <c r="U235" s="51" t="s">
        <v>3106</v>
      </c>
      <c r="V235" s="49"/>
      <c r="W235" s="49" t="s">
        <v>52</v>
      </c>
      <c r="X235" s="29" t="s">
        <v>3</v>
      </c>
      <c r="Y235" s="49" t="s">
        <v>3</v>
      </c>
      <c r="Z235" s="50">
        <f>tab_herpeto[[#This Row],[Data]]</f>
        <v>45144</v>
      </c>
      <c r="AA235" s="49" t="str">
        <f>tab_herpeto[[#This Row],[Empreendimento]]</f>
        <v>PCH Canoas</v>
      </c>
      <c r="AB235" s="49" t="s">
        <v>176</v>
      </c>
      <c r="AC235" s="29" t="s">
        <v>178</v>
      </c>
      <c r="AD235" s="29" t="s">
        <v>181</v>
      </c>
      <c r="AE235" s="29" t="s">
        <v>3086</v>
      </c>
      <c r="AF235" s="29" t="s">
        <v>184</v>
      </c>
      <c r="AG235" s="29" t="s">
        <v>3130</v>
      </c>
      <c r="AH235" s="29" t="s">
        <v>189</v>
      </c>
      <c r="AI235" s="52" t="str">
        <f>tab_herpeto[[#This Row],[Espécie*]]</f>
        <v>Boana bischoffi</v>
      </c>
      <c r="AJ235" s="53" t="str">
        <f>IFERROR(VLOOKUP(tab_herpeto[[#This Row],[Espécie*2]],'Base de dados'!B:Z,7,),0)</f>
        <v>perereca</v>
      </c>
      <c r="AK235" s="49" t="str">
        <f>IFERROR(VLOOKUP(tab_herpeto[[#This Row],[Espécie*2]],'Base de dados'!B:Z,13,),0)</f>
        <v>-</v>
      </c>
      <c r="AL235" s="29" t="s">
        <v>192</v>
      </c>
      <c r="AM235" s="49" t="s">
        <v>3076</v>
      </c>
      <c r="AN235" s="49" t="s">
        <v>3080</v>
      </c>
      <c r="AO235" s="49" t="str">
        <f>IFERROR(VLOOKUP(tab_herpeto[[#This Row],[Espécie*2]],'Base de dados'!B:Z,22,),0)</f>
        <v>-</v>
      </c>
      <c r="AP235" s="49" t="str">
        <f>IFERROR(VLOOKUP(tab_herpeto[[#This Row],[Espécie*2]],'Base de dados'!B:Z,23,),0)</f>
        <v>-</v>
      </c>
      <c r="AQ235" s="49" t="str">
        <f>IFERROR(VLOOKUP(tab_herpeto[[#This Row],[Espécie*2]],'Base de dados'!B:Z,21,),0)</f>
        <v>LC</v>
      </c>
      <c r="AR235" s="49" t="str">
        <f>tab_herpeto[[#This Row],[Campanha]]</f>
        <v>C03</v>
      </c>
      <c r="AS235" s="49"/>
      <c r="AT235" s="49" t="str">
        <f>tab_herpeto[[#This Row],[Método]]</f>
        <v>Censo auditivo</v>
      </c>
      <c r="AU235" s="49" t="str">
        <f>tab_herpeto[[#This Row],[ID Marcação*]]</f>
        <v>-</v>
      </c>
      <c r="AV235" s="49" t="str">
        <f>tab_herpeto[[#This Row],[Nº do Tombo]]</f>
        <v>-</v>
      </c>
      <c r="AW235" s="49" t="str">
        <f>IFERROR(VLOOKUP(tab_herpeto[[#This Row],[Espécie*2]],'Base de dados'!B:Z,11,),0)</f>
        <v>E</v>
      </c>
      <c r="AX235" s="49" t="str">
        <f>IFERROR(VLOOKUP(tab_herpeto[[#This Row],[Espécie*2]],'Base de dados'!B:Z,3,),0)</f>
        <v>Anura</v>
      </c>
      <c r="AY235" s="49" t="str">
        <f>IFERROR(VLOOKUP(tab_herpeto[[#This Row],[Espécie*2]],'Base de dados'!B:Z,4,),0)</f>
        <v>Hylidae</v>
      </c>
      <c r="AZ235" s="49" t="str">
        <f>IFERROR(VLOOKUP(tab_herpeto[[#This Row],[Espécie*2]],'Base de dados'!B:Z,5,),0)</f>
        <v>Cophomantinae</v>
      </c>
      <c r="BA235" s="49">
        <f>IFERROR(VLOOKUP(tab_herpeto[[#This Row],[Espécie*2]],'Base de dados'!B:Z,6,),0)</f>
        <v>0</v>
      </c>
      <c r="BB235" s="49" t="str">
        <f>IFERROR(VLOOKUP(tab_herpeto[[#This Row],[Espécie*2]],'Base de dados'!B:Z,8,),0)</f>
        <v>-</v>
      </c>
      <c r="BC235" s="49" t="str">
        <f>IFERROR(VLOOKUP(tab_herpeto[[#This Row],[Espécie*2]],'Base de dados'!B:Z,9,),0)</f>
        <v>Ar</v>
      </c>
      <c r="BD235" s="49" t="str">
        <f>IFERROR(VLOOKUP(tab_herpeto[[#This Row],[Espécie*2]],'Base de dados'!B:Z,10,),0)</f>
        <v>A</v>
      </c>
      <c r="BE235" s="49" t="str">
        <f>IFERROR(VLOOKUP(tab_herpeto[[#This Row],[Espécie*2]],'Base de dados'!B:Z,12,),0)</f>
        <v>-</v>
      </c>
      <c r="BF235" s="49" t="str">
        <f>IFERROR(VLOOKUP(tab_herpeto[[#This Row],[Espécie*2]],'Base de dados'!B:Z,14,),0)</f>
        <v>RS, SC, PR, SP, RJ</v>
      </c>
      <c r="BG235" s="49">
        <f>IFERROR(VLOOKUP(tab_herpeto[[#This Row],[Espécie*2]],'Base de dados'!B:Z,15,),0)</f>
        <v>0</v>
      </c>
      <c r="BH235" s="49">
        <f>IFERROR(VLOOKUP(tab_herpeto[[#This Row],[Espécie*2]],'Base de dados'!B:Z,16,),0)</f>
        <v>0</v>
      </c>
      <c r="BI235" s="49">
        <f>IFERROR(VLOOKUP(tab_herpeto[[#This Row],[Espécie*2]],'Base de dados'!B:Z,17,),0)</f>
        <v>0</v>
      </c>
      <c r="BJ235" s="49">
        <f>IFERROR(VLOOKUP(tab_herpeto[[#This Row],[Espécie*2]],'Base de dados'!B:Z,18,),0)</f>
        <v>0</v>
      </c>
      <c r="BK235" s="49" t="str">
        <f>IFERROR(VLOOKUP(tab_herpeto[[#This Row],[Espécie*2]],'Base de dados'!B:Z,19,),0)</f>
        <v>-</v>
      </c>
      <c r="BL235" s="49" t="str">
        <f>IFERROR(VLOOKUP(tab_herpeto[[#This Row],[Espécie*2]],'Base de dados'!B:Z,20,),0)</f>
        <v>-</v>
      </c>
      <c r="BM235" s="49">
        <f>IFERROR(VLOOKUP(tab_herpeto[[#This Row],[Espécie*2]],'Base de dados'!B:Z,24),0)</f>
        <v>0</v>
      </c>
      <c r="BN235" s="49" t="str">
        <f>IFERROR(VLOOKUP(tab_herpeto[[#This Row],[Espécie*2]],'Base de dados'!B:Z,25,),0)</f>
        <v>-</v>
      </c>
      <c r="BO235" s="49">
        <f>IFERROR(VLOOKUP(tab_herpeto[[#This Row],[Espécie*2]],'Base de dados'!B:Z,2),0)</f>
        <v>127</v>
      </c>
      <c r="BP235" s="49">
        <f>IFERROR(VLOOKUP(tab_herpeto[[#This Row],[Espécie*2]],'Base de dados'!B:AA,26),0)</f>
        <v>0</v>
      </c>
    </row>
    <row r="236" spans="2:68" x14ac:dyDescent="0.25">
      <c r="B236" s="29">
        <v>232</v>
      </c>
      <c r="C236" s="33" t="s">
        <v>3071</v>
      </c>
      <c r="D236" s="49" t="s">
        <v>3092</v>
      </c>
      <c r="E236" s="49" t="s">
        <v>85</v>
      </c>
      <c r="F236" s="50">
        <v>45144</v>
      </c>
      <c r="G236" s="49" t="s">
        <v>3072</v>
      </c>
      <c r="H236" s="49" t="s">
        <v>77</v>
      </c>
      <c r="I236" s="49" t="s">
        <v>59</v>
      </c>
      <c r="J236" s="49" t="s">
        <v>3064</v>
      </c>
      <c r="K236" s="53" t="s">
        <v>848</v>
      </c>
      <c r="L236" s="35" t="str">
        <f>IFERROR(VLOOKUP(tab_herpeto[[#This Row],[Espécie*]],'Base de dados'!B:Z,7,),0)</f>
        <v>perereca</v>
      </c>
      <c r="M236" s="29" t="s">
        <v>3</v>
      </c>
      <c r="N236" s="49" t="s">
        <v>82</v>
      </c>
      <c r="O236" s="49" t="s">
        <v>82</v>
      </c>
      <c r="P236" s="49" t="s">
        <v>39</v>
      </c>
      <c r="Q236" s="49" t="s">
        <v>80</v>
      </c>
      <c r="R236" s="49" t="s">
        <v>42</v>
      </c>
      <c r="S236" s="49" t="s">
        <v>4</v>
      </c>
      <c r="T236" s="51" t="s">
        <v>3105</v>
      </c>
      <c r="U236" s="51" t="s">
        <v>3106</v>
      </c>
      <c r="V236" s="49"/>
      <c r="W236" s="49" t="s">
        <v>52</v>
      </c>
      <c r="X236" s="29" t="s">
        <v>3</v>
      </c>
      <c r="Y236" s="49" t="s">
        <v>3</v>
      </c>
      <c r="Z236" s="50">
        <f>tab_herpeto[[#This Row],[Data]]</f>
        <v>45144</v>
      </c>
      <c r="AA236" s="49" t="str">
        <f>tab_herpeto[[#This Row],[Empreendimento]]</f>
        <v>PCH Canoas</v>
      </c>
      <c r="AB236" s="49" t="s">
        <v>176</v>
      </c>
      <c r="AC236" s="29" t="s">
        <v>178</v>
      </c>
      <c r="AD236" s="29" t="s">
        <v>181</v>
      </c>
      <c r="AE236" s="29" t="s">
        <v>3086</v>
      </c>
      <c r="AF236" s="29" t="s">
        <v>184</v>
      </c>
      <c r="AG236" s="29" t="s">
        <v>3130</v>
      </c>
      <c r="AH236" s="29" t="s">
        <v>189</v>
      </c>
      <c r="AI236" s="52" t="str">
        <f>tab_herpeto[[#This Row],[Espécie*]]</f>
        <v>Boana bischoffi</v>
      </c>
      <c r="AJ236" s="53" t="str">
        <f>IFERROR(VLOOKUP(tab_herpeto[[#This Row],[Espécie*2]],'Base de dados'!B:Z,7,),0)</f>
        <v>perereca</v>
      </c>
      <c r="AK236" s="49" t="str">
        <f>IFERROR(VLOOKUP(tab_herpeto[[#This Row],[Espécie*2]],'Base de dados'!B:Z,13,),0)</f>
        <v>-</v>
      </c>
      <c r="AL236" s="29" t="s">
        <v>192</v>
      </c>
      <c r="AM236" s="49" t="s">
        <v>3076</v>
      </c>
      <c r="AN236" s="49" t="s">
        <v>3080</v>
      </c>
      <c r="AO236" s="49" t="str">
        <f>IFERROR(VLOOKUP(tab_herpeto[[#This Row],[Espécie*2]],'Base de dados'!B:Z,22,),0)</f>
        <v>-</v>
      </c>
      <c r="AP236" s="49" t="str">
        <f>IFERROR(VLOOKUP(tab_herpeto[[#This Row],[Espécie*2]],'Base de dados'!B:Z,23,),0)</f>
        <v>-</v>
      </c>
      <c r="AQ236" s="49" t="str">
        <f>IFERROR(VLOOKUP(tab_herpeto[[#This Row],[Espécie*2]],'Base de dados'!B:Z,21,),0)</f>
        <v>LC</v>
      </c>
      <c r="AR236" s="49" t="str">
        <f>tab_herpeto[[#This Row],[Campanha]]</f>
        <v>C03</v>
      </c>
      <c r="AS236" s="49"/>
      <c r="AT236" s="49" t="str">
        <f>tab_herpeto[[#This Row],[Método]]</f>
        <v>Censo auditivo</v>
      </c>
      <c r="AU236" s="49" t="str">
        <f>tab_herpeto[[#This Row],[ID Marcação*]]</f>
        <v>-</v>
      </c>
      <c r="AV236" s="49" t="str">
        <f>tab_herpeto[[#This Row],[Nº do Tombo]]</f>
        <v>-</v>
      </c>
      <c r="AW236" s="49" t="str">
        <f>IFERROR(VLOOKUP(tab_herpeto[[#This Row],[Espécie*2]],'Base de dados'!B:Z,11,),0)</f>
        <v>E</v>
      </c>
      <c r="AX236" s="49" t="str">
        <f>IFERROR(VLOOKUP(tab_herpeto[[#This Row],[Espécie*2]],'Base de dados'!B:Z,3,),0)</f>
        <v>Anura</v>
      </c>
      <c r="AY236" s="49" t="str">
        <f>IFERROR(VLOOKUP(tab_herpeto[[#This Row],[Espécie*2]],'Base de dados'!B:Z,4,),0)</f>
        <v>Hylidae</v>
      </c>
      <c r="AZ236" s="49" t="str">
        <f>IFERROR(VLOOKUP(tab_herpeto[[#This Row],[Espécie*2]],'Base de dados'!B:Z,5,),0)</f>
        <v>Cophomantinae</v>
      </c>
      <c r="BA236" s="49">
        <f>IFERROR(VLOOKUP(tab_herpeto[[#This Row],[Espécie*2]],'Base de dados'!B:Z,6,),0)</f>
        <v>0</v>
      </c>
      <c r="BB236" s="49" t="str">
        <f>IFERROR(VLOOKUP(tab_herpeto[[#This Row],[Espécie*2]],'Base de dados'!B:Z,8,),0)</f>
        <v>-</v>
      </c>
      <c r="BC236" s="49" t="str">
        <f>IFERROR(VLOOKUP(tab_herpeto[[#This Row],[Espécie*2]],'Base de dados'!B:Z,9,),0)</f>
        <v>Ar</v>
      </c>
      <c r="BD236" s="49" t="str">
        <f>IFERROR(VLOOKUP(tab_herpeto[[#This Row],[Espécie*2]],'Base de dados'!B:Z,10,),0)</f>
        <v>A</v>
      </c>
      <c r="BE236" s="49" t="str">
        <f>IFERROR(VLOOKUP(tab_herpeto[[#This Row],[Espécie*2]],'Base de dados'!B:Z,12,),0)</f>
        <v>-</v>
      </c>
      <c r="BF236" s="49" t="str">
        <f>IFERROR(VLOOKUP(tab_herpeto[[#This Row],[Espécie*2]],'Base de dados'!B:Z,14,),0)</f>
        <v>RS, SC, PR, SP, RJ</v>
      </c>
      <c r="BG236" s="49">
        <f>IFERROR(VLOOKUP(tab_herpeto[[#This Row],[Espécie*2]],'Base de dados'!B:Z,15,),0)</f>
        <v>0</v>
      </c>
      <c r="BH236" s="49">
        <f>IFERROR(VLOOKUP(tab_herpeto[[#This Row],[Espécie*2]],'Base de dados'!B:Z,16,),0)</f>
        <v>0</v>
      </c>
      <c r="BI236" s="49">
        <f>IFERROR(VLOOKUP(tab_herpeto[[#This Row],[Espécie*2]],'Base de dados'!B:Z,17,),0)</f>
        <v>0</v>
      </c>
      <c r="BJ236" s="49">
        <f>IFERROR(VLOOKUP(tab_herpeto[[#This Row],[Espécie*2]],'Base de dados'!B:Z,18,),0)</f>
        <v>0</v>
      </c>
      <c r="BK236" s="49" t="str">
        <f>IFERROR(VLOOKUP(tab_herpeto[[#This Row],[Espécie*2]],'Base de dados'!B:Z,19,),0)</f>
        <v>-</v>
      </c>
      <c r="BL236" s="49" t="str">
        <f>IFERROR(VLOOKUP(tab_herpeto[[#This Row],[Espécie*2]],'Base de dados'!B:Z,20,),0)</f>
        <v>-</v>
      </c>
      <c r="BM236" s="49">
        <f>IFERROR(VLOOKUP(tab_herpeto[[#This Row],[Espécie*2]],'Base de dados'!B:Z,24),0)</f>
        <v>0</v>
      </c>
      <c r="BN236" s="49" t="str">
        <f>IFERROR(VLOOKUP(tab_herpeto[[#This Row],[Espécie*2]],'Base de dados'!B:Z,25,),0)</f>
        <v>-</v>
      </c>
      <c r="BO236" s="49">
        <f>IFERROR(VLOOKUP(tab_herpeto[[#This Row],[Espécie*2]],'Base de dados'!B:Z,2),0)</f>
        <v>127</v>
      </c>
      <c r="BP236" s="49">
        <f>IFERROR(VLOOKUP(tab_herpeto[[#This Row],[Espécie*2]],'Base de dados'!B:AA,26),0)</f>
        <v>0</v>
      </c>
    </row>
    <row r="237" spans="2:68" x14ac:dyDescent="0.25">
      <c r="B237" s="29">
        <v>233</v>
      </c>
      <c r="C237" s="33" t="s">
        <v>3071</v>
      </c>
      <c r="D237" s="49" t="s">
        <v>3092</v>
      </c>
      <c r="E237" s="49" t="s">
        <v>85</v>
      </c>
      <c r="F237" s="50">
        <v>45144</v>
      </c>
      <c r="G237" s="49" t="s">
        <v>3072</v>
      </c>
      <c r="H237" s="49" t="s">
        <v>77</v>
      </c>
      <c r="I237" s="49" t="s">
        <v>59</v>
      </c>
      <c r="J237" s="49" t="s">
        <v>3064</v>
      </c>
      <c r="K237" s="53" t="s">
        <v>1469</v>
      </c>
      <c r="L237" s="35" t="str">
        <f>IFERROR(VLOOKUP(tab_herpeto[[#This Row],[Espécie*]],'Base de dados'!B:Z,7,),0)</f>
        <v>rãzinha-do-folhiço</v>
      </c>
      <c r="M237" s="29" t="s">
        <v>3</v>
      </c>
      <c r="N237" s="49" t="s">
        <v>82</v>
      </c>
      <c r="O237" s="49" t="s">
        <v>82</v>
      </c>
      <c r="P237" s="49" t="s">
        <v>38</v>
      </c>
      <c r="Q237" s="49" t="s">
        <v>80</v>
      </c>
      <c r="R237" s="49" t="s">
        <v>3098</v>
      </c>
      <c r="S237" s="49" t="s">
        <v>4</v>
      </c>
      <c r="T237" s="51" t="s">
        <v>3105</v>
      </c>
      <c r="U237" s="51" t="s">
        <v>3106</v>
      </c>
      <c r="V237" s="49" t="s">
        <v>3122</v>
      </c>
      <c r="W237" s="49" t="s">
        <v>52</v>
      </c>
      <c r="X237" s="29" t="s">
        <v>3</v>
      </c>
      <c r="Y237" s="49" t="s">
        <v>3</v>
      </c>
      <c r="Z237" s="50">
        <f>tab_herpeto[[#This Row],[Data]]</f>
        <v>45144</v>
      </c>
      <c r="AA237" s="49" t="str">
        <f>tab_herpeto[[#This Row],[Empreendimento]]</f>
        <v>PCH Canoas</v>
      </c>
      <c r="AB237" s="49" t="s">
        <v>176</v>
      </c>
      <c r="AC237" s="29" t="s">
        <v>178</v>
      </c>
      <c r="AD237" s="29" t="s">
        <v>181</v>
      </c>
      <c r="AE237" s="29" t="s">
        <v>3086</v>
      </c>
      <c r="AF237" s="29" t="s">
        <v>184</v>
      </c>
      <c r="AG237" s="29" t="s">
        <v>3130</v>
      </c>
      <c r="AH237" s="29" t="s">
        <v>189</v>
      </c>
      <c r="AI237" s="52" t="str">
        <f>tab_herpeto[[#This Row],[Espécie*]]</f>
        <v>Leptodactylus luctator</v>
      </c>
      <c r="AJ237" s="53" t="str">
        <f>IFERROR(VLOOKUP(tab_herpeto[[#This Row],[Espécie*2]],'Base de dados'!B:Z,7,),0)</f>
        <v>rãzinha-do-folhiço</v>
      </c>
      <c r="AK237" s="49" t="str">
        <f>IFERROR(VLOOKUP(tab_herpeto[[#This Row],[Espécie*2]],'Base de dados'!B:Z,13,),0)</f>
        <v>-</v>
      </c>
      <c r="AL237" s="29" t="s">
        <v>192</v>
      </c>
      <c r="AM237" s="49" t="s">
        <v>3076</v>
      </c>
      <c r="AN237" s="49" t="s">
        <v>3080</v>
      </c>
      <c r="AO237" s="49" t="str">
        <f>IFERROR(VLOOKUP(tab_herpeto[[#This Row],[Espécie*2]],'Base de dados'!B:Z,22,),0)</f>
        <v>-</v>
      </c>
      <c r="AP237" s="49" t="str">
        <f>IFERROR(VLOOKUP(tab_herpeto[[#This Row],[Espécie*2]],'Base de dados'!B:Z,23,),0)</f>
        <v>-</v>
      </c>
      <c r="AQ237" s="49" t="str">
        <f>IFERROR(VLOOKUP(tab_herpeto[[#This Row],[Espécie*2]],'Base de dados'!B:Z,21,),0)</f>
        <v>-</v>
      </c>
      <c r="AR237" s="49" t="str">
        <f>tab_herpeto[[#This Row],[Campanha]]</f>
        <v>C03</v>
      </c>
      <c r="AS237" s="49"/>
      <c r="AT237" s="49" t="str">
        <f>tab_herpeto[[#This Row],[Método]]</f>
        <v>Censo auditivo</v>
      </c>
      <c r="AU237" s="49" t="str">
        <f>tab_herpeto[[#This Row],[ID Marcação*]]</f>
        <v>-</v>
      </c>
      <c r="AV237" s="49" t="str">
        <f>tab_herpeto[[#This Row],[Nº do Tombo]]</f>
        <v>-</v>
      </c>
      <c r="AW237" s="49" t="str">
        <f>IFERROR(VLOOKUP(tab_herpeto[[#This Row],[Espécie*2]],'Base de dados'!B:Z,11,),0)</f>
        <v>R</v>
      </c>
      <c r="AX237" s="49" t="str">
        <f>IFERROR(VLOOKUP(tab_herpeto[[#This Row],[Espécie*2]],'Base de dados'!B:Z,3,),0)</f>
        <v>Anura</v>
      </c>
      <c r="AY237" s="49" t="str">
        <f>IFERROR(VLOOKUP(tab_herpeto[[#This Row],[Espécie*2]],'Base de dados'!B:Z,4,),0)</f>
        <v>Leptodactylidae</v>
      </c>
      <c r="AZ237" s="49" t="str">
        <f>IFERROR(VLOOKUP(tab_herpeto[[#This Row],[Espécie*2]],'Base de dados'!B:Z,5,),0)</f>
        <v>Leptodactylinae</v>
      </c>
      <c r="BA237" s="49">
        <f>IFERROR(VLOOKUP(tab_herpeto[[#This Row],[Espécie*2]],'Base de dados'!B:Z,6,),0)</f>
        <v>0</v>
      </c>
      <c r="BB237" s="49" t="str">
        <f>IFERROR(VLOOKUP(tab_herpeto[[#This Row],[Espécie*2]],'Base de dados'!B:Z,8,),0)</f>
        <v>-</v>
      </c>
      <c r="BC237" s="49" t="str">
        <f>IFERROR(VLOOKUP(tab_herpeto[[#This Row],[Espécie*2]],'Base de dados'!B:Z,9,),0)</f>
        <v>Te</v>
      </c>
      <c r="BD237" s="49" t="str">
        <f>IFERROR(VLOOKUP(tab_herpeto[[#This Row],[Espécie*2]],'Base de dados'!B:Z,10,),0)</f>
        <v>AF</v>
      </c>
      <c r="BE237" s="49" t="str">
        <f>IFERROR(VLOOKUP(tab_herpeto[[#This Row],[Espécie*2]],'Base de dados'!B:Z,12,),0)</f>
        <v>-</v>
      </c>
      <c r="BF237" s="49" t="str">
        <f>IFERROR(VLOOKUP(tab_herpeto[[#This Row],[Espécie*2]],'Base de dados'!B:Z,14,),0)</f>
        <v>-</v>
      </c>
      <c r="BG237" s="49">
        <f>IFERROR(VLOOKUP(tab_herpeto[[#This Row],[Espécie*2]],'Base de dados'!B:Z,15,),0)</f>
        <v>0</v>
      </c>
      <c r="BH237" s="49" t="str">
        <f>IFERROR(VLOOKUP(tab_herpeto[[#This Row],[Espécie*2]],'Base de dados'!B:Z,16,),0)</f>
        <v>-</v>
      </c>
      <c r="BI237" s="49">
        <f>IFERROR(VLOOKUP(tab_herpeto[[#This Row],[Espécie*2]],'Base de dados'!B:Z,17,),0)</f>
        <v>0</v>
      </c>
      <c r="BJ237" s="49">
        <f>IFERROR(VLOOKUP(tab_herpeto[[#This Row],[Espécie*2]],'Base de dados'!B:Z,18,),0)</f>
        <v>0</v>
      </c>
      <c r="BK237" s="49" t="str">
        <f>IFERROR(VLOOKUP(tab_herpeto[[#This Row],[Espécie*2]],'Base de dados'!B:Z,19,),0)</f>
        <v>-</v>
      </c>
      <c r="BL237" s="49" t="str">
        <f>IFERROR(VLOOKUP(tab_herpeto[[#This Row],[Espécie*2]],'Base de dados'!B:Z,20,),0)</f>
        <v>-</v>
      </c>
      <c r="BM237" s="49" t="str">
        <f>IFERROR(VLOOKUP(tab_herpeto[[#This Row],[Espécie*2]],'Base de dados'!B:Z,24),0)</f>
        <v>-</v>
      </c>
      <c r="BN237" s="49" t="str">
        <f>IFERROR(VLOOKUP(tab_herpeto[[#This Row],[Espécie*2]],'Base de dados'!B:Z,25,),0)</f>
        <v>-</v>
      </c>
      <c r="BO237" s="49" t="str">
        <f>IFERROR(VLOOKUP(tab_herpeto[[#This Row],[Espécie*2]],'Base de dados'!B:Z,2),0)</f>
        <v>XX</v>
      </c>
      <c r="BP237" s="49">
        <f>IFERROR(VLOOKUP(tab_herpeto[[#This Row],[Espécie*2]],'Base de dados'!B:AA,26),0)</f>
        <v>0</v>
      </c>
    </row>
    <row r="238" spans="2:68" x14ac:dyDescent="0.25">
      <c r="B238" s="29">
        <v>234</v>
      </c>
      <c r="C238" s="33" t="s">
        <v>3071</v>
      </c>
      <c r="D238" s="49" t="s">
        <v>3092</v>
      </c>
      <c r="E238" s="49" t="s">
        <v>85</v>
      </c>
      <c r="F238" s="50">
        <v>45144</v>
      </c>
      <c r="G238" s="49" t="s">
        <v>3072</v>
      </c>
      <c r="H238" s="49" t="s">
        <v>77</v>
      </c>
      <c r="I238" s="49" t="s">
        <v>59</v>
      </c>
      <c r="J238" s="49" t="s">
        <v>3064</v>
      </c>
      <c r="K238" s="53" t="s">
        <v>1469</v>
      </c>
      <c r="L238" s="35" t="str">
        <f>IFERROR(VLOOKUP(tab_herpeto[[#This Row],[Espécie*]],'Base de dados'!B:Z,7,),0)</f>
        <v>rãzinha-do-folhiço</v>
      </c>
      <c r="M238" s="29" t="s">
        <v>3</v>
      </c>
      <c r="N238" s="49" t="s">
        <v>82</v>
      </c>
      <c r="O238" s="49" t="s">
        <v>82</v>
      </c>
      <c r="P238" s="49" t="s">
        <v>38</v>
      </c>
      <c r="Q238" s="49" t="s">
        <v>80</v>
      </c>
      <c r="R238" s="49" t="s">
        <v>3098</v>
      </c>
      <c r="S238" s="49" t="s">
        <v>4</v>
      </c>
      <c r="T238" s="51" t="s">
        <v>3105</v>
      </c>
      <c r="U238" s="51" t="s">
        <v>3106</v>
      </c>
      <c r="V238" s="49"/>
      <c r="W238" s="49" t="s">
        <v>52</v>
      </c>
      <c r="X238" s="29" t="s">
        <v>3</v>
      </c>
      <c r="Y238" s="49" t="s">
        <v>3</v>
      </c>
      <c r="Z238" s="50">
        <f>tab_herpeto[[#This Row],[Data]]</f>
        <v>45144</v>
      </c>
      <c r="AA238" s="49" t="str">
        <f>tab_herpeto[[#This Row],[Empreendimento]]</f>
        <v>PCH Canoas</v>
      </c>
      <c r="AB238" s="49" t="s">
        <v>176</v>
      </c>
      <c r="AC238" s="29" t="s">
        <v>178</v>
      </c>
      <c r="AD238" s="29" t="s">
        <v>181</v>
      </c>
      <c r="AE238" s="29" t="s">
        <v>3086</v>
      </c>
      <c r="AF238" s="29" t="s">
        <v>184</v>
      </c>
      <c r="AG238" s="29" t="s">
        <v>3130</v>
      </c>
      <c r="AH238" s="29" t="s">
        <v>189</v>
      </c>
      <c r="AI238" s="52" t="str">
        <f>tab_herpeto[[#This Row],[Espécie*]]</f>
        <v>Leptodactylus luctator</v>
      </c>
      <c r="AJ238" s="53" t="str">
        <f>IFERROR(VLOOKUP(tab_herpeto[[#This Row],[Espécie*2]],'Base de dados'!B:Z,7,),0)</f>
        <v>rãzinha-do-folhiço</v>
      </c>
      <c r="AK238" s="49" t="str">
        <f>IFERROR(VLOOKUP(tab_herpeto[[#This Row],[Espécie*2]],'Base de dados'!B:Z,13,),0)</f>
        <v>-</v>
      </c>
      <c r="AL238" s="29" t="s">
        <v>192</v>
      </c>
      <c r="AM238" s="49" t="s">
        <v>3076</v>
      </c>
      <c r="AN238" s="49" t="s">
        <v>3080</v>
      </c>
      <c r="AO238" s="49" t="str">
        <f>IFERROR(VLOOKUP(tab_herpeto[[#This Row],[Espécie*2]],'Base de dados'!B:Z,22,),0)</f>
        <v>-</v>
      </c>
      <c r="AP238" s="49" t="str">
        <f>IFERROR(VLOOKUP(tab_herpeto[[#This Row],[Espécie*2]],'Base de dados'!B:Z,23,),0)</f>
        <v>-</v>
      </c>
      <c r="AQ238" s="49" t="str">
        <f>IFERROR(VLOOKUP(tab_herpeto[[#This Row],[Espécie*2]],'Base de dados'!B:Z,21,),0)</f>
        <v>-</v>
      </c>
      <c r="AR238" s="49" t="str">
        <f>tab_herpeto[[#This Row],[Campanha]]</f>
        <v>C03</v>
      </c>
      <c r="AS238" s="49"/>
      <c r="AT238" s="49" t="str">
        <f>tab_herpeto[[#This Row],[Método]]</f>
        <v>Censo auditivo</v>
      </c>
      <c r="AU238" s="49" t="str">
        <f>tab_herpeto[[#This Row],[ID Marcação*]]</f>
        <v>-</v>
      </c>
      <c r="AV238" s="49" t="str">
        <f>tab_herpeto[[#This Row],[Nº do Tombo]]</f>
        <v>-</v>
      </c>
      <c r="AW238" s="49" t="str">
        <f>IFERROR(VLOOKUP(tab_herpeto[[#This Row],[Espécie*2]],'Base de dados'!B:Z,11,),0)</f>
        <v>R</v>
      </c>
      <c r="AX238" s="49" t="str">
        <f>IFERROR(VLOOKUP(tab_herpeto[[#This Row],[Espécie*2]],'Base de dados'!B:Z,3,),0)</f>
        <v>Anura</v>
      </c>
      <c r="AY238" s="49" t="str">
        <f>IFERROR(VLOOKUP(tab_herpeto[[#This Row],[Espécie*2]],'Base de dados'!B:Z,4,),0)</f>
        <v>Leptodactylidae</v>
      </c>
      <c r="AZ238" s="49" t="str">
        <f>IFERROR(VLOOKUP(tab_herpeto[[#This Row],[Espécie*2]],'Base de dados'!B:Z,5,),0)</f>
        <v>Leptodactylinae</v>
      </c>
      <c r="BA238" s="49">
        <f>IFERROR(VLOOKUP(tab_herpeto[[#This Row],[Espécie*2]],'Base de dados'!B:Z,6,),0)</f>
        <v>0</v>
      </c>
      <c r="BB238" s="49" t="str">
        <f>IFERROR(VLOOKUP(tab_herpeto[[#This Row],[Espécie*2]],'Base de dados'!B:Z,8,),0)</f>
        <v>-</v>
      </c>
      <c r="BC238" s="49" t="str">
        <f>IFERROR(VLOOKUP(tab_herpeto[[#This Row],[Espécie*2]],'Base de dados'!B:Z,9,),0)</f>
        <v>Te</v>
      </c>
      <c r="BD238" s="49" t="str">
        <f>IFERROR(VLOOKUP(tab_herpeto[[#This Row],[Espécie*2]],'Base de dados'!B:Z,10,),0)</f>
        <v>AF</v>
      </c>
      <c r="BE238" s="49" t="str">
        <f>IFERROR(VLOOKUP(tab_herpeto[[#This Row],[Espécie*2]],'Base de dados'!B:Z,12,),0)</f>
        <v>-</v>
      </c>
      <c r="BF238" s="49" t="str">
        <f>IFERROR(VLOOKUP(tab_herpeto[[#This Row],[Espécie*2]],'Base de dados'!B:Z,14,),0)</f>
        <v>-</v>
      </c>
      <c r="BG238" s="49">
        <f>IFERROR(VLOOKUP(tab_herpeto[[#This Row],[Espécie*2]],'Base de dados'!B:Z,15,),0)</f>
        <v>0</v>
      </c>
      <c r="BH238" s="49" t="str">
        <f>IFERROR(VLOOKUP(tab_herpeto[[#This Row],[Espécie*2]],'Base de dados'!B:Z,16,),0)</f>
        <v>-</v>
      </c>
      <c r="BI238" s="49">
        <f>IFERROR(VLOOKUP(tab_herpeto[[#This Row],[Espécie*2]],'Base de dados'!B:Z,17,),0)</f>
        <v>0</v>
      </c>
      <c r="BJ238" s="49">
        <f>IFERROR(VLOOKUP(tab_herpeto[[#This Row],[Espécie*2]],'Base de dados'!B:Z,18,),0)</f>
        <v>0</v>
      </c>
      <c r="BK238" s="49" t="str">
        <f>IFERROR(VLOOKUP(tab_herpeto[[#This Row],[Espécie*2]],'Base de dados'!B:Z,19,),0)</f>
        <v>-</v>
      </c>
      <c r="BL238" s="49" t="str">
        <f>IFERROR(VLOOKUP(tab_herpeto[[#This Row],[Espécie*2]],'Base de dados'!B:Z,20,),0)</f>
        <v>-</v>
      </c>
      <c r="BM238" s="49" t="str">
        <f>IFERROR(VLOOKUP(tab_herpeto[[#This Row],[Espécie*2]],'Base de dados'!B:Z,24),0)</f>
        <v>-</v>
      </c>
      <c r="BN238" s="49" t="str">
        <f>IFERROR(VLOOKUP(tab_herpeto[[#This Row],[Espécie*2]],'Base de dados'!B:Z,25,),0)</f>
        <v>-</v>
      </c>
      <c r="BO238" s="49" t="str">
        <f>IFERROR(VLOOKUP(tab_herpeto[[#This Row],[Espécie*2]],'Base de dados'!B:Z,2),0)</f>
        <v>XX</v>
      </c>
      <c r="BP238" s="49">
        <f>IFERROR(VLOOKUP(tab_herpeto[[#This Row],[Espécie*2]],'Base de dados'!B:AA,26),0)</f>
        <v>0</v>
      </c>
    </row>
    <row r="239" spans="2:68" x14ac:dyDescent="0.25">
      <c r="B239" s="29">
        <v>235</v>
      </c>
      <c r="C239" s="33" t="s">
        <v>3071</v>
      </c>
      <c r="D239" s="49" t="s">
        <v>3092</v>
      </c>
      <c r="E239" s="49" t="s">
        <v>85</v>
      </c>
      <c r="F239" s="50">
        <v>45144</v>
      </c>
      <c r="G239" s="49" t="s">
        <v>3072</v>
      </c>
      <c r="H239" s="49" t="s">
        <v>77</v>
      </c>
      <c r="I239" s="49" t="s">
        <v>59</v>
      </c>
      <c r="J239" s="49" t="s">
        <v>3064</v>
      </c>
      <c r="K239" s="53" t="s">
        <v>1469</v>
      </c>
      <c r="L239" s="35" t="str">
        <f>IFERROR(VLOOKUP(tab_herpeto[[#This Row],[Espécie*]],'Base de dados'!B:Z,7,),0)</f>
        <v>rãzinha-do-folhiço</v>
      </c>
      <c r="M239" s="29" t="s">
        <v>3</v>
      </c>
      <c r="N239" s="49" t="s">
        <v>82</v>
      </c>
      <c r="O239" s="49" t="s">
        <v>82</v>
      </c>
      <c r="P239" s="49" t="s">
        <v>38</v>
      </c>
      <c r="Q239" s="49" t="s">
        <v>80</v>
      </c>
      <c r="R239" s="49" t="s">
        <v>3098</v>
      </c>
      <c r="S239" s="49" t="s">
        <v>4</v>
      </c>
      <c r="T239" s="51" t="s">
        <v>3105</v>
      </c>
      <c r="U239" s="51" t="s">
        <v>3106</v>
      </c>
      <c r="V239" s="49"/>
      <c r="W239" s="49" t="s">
        <v>52</v>
      </c>
      <c r="X239" s="29" t="s">
        <v>3</v>
      </c>
      <c r="Y239" s="49" t="s">
        <v>3</v>
      </c>
      <c r="Z239" s="50">
        <f>tab_herpeto[[#This Row],[Data]]</f>
        <v>45144</v>
      </c>
      <c r="AA239" s="49" t="str">
        <f>tab_herpeto[[#This Row],[Empreendimento]]</f>
        <v>PCH Canoas</v>
      </c>
      <c r="AB239" s="49" t="s">
        <v>176</v>
      </c>
      <c r="AC239" s="29" t="s">
        <v>178</v>
      </c>
      <c r="AD239" s="29" t="s">
        <v>181</v>
      </c>
      <c r="AE239" s="29" t="s">
        <v>3086</v>
      </c>
      <c r="AF239" s="29" t="s">
        <v>184</v>
      </c>
      <c r="AG239" s="29" t="s">
        <v>3130</v>
      </c>
      <c r="AH239" s="29" t="s">
        <v>189</v>
      </c>
      <c r="AI239" s="52" t="str">
        <f>tab_herpeto[[#This Row],[Espécie*]]</f>
        <v>Leptodactylus luctator</v>
      </c>
      <c r="AJ239" s="53" t="str">
        <f>IFERROR(VLOOKUP(tab_herpeto[[#This Row],[Espécie*2]],'Base de dados'!B:Z,7,),0)</f>
        <v>rãzinha-do-folhiço</v>
      </c>
      <c r="AK239" s="49" t="str">
        <f>IFERROR(VLOOKUP(tab_herpeto[[#This Row],[Espécie*2]],'Base de dados'!B:Z,13,),0)</f>
        <v>-</v>
      </c>
      <c r="AL239" s="29" t="s">
        <v>192</v>
      </c>
      <c r="AM239" s="49" t="s">
        <v>3076</v>
      </c>
      <c r="AN239" s="49" t="s">
        <v>3080</v>
      </c>
      <c r="AO239" s="49" t="str">
        <f>IFERROR(VLOOKUP(tab_herpeto[[#This Row],[Espécie*2]],'Base de dados'!B:Z,22,),0)</f>
        <v>-</v>
      </c>
      <c r="AP239" s="49" t="str">
        <f>IFERROR(VLOOKUP(tab_herpeto[[#This Row],[Espécie*2]],'Base de dados'!B:Z,23,),0)</f>
        <v>-</v>
      </c>
      <c r="AQ239" s="49" t="str">
        <f>IFERROR(VLOOKUP(tab_herpeto[[#This Row],[Espécie*2]],'Base de dados'!B:Z,21,),0)</f>
        <v>-</v>
      </c>
      <c r="AR239" s="49" t="str">
        <f>tab_herpeto[[#This Row],[Campanha]]</f>
        <v>C03</v>
      </c>
      <c r="AS239" s="49"/>
      <c r="AT239" s="49" t="str">
        <f>tab_herpeto[[#This Row],[Método]]</f>
        <v>Censo auditivo</v>
      </c>
      <c r="AU239" s="49" t="str">
        <f>tab_herpeto[[#This Row],[ID Marcação*]]</f>
        <v>-</v>
      </c>
      <c r="AV239" s="49" t="str">
        <f>tab_herpeto[[#This Row],[Nº do Tombo]]</f>
        <v>-</v>
      </c>
      <c r="AW239" s="49" t="str">
        <f>IFERROR(VLOOKUP(tab_herpeto[[#This Row],[Espécie*2]],'Base de dados'!B:Z,11,),0)</f>
        <v>R</v>
      </c>
      <c r="AX239" s="49" t="str">
        <f>IFERROR(VLOOKUP(tab_herpeto[[#This Row],[Espécie*2]],'Base de dados'!B:Z,3,),0)</f>
        <v>Anura</v>
      </c>
      <c r="AY239" s="49" t="str">
        <f>IFERROR(VLOOKUP(tab_herpeto[[#This Row],[Espécie*2]],'Base de dados'!B:Z,4,),0)</f>
        <v>Leptodactylidae</v>
      </c>
      <c r="AZ239" s="49" t="str">
        <f>IFERROR(VLOOKUP(tab_herpeto[[#This Row],[Espécie*2]],'Base de dados'!B:Z,5,),0)</f>
        <v>Leptodactylinae</v>
      </c>
      <c r="BA239" s="49">
        <f>IFERROR(VLOOKUP(tab_herpeto[[#This Row],[Espécie*2]],'Base de dados'!B:Z,6,),0)</f>
        <v>0</v>
      </c>
      <c r="BB239" s="49" t="str">
        <f>IFERROR(VLOOKUP(tab_herpeto[[#This Row],[Espécie*2]],'Base de dados'!B:Z,8,),0)</f>
        <v>-</v>
      </c>
      <c r="BC239" s="49" t="str">
        <f>IFERROR(VLOOKUP(tab_herpeto[[#This Row],[Espécie*2]],'Base de dados'!B:Z,9,),0)</f>
        <v>Te</v>
      </c>
      <c r="BD239" s="49" t="str">
        <f>IFERROR(VLOOKUP(tab_herpeto[[#This Row],[Espécie*2]],'Base de dados'!B:Z,10,),0)</f>
        <v>AF</v>
      </c>
      <c r="BE239" s="49" t="str">
        <f>IFERROR(VLOOKUP(tab_herpeto[[#This Row],[Espécie*2]],'Base de dados'!B:Z,12,),0)</f>
        <v>-</v>
      </c>
      <c r="BF239" s="49" t="str">
        <f>IFERROR(VLOOKUP(tab_herpeto[[#This Row],[Espécie*2]],'Base de dados'!B:Z,14,),0)</f>
        <v>-</v>
      </c>
      <c r="BG239" s="49">
        <f>IFERROR(VLOOKUP(tab_herpeto[[#This Row],[Espécie*2]],'Base de dados'!B:Z,15,),0)</f>
        <v>0</v>
      </c>
      <c r="BH239" s="49" t="str">
        <f>IFERROR(VLOOKUP(tab_herpeto[[#This Row],[Espécie*2]],'Base de dados'!B:Z,16,),0)</f>
        <v>-</v>
      </c>
      <c r="BI239" s="49">
        <f>IFERROR(VLOOKUP(tab_herpeto[[#This Row],[Espécie*2]],'Base de dados'!B:Z,17,),0)</f>
        <v>0</v>
      </c>
      <c r="BJ239" s="49">
        <f>IFERROR(VLOOKUP(tab_herpeto[[#This Row],[Espécie*2]],'Base de dados'!B:Z,18,),0)</f>
        <v>0</v>
      </c>
      <c r="BK239" s="49" t="str">
        <f>IFERROR(VLOOKUP(tab_herpeto[[#This Row],[Espécie*2]],'Base de dados'!B:Z,19,),0)</f>
        <v>-</v>
      </c>
      <c r="BL239" s="49" t="str">
        <f>IFERROR(VLOOKUP(tab_herpeto[[#This Row],[Espécie*2]],'Base de dados'!B:Z,20,),0)</f>
        <v>-</v>
      </c>
      <c r="BM239" s="49" t="str">
        <f>IFERROR(VLOOKUP(tab_herpeto[[#This Row],[Espécie*2]],'Base de dados'!B:Z,24),0)</f>
        <v>-</v>
      </c>
      <c r="BN239" s="49" t="str">
        <f>IFERROR(VLOOKUP(tab_herpeto[[#This Row],[Espécie*2]],'Base de dados'!B:Z,25,),0)</f>
        <v>-</v>
      </c>
      <c r="BO239" s="49" t="str">
        <f>IFERROR(VLOOKUP(tab_herpeto[[#This Row],[Espécie*2]],'Base de dados'!B:Z,2),0)</f>
        <v>XX</v>
      </c>
      <c r="BP239" s="49">
        <f>IFERROR(VLOOKUP(tab_herpeto[[#This Row],[Espécie*2]],'Base de dados'!B:AA,26),0)</f>
        <v>0</v>
      </c>
    </row>
    <row r="240" spans="2:68" x14ac:dyDescent="0.25">
      <c r="B240" s="29">
        <v>236</v>
      </c>
      <c r="C240" s="33" t="s">
        <v>3071</v>
      </c>
      <c r="D240" s="49" t="s">
        <v>3092</v>
      </c>
      <c r="E240" s="49" t="s">
        <v>85</v>
      </c>
      <c r="F240" s="50">
        <v>45144</v>
      </c>
      <c r="G240" s="49" t="s">
        <v>3072</v>
      </c>
      <c r="H240" s="49" t="s">
        <v>77</v>
      </c>
      <c r="I240" s="49" t="s">
        <v>59</v>
      </c>
      <c r="J240" s="49" t="s">
        <v>3064</v>
      </c>
      <c r="K240" s="53" t="s">
        <v>1469</v>
      </c>
      <c r="L240" s="35" t="str">
        <f>IFERROR(VLOOKUP(tab_herpeto[[#This Row],[Espécie*]],'Base de dados'!B:Z,7,),0)</f>
        <v>rãzinha-do-folhiço</v>
      </c>
      <c r="M240" s="29" t="s">
        <v>3</v>
      </c>
      <c r="N240" s="49" t="s">
        <v>82</v>
      </c>
      <c r="O240" s="49" t="s">
        <v>82</v>
      </c>
      <c r="P240" s="49" t="s">
        <v>38</v>
      </c>
      <c r="Q240" s="49" t="s">
        <v>80</v>
      </c>
      <c r="R240" s="49" t="s">
        <v>3098</v>
      </c>
      <c r="S240" s="49" t="s">
        <v>4</v>
      </c>
      <c r="T240" s="51" t="s">
        <v>3105</v>
      </c>
      <c r="U240" s="51" t="s">
        <v>3106</v>
      </c>
      <c r="V240" s="49"/>
      <c r="W240" s="49" t="s">
        <v>52</v>
      </c>
      <c r="X240" s="29" t="s">
        <v>3</v>
      </c>
      <c r="Y240" s="49" t="s">
        <v>3</v>
      </c>
      <c r="Z240" s="50">
        <f>tab_herpeto[[#This Row],[Data]]</f>
        <v>45144</v>
      </c>
      <c r="AA240" s="49" t="str">
        <f>tab_herpeto[[#This Row],[Empreendimento]]</f>
        <v>PCH Canoas</v>
      </c>
      <c r="AB240" s="49" t="s">
        <v>176</v>
      </c>
      <c r="AC240" s="29" t="s">
        <v>178</v>
      </c>
      <c r="AD240" s="29" t="s">
        <v>181</v>
      </c>
      <c r="AE240" s="29" t="s">
        <v>3086</v>
      </c>
      <c r="AF240" s="29" t="s">
        <v>184</v>
      </c>
      <c r="AG240" s="29" t="s">
        <v>3130</v>
      </c>
      <c r="AH240" s="29" t="s">
        <v>189</v>
      </c>
      <c r="AI240" s="52" t="str">
        <f>tab_herpeto[[#This Row],[Espécie*]]</f>
        <v>Leptodactylus luctator</v>
      </c>
      <c r="AJ240" s="53" t="str">
        <f>IFERROR(VLOOKUP(tab_herpeto[[#This Row],[Espécie*2]],'Base de dados'!B:Z,7,),0)</f>
        <v>rãzinha-do-folhiço</v>
      </c>
      <c r="AK240" s="49" t="str">
        <f>IFERROR(VLOOKUP(tab_herpeto[[#This Row],[Espécie*2]],'Base de dados'!B:Z,13,),0)</f>
        <v>-</v>
      </c>
      <c r="AL240" s="29" t="s">
        <v>192</v>
      </c>
      <c r="AM240" s="49" t="s">
        <v>3076</v>
      </c>
      <c r="AN240" s="49" t="s">
        <v>3080</v>
      </c>
      <c r="AO240" s="49" t="str">
        <f>IFERROR(VLOOKUP(tab_herpeto[[#This Row],[Espécie*2]],'Base de dados'!B:Z,22,),0)</f>
        <v>-</v>
      </c>
      <c r="AP240" s="49" t="str">
        <f>IFERROR(VLOOKUP(tab_herpeto[[#This Row],[Espécie*2]],'Base de dados'!B:Z,23,),0)</f>
        <v>-</v>
      </c>
      <c r="AQ240" s="49" t="str">
        <f>IFERROR(VLOOKUP(tab_herpeto[[#This Row],[Espécie*2]],'Base de dados'!B:Z,21,),0)</f>
        <v>-</v>
      </c>
      <c r="AR240" s="49" t="str">
        <f>tab_herpeto[[#This Row],[Campanha]]</f>
        <v>C03</v>
      </c>
      <c r="AS240" s="49"/>
      <c r="AT240" s="49" t="str">
        <f>tab_herpeto[[#This Row],[Método]]</f>
        <v>Censo auditivo</v>
      </c>
      <c r="AU240" s="49" t="str">
        <f>tab_herpeto[[#This Row],[ID Marcação*]]</f>
        <v>-</v>
      </c>
      <c r="AV240" s="49" t="str">
        <f>tab_herpeto[[#This Row],[Nº do Tombo]]</f>
        <v>-</v>
      </c>
      <c r="AW240" s="49" t="str">
        <f>IFERROR(VLOOKUP(tab_herpeto[[#This Row],[Espécie*2]],'Base de dados'!B:Z,11,),0)</f>
        <v>R</v>
      </c>
      <c r="AX240" s="49" t="str">
        <f>IFERROR(VLOOKUP(tab_herpeto[[#This Row],[Espécie*2]],'Base de dados'!B:Z,3,),0)</f>
        <v>Anura</v>
      </c>
      <c r="AY240" s="49" t="str">
        <f>IFERROR(VLOOKUP(tab_herpeto[[#This Row],[Espécie*2]],'Base de dados'!B:Z,4,),0)</f>
        <v>Leptodactylidae</v>
      </c>
      <c r="AZ240" s="49" t="str">
        <f>IFERROR(VLOOKUP(tab_herpeto[[#This Row],[Espécie*2]],'Base de dados'!B:Z,5,),0)</f>
        <v>Leptodactylinae</v>
      </c>
      <c r="BA240" s="49">
        <f>IFERROR(VLOOKUP(tab_herpeto[[#This Row],[Espécie*2]],'Base de dados'!B:Z,6,),0)</f>
        <v>0</v>
      </c>
      <c r="BB240" s="49" t="str">
        <f>IFERROR(VLOOKUP(tab_herpeto[[#This Row],[Espécie*2]],'Base de dados'!B:Z,8,),0)</f>
        <v>-</v>
      </c>
      <c r="BC240" s="49" t="str">
        <f>IFERROR(VLOOKUP(tab_herpeto[[#This Row],[Espécie*2]],'Base de dados'!B:Z,9,),0)</f>
        <v>Te</v>
      </c>
      <c r="BD240" s="49" t="str">
        <f>IFERROR(VLOOKUP(tab_herpeto[[#This Row],[Espécie*2]],'Base de dados'!B:Z,10,),0)</f>
        <v>AF</v>
      </c>
      <c r="BE240" s="49" t="str">
        <f>IFERROR(VLOOKUP(tab_herpeto[[#This Row],[Espécie*2]],'Base de dados'!B:Z,12,),0)</f>
        <v>-</v>
      </c>
      <c r="BF240" s="49" t="str">
        <f>IFERROR(VLOOKUP(tab_herpeto[[#This Row],[Espécie*2]],'Base de dados'!B:Z,14,),0)</f>
        <v>-</v>
      </c>
      <c r="BG240" s="49">
        <f>IFERROR(VLOOKUP(tab_herpeto[[#This Row],[Espécie*2]],'Base de dados'!B:Z,15,),0)</f>
        <v>0</v>
      </c>
      <c r="BH240" s="49" t="str">
        <f>IFERROR(VLOOKUP(tab_herpeto[[#This Row],[Espécie*2]],'Base de dados'!B:Z,16,),0)</f>
        <v>-</v>
      </c>
      <c r="BI240" s="49">
        <f>IFERROR(VLOOKUP(tab_herpeto[[#This Row],[Espécie*2]],'Base de dados'!B:Z,17,),0)</f>
        <v>0</v>
      </c>
      <c r="BJ240" s="49">
        <f>IFERROR(VLOOKUP(tab_herpeto[[#This Row],[Espécie*2]],'Base de dados'!B:Z,18,),0)</f>
        <v>0</v>
      </c>
      <c r="BK240" s="49" t="str">
        <f>IFERROR(VLOOKUP(tab_herpeto[[#This Row],[Espécie*2]],'Base de dados'!B:Z,19,),0)</f>
        <v>-</v>
      </c>
      <c r="BL240" s="49" t="str">
        <f>IFERROR(VLOOKUP(tab_herpeto[[#This Row],[Espécie*2]],'Base de dados'!B:Z,20,),0)</f>
        <v>-</v>
      </c>
      <c r="BM240" s="49" t="str">
        <f>IFERROR(VLOOKUP(tab_herpeto[[#This Row],[Espécie*2]],'Base de dados'!B:Z,24),0)</f>
        <v>-</v>
      </c>
      <c r="BN240" s="49" t="str">
        <f>IFERROR(VLOOKUP(tab_herpeto[[#This Row],[Espécie*2]],'Base de dados'!B:Z,25,),0)</f>
        <v>-</v>
      </c>
      <c r="BO240" s="49" t="str">
        <f>IFERROR(VLOOKUP(tab_herpeto[[#This Row],[Espécie*2]],'Base de dados'!B:Z,2),0)</f>
        <v>XX</v>
      </c>
      <c r="BP240" s="49">
        <f>IFERROR(VLOOKUP(tab_herpeto[[#This Row],[Espécie*2]],'Base de dados'!B:AA,26),0)</f>
        <v>0</v>
      </c>
    </row>
    <row r="241" spans="2:68" x14ac:dyDescent="0.25">
      <c r="B241" s="29">
        <v>237</v>
      </c>
      <c r="C241" s="33" t="s">
        <v>3071</v>
      </c>
      <c r="D241" s="49" t="s">
        <v>3092</v>
      </c>
      <c r="E241" s="49" t="s">
        <v>85</v>
      </c>
      <c r="F241" s="50">
        <v>45144</v>
      </c>
      <c r="G241" s="49" t="s">
        <v>3072</v>
      </c>
      <c r="H241" s="49" t="s">
        <v>77</v>
      </c>
      <c r="I241" s="49" t="s">
        <v>59</v>
      </c>
      <c r="J241" s="49" t="s">
        <v>3064</v>
      </c>
      <c r="K241" s="53" t="s">
        <v>1469</v>
      </c>
      <c r="L241" s="35" t="str">
        <f>IFERROR(VLOOKUP(tab_herpeto[[#This Row],[Espécie*]],'Base de dados'!B:Z,7,),0)</f>
        <v>rãzinha-do-folhiço</v>
      </c>
      <c r="M241" s="29" t="s">
        <v>3</v>
      </c>
      <c r="N241" s="49" t="s">
        <v>82</v>
      </c>
      <c r="O241" s="49" t="s">
        <v>82</v>
      </c>
      <c r="P241" s="49" t="s">
        <v>38</v>
      </c>
      <c r="Q241" s="49" t="s">
        <v>80</v>
      </c>
      <c r="R241" s="49" t="s">
        <v>3098</v>
      </c>
      <c r="S241" s="49" t="s">
        <v>4</v>
      </c>
      <c r="T241" s="51" t="s">
        <v>3105</v>
      </c>
      <c r="U241" s="51" t="s">
        <v>3106</v>
      </c>
      <c r="V241" s="49"/>
      <c r="W241" s="49" t="s">
        <v>52</v>
      </c>
      <c r="X241" s="29" t="s">
        <v>3</v>
      </c>
      <c r="Y241" s="49" t="s">
        <v>3</v>
      </c>
      <c r="Z241" s="50">
        <f>tab_herpeto[[#This Row],[Data]]</f>
        <v>45144</v>
      </c>
      <c r="AA241" s="49" t="str">
        <f>tab_herpeto[[#This Row],[Empreendimento]]</f>
        <v>PCH Canoas</v>
      </c>
      <c r="AB241" s="49" t="s">
        <v>176</v>
      </c>
      <c r="AC241" s="29" t="s">
        <v>178</v>
      </c>
      <c r="AD241" s="29" t="s">
        <v>181</v>
      </c>
      <c r="AE241" s="29" t="s">
        <v>3086</v>
      </c>
      <c r="AF241" s="29" t="s">
        <v>184</v>
      </c>
      <c r="AG241" s="29" t="s">
        <v>3130</v>
      </c>
      <c r="AH241" s="29" t="s">
        <v>189</v>
      </c>
      <c r="AI241" s="52" t="str">
        <f>tab_herpeto[[#This Row],[Espécie*]]</f>
        <v>Leptodactylus luctator</v>
      </c>
      <c r="AJ241" s="53" t="str">
        <f>IFERROR(VLOOKUP(tab_herpeto[[#This Row],[Espécie*2]],'Base de dados'!B:Z,7,),0)</f>
        <v>rãzinha-do-folhiço</v>
      </c>
      <c r="AK241" s="49" t="str">
        <f>IFERROR(VLOOKUP(tab_herpeto[[#This Row],[Espécie*2]],'Base de dados'!B:Z,13,),0)</f>
        <v>-</v>
      </c>
      <c r="AL241" s="29" t="s">
        <v>192</v>
      </c>
      <c r="AM241" s="49" t="s">
        <v>3076</v>
      </c>
      <c r="AN241" s="49" t="s">
        <v>3080</v>
      </c>
      <c r="AO241" s="49" t="str">
        <f>IFERROR(VLOOKUP(tab_herpeto[[#This Row],[Espécie*2]],'Base de dados'!B:Z,22,),0)</f>
        <v>-</v>
      </c>
      <c r="AP241" s="49" t="str">
        <f>IFERROR(VLOOKUP(tab_herpeto[[#This Row],[Espécie*2]],'Base de dados'!B:Z,23,),0)</f>
        <v>-</v>
      </c>
      <c r="AQ241" s="49" t="str">
        <f>IFERROR(VLOOKUP(tab_herpeto[[#This Row],[Espécie*2]],'Base de dados'!B:Z,21,),0)</f>
        <v>-</v>
      </c>
      <c r="AR241" s="49" t="str">
        <f>tab_herpeto[[#This Row],[Campanha]]</f>
        <v>C03</v>
      </c>
      <c r="AS241" s="49"/>
      <c r="AT241" s="49" t="str">
        <f>tab_herpeto[[#This Row],[Método]]</f>
        <v>Censo auditivo</v>
      </c>
      <c r="AU241" s="49" t="str">
        <f>tab_herpeto[[#This Row],[ID Marcação*]]</f>
        <v>-</v>
      </c>
      <c r="AV241" s="49" t="str">
        <f>tab_herpeto[[#This Row],[Nº do Tombo]]</f>
        <v>-</v>
      </c>
      <c r="AW241" s="49" t="str">
        <f>IFERROR(VLOOKUP(tab_herpeto[[#This Row],[Espécie*2]],'Base de dados'!B:Z,11,),0)</f>
        <v>R</v>
      </c>
      <c r="AX241" s="49" t="str">
        <f>IFERROR(VLOOKUP(tab_herpeto[[#This Row],[Espécie*2]],'Base de dados'!B:Z,3,),0)</f>
        <v>Anura</v>
      </c>
      <c r="AY241" s="49" t="str">
        <f>IFERROR(VLOOKUP(tab_herpeto[[#This Row],[Espécie*2]],'Base de dados'!B:Z,4,),0)</f>
        <v>Leptodactylidae</v>
      </c>
      <c r="AZ241" s="49" t="str">
        <f>IFERROR(VLOOKUP(tab_herpeto[[#This Row],[Espécie*2]],'Base de dados'!B:Z,5,),0)</f>
        <v>Leptodactylinae</v>
      </c>
      <c r="BA241" s="49">
        <f>IFERROR(VLOOKUP(tab_herpeto[[#This Row],[Espécie*2]],'Base de dados'!B:Z,6,),0)</f>
        <v>0</v>
      </c>
      <c r="BB241" s="49" t="str">
        <f>IFERROR(VLOOKUP(tab_herpeto[[#This Row],[Espécie*2]],'Base de dados'!B:Z,8,),0)</f>
        <v>-</v>
      </c>
      <c r="BC241" s="49" t="str">
        <f>IFERROR(VLOOKUP(tab_herpeto[[#This Row],[Espécie*2]],'Base de dados'!B:Z,9,),0)</f>
        <v>Te</v>
      </c>
      <c r="BD241" s="49" t="str">
        <f>IFERROR(VLOOKUP(tab_herpeto[[#This Row],[Espécie*2]],'Base de dados'!B:Z,10,),0)</f>
        <v>AF</v>
      </c>
      <c r="BE241" s="49" t="str">
        <f>IFERROR(VLOOKUP(tab_herpeto[[#This Row],[Espécie*2]],'Base de dados'!B:Z,12,),0)</f>
        <v>-</v>
      </c>
      <c r="BF241" s="49" t="str">
        <f>IFERROR(VLOOKUP(tab_herpeto[[#This Row],[Espécie*2]],'Base de dados'!B:Z,14,),0)</f>
        <v>-</v>
      </c>
      <c r="BG241" s="49">
        <f>IFERROR(VLOOKUP(tab_herpeto[[#This Row],[Espécie*2]],'Base de dados'!B:Z,15,),0)</f>
        <v>0</v>
      </c>
      <c r="BH241" s="49" t="str">
        <f>IFERROR(VLOOKUP(tab_herpeto[[#This Row],[Espécie*2]],'Base de dados'!B:Z,16,),0)</f>
        <v>-</v>
      </c>
      <c r="BI241" s="49">
        <f>IFERROR(VLOOKUP(tab_herpeto[[#This Row],[Espécie*2]],'Base de dados'!B:Z,17,),0)</f>
        <v>0</v>
      </c>
      <c r="BJ241" s="49">
        <f>IFERROR(VLOOKUP(tab_herpeto[[#This Row],[Espécie*2]],'Base de dados'!B:Z,18,),0)</f>
        <v>0</v>
      </c>
      <c r="BK241" s="49" t="str">
        <f>IFERROR(VLOOKUP(tab_herpeto[[#This Row],[Espécie*2]],'Base de dados'!B:Z,19,),0)</f>
        <v>-</v>
      </c>
      <c r="BL241" s="49" t="str">
        <f>IFERROR(VLOOKUP(tab_herpeto[[#This Row],[Espécie*2]],'Base de dados'!B:Z,20,),0)</f>
        <v>-</v>
      </c>
      <c r="BM241" s="49" t="str">
        <f>IFERROR(VLOOKUP(tab_herpeto[[#This Row],[Espécie*2]],'Base de dados'!B:Z,24),0)</f>
        <v>-</v>
      </c>
      <c r="BN241" s="49" t="str">
        <f>IFERROR(VLOOKUP(tab_herpeto[[#This Row],[Espécie*2]],'Base de dados'!B:Z,25,),0)</f>
        <v>-</v>
      </c>
      <c r="BO241" s="49" t="str">
        <f>IFERROR(VLOOKUP(tab_herpeto[[#This Row],[Espécie*2]],'Base de dados'!B:Z,2),0)</f>
        <v>XX</v>
      </c>
      <c r="BP241" s="49">
        <f>IFERROR(VLOOKUP(tab_herpeto[[#This Row],[Espécie*2]],'Base de dados'!B:AA,26),0)</f>
        <v>0</v>
      </c>
    </row>
    <row r="242" spans="2:68" x14ac:dyDescent="0.25">
      <c r="B242" s="29">
        <v>238</v>
      </c>
      <c r="C242" s="33" t="s">
        <v>3071</v>
      </c>
      <c r="D242" s="49" t="s">
        <v>3092</v>
      </c>
      <c r="E242" s="49" t="s">
        <v>85</v>
      </c>
      <c r="F242" s="50">
        <v>45144</v>
      </c>
      <c r="G242" s="49" t="s">
        <v>3072</v>
      </c>
      <c r="H242" s="49" t="s">
        <v>77</v>
      </c>
      <c r="I242" s="49" t="s">
        <v>59</v>
      </c>
      <c r="J242" s="49" t="s">
        <v>3064</v>
      </c>
      <c r="K242" s="53" t="s">
        <v>1469</v>
      </c>
      <c r="L242" s="35" t="str">
        <f>IFERROR(VLOOKUP(tab_herpeto[[#This Row],[Espécie*]],'Base de dados'!B:Z,7,),0)</f>
        <v>rãzinha-do-folhiço</v>
      </c>
      <c r="M242" s="29" t="s">
        <v>3</v>
      </c>
      <c r="N242" s="49" t="s">
        <v>82</v>
      </c>
      <c r="O242" s="49" t="s">
        <v>82</v>
      </c>
      <c r="P242" s="49" t="s">
        <v>38</v>
      </c>
      <c r="Q242" s="49" t="s">
        <v>80</v>
      </c>
      <c r="R242" s="49" t="s">
        <v>3098</v>
      </c>
      <c r="S242" s="49" t="s">
        <v>4</v>
      </c>
      <c r="T242" s="51" t="s">
        <v>3105</v>
      </c>
      <c r="U242" s="51" t="s">
        <v>3106</v>
      </c>
      <c r="V242" s="49"/>
      <c r="W242" s="49" t="s">
        <v>52</v>
      </c>
      <c r="X242" s="29" t="s">
        <v>3</v>
      </c>
      <c r="Y242" s="49" t="s">
        <v>3</v>
      </c>
      <c r="Z242" s="50">
        <f>tab_herpeto[[#This Row],[Data]]</f>
        <v>45144</v>
      </c>
      <c r="AA242" s="49" t="str">
        <f>tab_herpeto[[#This Row],[Empreendimento]]</f>
        <v>PCH Canoas</v>
      </c>
      <c r="AB242" s="49" t="s">
        <v>176</v>
      </c>
      <c r="AC242" s="29" t="s">
        <v>178</v>
      </c>
      <c r="AD242" s="29" t="s">
        <v>181</v>
      </c>
      <c r="AE242" s="29" t="s">
        <v>3086</v>
      </c>
      <c r="AF242" s="29" t="s">
        <v>184</v>
      </c>
      <c r="AG242" s="29" t="s">
        <v>3130</v>
      </c>
      <c r="AH242" s="29" t="s">
        <v>189</v>
      </c>
      <c r="AI242" s="52" t="str">
        <f>tab_herpeto[[#This Row],[Espécie*]]</f>
        <v>Leptodactylus luctator</v>
      </c>
      <c r="AJ242" s="53" t="str">
        <f>IFERROR(VLOOKUP(tab_herpeto[[#This Row],[Espécie*2]],'Base de dados'!B:Z,7,),0)</f>
        <v>rãzinha-do-folhiço</v>
      </c>
      <c r="AK242" s="49" t="str">
        <f>IFERROR(VLOOKUP(tab_herpeto[[#This Row],[Espécie*2]],'Base de dados'!B:Z,13,),0)</f>
        <v>-</v>
      </c>
      <c r="AL242" s="29" t="s">
        <v>192</v>
      </c>
      <c r="AM242" s="49" t="s">
        <v>3076</v>
      </c>
      <c r="AN242" s="49" t="s">
        <v>3080</v>
      </c>
      <c r="AO242" s="49" t="str">
        <f>IFERROR(VLOOKUP(tab_herpeto[[#This Row],[Espécie*2]],'Base de dados'!B:Z,22,),0)</f>
        <v>-</v>
      </c>
      <c r="AP242" s="49" t="str">
        <f>IFERROR(VLOOKUP(tab_herpeto[[#This Row],[Espécie*2]],'Base de dados'!B:Z,23,),0)</f>
        <v>-</v>
      </c>
      <c r="AQ242" s="49" t="str">
        <f>IFERROR(VLOOKUP(tab_herpeto[[#This Row],[Espécie*2]],'Base de dados'!B:Z,21,),0)</f>
        <v>-</v>
      </c>
      <c r="AR242" s="49" t="str">
        <f>tab_herpeto[[#This Row],[Campanha]]</f>
        <v>C03</v>
      </c>
      <c r="AS242" s="49"/>
      <c r="AT242" s="49" t="str">
        <f>tab_herpeto[[#This Row],[Método]]</f>
        <v>Censo auditivo</v>
      </c>
      <c r="AU242" s="49" t="str">
        <f>tab_herpeto[[#This Row],[ID Marcação*]]</f>
        <v>-</v>
      </c>
      <c r="AV242" s="49" t="str">
        <f>tab_herpeto[[#This Row],[Nº do Tombo]]</f>
        <v>-</v>
      </c>
      <c r="AW242" s="49" t="str">
        <f>IFERROR(VLOOKUP(tab_herpeto[[#This Row],[Espécie*2]],'Base de dados'!B:Z,11,),0)</f>
        <v>R</v>
      </c>
      <c r="AX242" s="49" t="str">
        <f>IFERROR(VLOOKUP(tab_herpeto[[#This Row],[Espécie*2]],'Base de dados'!B:Z,3,),0)</f>
        <v>Anura</v>
      </c>
      <c r="AY242" s="49" t="str">
        <f>IFERROR(VLOOKUP(tab_herpeto[[#This Row],[Espécie*2]],'Base de dados'!B:Z,4,),0)</f>
        <v>Leptodactylidae</v>
      </c>
      <c r="AZ242" s="49" t="str">
        <f>IFERROR(VLOOKUP(tab_herpeto[[#This Row],[Espécie*2]],'Base de dados'!B:Z,5,),0)</f>
        <v>Leptodactylinae</v>
      </c>
      <c r="BA242" s="49">
        <f>IFERROR(VLOOKUP(tab_herpeto[[#This Row],[Espécie*2]],'Base de dados'!B:Z,6,),0)</f>
        <v>0</v>
      </c>
      <c r="BB242" s="49" t="str">
        <f>IFERROR(VLOOKUP(tab_herpeto[[#This Row],[Espécie*2]],'Base de dados'!B:Z,8,),0)</f>
        <v>-</v>
      </c>
      <c r="BC242" s="49" t="str">
        <f>IFERROR(VLOOKUP(tab_herpeto[[#This Row],[Espécie*2]],'Base de dados'!B:Z,9,),0)</f>
        <v>Te</v>
      </c>
      <c r="BD242" s="49" t="str">
        <f>IFERROR(VLOOKUP(tab_herpeto[[#This Row],[Espécie*2]],'Base de dados'!B:Z,10,),0)</f>
        <v>AF</v>
      </c>
      <c r="BE242" s="49" t="str">
        <f>IFERROR(VLOOKUP(tab_herpeto[[#This Row],[Espécie*2]],'Base de dados'!B:Z,12,),0)</f>
        <v>-</v>
      </c>
      <c r="BF242" s="49" t="str">
        <f>IFERROR(VLOOKUP(tab_herpeto[[#This Row],[Espécie*2]],'Base de dados'!B:Z,14,),0)</f>
        <v>-</v>
      </c>
      <c r="BG242" s="49">
        <f>IFERROR(VLOOKUP(tab_herpeto[[#This Row],[Espécie*2]],'Base de dados'!B:Z,15,),0)</f>
        <v>0</v>
      </c>
      <c r="BH242" s="49" t="str">
        <f>IFERROR(VLOOKUP(tab_herpeto[[#This Row],[Espécie*2]],'Base de dados'!B:Z,16,),0)</f>
        <v>-</v>
      </c>
      <c r="BI242" s="49">
        <f>IFERROR(VLOOKUP(tab_herpeto[[#This Row],[Espécie*2]],'Base de dados'!B:Z,17,),0)</f>
        <v>0</v>
      </c>
      <c r="BJ242" s="49">
        <f>IFERROR(VLOOKUP(tab_herpeto[[#This Row],[Espécie*2]],'Base de dados'!B:Z,18,),0)</f>
        <v>0</v>
      </c>
      <c r="BK242" s="49" t="str">
        <f>IFERROR(VLOOKUP(tab_herpeto[[#This Row],[Espécie*2]],'Base de dados'!B:Z,19,),0)</f>
        <v>-</v>
      </c>
      <c r="BL242" s="49" t="str">
        <f>IFERROR(VLOOKUP(tab_herpeto[[#This Row],[Espécie*2]],'Base de dados'!B:Z,20,),0)</f>
        <v>-</v>
      </c>
      <c r="BM242" s="49" t="str">
        <f>IFERROR(VLOOKUP(tab_herpeto[[#This Row],[Espécie*2]],'Base de dados'!B:Z,24),0)</f>
        <v>-</v>
      </c>
      <c r="BN242" s="49" t="str">
        <f>IFERROR(VLOOKUP(tab_herpeto[[#This Row],[Espécie*2]],'Base de dados'!B:Z,25,),0)</f>
        <v>-</v>
      </c>
      <c r="BO242" s="49" t="str">
        <f>IFERROR(VLOOKUP(tab_herpeto[[#This Row],[Espécie*2]],'Base de dados'!B:Z,2),0)</f>
        <v>XX</v>
      </c>
      <c r="BP242" s="49">
        <f>IFERROR(VLOOKUP(tab_herpeto[[#This Row],[Espécie*2]],'Base de dados'!B:AA,26),0)</f>
        <v>0</v>
      </c>
    </row>
    <row r="243" spans="2:68" x14ac:dyDescent="0.25">
      <c r="B243" s="29">
        <v>239</v>
      </c>
      <c r="C243" s="33" t="s">
        <v>3071</v>
      </c>
      <c r="D243" s="49" t="s">
        <v>3092</v>
      </c>
      <c r="E243" s="49" t="s">
        <v>85</v>
      </c>
      <c r="F243" s="50">
        <v>45144</v>
      </c>
      <c r="G243" s="49" t="s">
        <v>3072</v>
      </c>
      <c r="H243" s="49" t="s">
        <v>77</v>
      </c>
      <c r="I243" s="49" t="s">
        <v>59</v>
      </c>
      <c r="J243" s="49" t="s">
        <v>3064</v>
      </c>
      <c r="K243" s="53" t="s">
        <v>1469</v>
      </c>
      <c r="L243" s="35" t="str">
        <f>IFERROR(VLOOKUP(tab_herpeto[[#This Row],[Espécie*]],'Base de dados'!B:Z,7,),0)</f>
        <v>rãzinha-do-folhiço</v>
      </c>
      <c r="M243" s="29" t="s">
        <v>3</v>
      </c>
      <c r="N243" s="49" t="s">
        <v>82</v>
      </c>
      <c r="O243" s="49" t="s">
        <v>82</v>
      </c>
      <c r="P243" s="49" t="s">
        <v>38</v>
      </c>
      <c r="Q243" s="49" t="s">
        <v>80</v>
      </c>
      <c r="R243" s="49" t="s">
        <v>3098</v>
      </c>
      <c r="S243" s="49" t="s">
        <v>4</v>
      </c>
      <c r="T243" s="51" t="s">
        <v>3105</v>
      </c>
      <c r="U243" s="51" t="s">
        <v>3106</v>
      </c>
      <c r="V243" s="49"/>
      <c r="W243" s="49" t="s">
        <v>52</v>
      </c>
      <c r="X243" s="29" t="s">
        <v>3</v>
      </c>
      <c r="Y243" s="49" t="s">
        <v>3</v>
      </c>
      <c r="Z243" s="50">
        <f>tab_herpeto[[#This Row],[Data]]</f>
        <v>45144</v>
      </c>
      <c r="AA243" s="49" t="str">
        <f>tab_herpeto[[#This Row],[Empreendimento]]</f>
        <v>PCH Canoas</v>
      </c>
      <c r="AB243" s="49" t="s">
        <v>176</v>
      </c>
      <c r="AC243" s="29" t="s">
        <v>178</v>
      </c>
      <c r="AD243" s="29" t="s">
        <v>181</v>
      </c>
      <c r="AE243" s="29" t="s">
        <v>3086</v>
      </c>
      <c r="AF243" s="29" t="s">
        <v>184</v>
      </c>
      <c r="AG243" s="29" t="s">
        <v>3130</v>
      </c>
      <c r="AH243" s="29" t="s">
        <v>189</v>
      </c>
      <c r="AI243" s="52" t="str">
        <f>tab_herpeto[[#This Row],[Espécie*]]</f>
        <v>Leptodactylus luctator</v>
      </c>
      <c r="AJ243" s="53" t="str">
        <f>IFERROR(VLOOKUP(tab_herpeto[[#This Row],[Espécie*2]],'Base de dados'!B:Z,7,),0)</f>
        <v>rãzinha-do-folhiço</v>
      </c>
      <c r="AK243" s="49" t="str">
        <f>IFERROR(VLOOKUP(tab_herpeto[[#This Row],[Espécie*2]],'Base de dados'!B:Z,13,),0)</f>
        <v>-</v>
      </c>
      <c r="AL243" s="29" t="s">
        <v>192</v>
      </c>
      <c r="AM243" s="49" t="s">
        <v>3076</v>
      </c>
      <c r="AN243" s="49" t="s">
        <v>3080</v>
      </c>
      <c r="AO243" s="49" t="str">
        <f>IFERROR(VLOOKUP(tab_herpeto[[#This Row],[Espécie*2]],'Base de dados'!B:Z,22,),0)</f>
        <v>-</v>
      </c>
      <c r="AP243" s="49" t="str">
        <f>IFERROR(VLOOKUP(tab_herpeto[[#This Row],[Espécie*2]],'Base de dados'!B:Z,23,),0)</f>
        <v>-</v>
      </c>
      <c r="AQ243" s="49" t="str">
        <f>IFERROR(VLOOKUP(tab_herpeto[[#This Row],[Espécie*2]],'Base de dados'!B:Z,21,),0)</f>
        <v>-</v>
      </c>
      <c r="AR243" s="49" t="str">
        <f>tab_herpeto[[#This Row],[Campanha]]</f>
        <v>C03</v>
      </c>
      <c r="AS243" s="49"/>
      <c r="AT243" s="49" t="str">
        <f>tab_herpeto[[#This Row],[Método]]</f>
        <v>Censo auditivo</v>
      </c>
      <c r="AU243" s="49" t="str">
        <f>tab_herpeto[[#This Row],[ID Marcação*]]</f>
        <v>-</v>
      </c>
      <c r="AV243" s="49" t="str">
        <f>tab_herpeto[[#This Row],[Nº do Tombo]]</f>
        <v>-</v>
      </c>
      <c r="AW243" s="49" t="str">
        <f>IFERROR(VLOOKUP(tab_herpeto[[#This Row],[Espécie*2]],'Base de dados'!B:Z,11,),0)</f>
        <v>R</v>
      </c>
      <c r="AX243" s="49" t="str">
        <f>IFERROR(VLOOKUP(tab_herpeto[[#This Row],[Espécie*2]],'Base de dados'!B:Z,3,),0)</f>
        <v>Anura</v>
      </c>
      <c r="AY243" s="49" t="str">
        <f>IFERROR(VLOOKUP(tab_herpeto[[#This Row],[Espécie*2]],'Base de dados'!B:Z,4,),0)</f>
        <v>Leptodactylidae</v>
      </c>
      <c r="AZ243" s="49" t="str">
        <f>IFERROR(VLOOKUP(tab_herpeto[[#This Row],[Espécie*2]],'Base de dados'!B:Z,5,),0)</f>
        <v>Leptodactylinae</v>
      </c>
      <c r="BA243" s="49">
        <f>IFERROR(VLOOKUP(tab_herpeto[[#This Row],[Espécie*2]],'Base de dados'!B:Z,6,),0)</f>
        <v>0</v>
      </c>
      <c r="BB243" s="49" t="str">
        <f>IFERROR(VLOOKUP(tab_herpeto[[#This Row],[Espécie*2]],'Base de dados'!B:Z,8,),0)</f>
        <v>-</v>
      </c>
      <c r="BC243" s="49" t="str">
        <f>IFERROR(VLOOKUP(tab_herpeto[[#This Row],[Espécie*2]],'Base de dados'!B:Z,9,),0)</f>
        <v>Te</v>
      </c>
      <c r="BD243" s="49" t="str">
        <f>IFERROR(VLOOKUP(tab_herpeto[[#This Row],[Espécie*2]],'Base de dados'!B:Z,10,),0)</f>
        <v>AF</v>
      </c>
      <c r="BE243" s="49" t="str">
        <f>IFERROR(VLOOKUP(tab_herpeto[[#This Row],[Espécie*2]],'Base de dados'!B:Z,12,),0)</f>
        <v>-</v>
      </c>
      <c r="BF243" s="49" t="str">
        <f>IFERROR(VLOOKUP(tab_herpeto[[#This Row],[Espécie*2]],'Base de dados'!B:Z,14,),0)</f>
        <v>-</v>
      </c>
      <c r="BG243" s="49">
        <f>IFERROR(VLOOKUP(tab_herpeto[[#This Row],[Espécie*2]],'Base de dados'!B:Z,15,),0)</f>
        <v>0</v>
      </c>
      <c r="BH243" s="49" t="str">
        <f>IFERROR(VLOOKUP(tab_herpeto[[#This Row],[Espécie*2]],'Base de dados'!B:Z,16,),0)</f>
        <v>-</v>
      </c>
      <c r="BI243" s="49">
        <f>IFERROR(VLOOKUP(tab_herpeto[[#This Row],[Espécie*2]],'Base de dados'!B:Z,17,),0)</f>
        <v>0</v>
      </c>
      <c r="BJ243" s="49">
        <f>IFERROR(VLOOKUP(tab_herpeto[[#This Row],[Espécie*2]],'Base de dados'!B:Z,18,),0)</f>
        <v>0</v>
      </c>
      <c r="BK243" s="49" t="str">
        <f>IFERROR(VLOOKUP(tab_herpeto[[#This Row],[Espécie*2]],'Base de dados'!B:Z,19,),0)</f>
        <v>-</v>
      </c>
      <c r="BL243" s="49" t="str">
        <f>IFERROR(VLOOKUP(tab_herpeto[[#This Row],[Espécie*2]],'Base de dados'!B:Z,20,),0)</f>
        <v>-</v>
      </c>
      <c r="BM243" s="49" t="str">
        <f>IFERROR(VLOOKUP(tab_herpeto[[#This Row],[Espécie*2]],'Base de dados'!B:Z,24),0)</f>
        <v>-</v>
      </c>
      <c r="BN243" s="49" t="str">
        <f>IFERROR(VLOOKUP(tab_herpeto[[#This Row],[Espécie*2]],'Base de dados'!B:Z,25,),0)</f>
        <v>-</v>
      </c>
      <c r="BO243" s="49" t="str">
        <f>IFERROR(VLOOKUP(tab_herpeto[[#This Row],[Espécie*2]],'Base de dados'!B:Z,2),0)</f>
        <v>XX</v>
      </c>
      <c r="BP243" s="49">
        <f>IFERROR(VLOOKUP(tab_herpeto[[#This Row],[Espécie*2]],'Base de dados'!B:AA,26),0)</f>
        <v>0</v>
      </c>
    </row>
    <row r="244" spans="2:68" x14ac:dyDescent="0.25">
      <c r="B244" s="29">
        <v>240</v>
      </c>
      <c r="C244" s="33" t="s">
        <v>3071</v>
      </c>
      <c r="D244" s="49" t="s">
        <v>3092</v>
      </c>
      <c r="E244" s="49" t="s">
        <v>85</v>
      </c>
      <c r="F244" s="50">
        <v>45144</v>
      </c>
      <c r="G244" s="49" t="s">
        <v>3072</v>
      </c>
      <c r="H244" s="49" t="s">
        <v>77</v>
      </c>
      <c r="I244" s="49" t="s">
        <v>59</v>
      </c>
      <c r="J244" s="49" t="s">
        <v>3064</v>
      </c>
      <c r="K244" s="53" t="s">
        <v>1469</v>
      </c>
      <c r="L244" s="35" t="str">
        <f>IFERROR(VLOOKUP(tab_herpeto[[#This Row],[Espécie*]],'Base de dados'!B:Z,7,),0)</f>
        <v>rãzinha-do-folhiço</v>
      </c>
      <c r="M244" s="29" t="s">
        <v>3</v>
      </c>
      <c r="N244" s="49" t="s">
        <v>82</v>
      </c>
      <c r="O244" s="49" t="s">
        <v>82</v>
      </c>
      <c r="P244" s="49" t="s">
        <v>38</v>
      </c>
      <c r="Q244" s="49" t="s">
        <v>80</v>
      </c>
      <c r="R244" s="49" t="s">
        <v>3098</v>
      </c>
      <c r="S244" s="49" t="s">
        <v>4</v>
      </c>
      <c r="T244" s="51" t="s">
        <v>3105</v>
      </c>
      <c r="U244" s="51" t="s">
        <v>3106</v>
      </c>
      <c r="V244" s="49"/>
      <c r="W244" s="49" t="s">
        <v>52</v>
      </c>
      <c r="X244" s="29" t="s">
        <v>3</v>
      </c>
      <c r="Y244" s="49" t="s">
        <v>3</v>
      </c>
      <c r="Z244" s="50">
        <f>tab_herpeto[[#This Row],[Data]]</f>
        <v>45144</v>
      </c>
      <c r="AA244" s="49" t="str">
        <f>tab_herpeto[[#This Row],[Empreendimento]]</f>
        <v>PCH Canoas</v>
      </c>
      <c r="AB244" s="49" t="s">
        <v>176</v>
      </c>
      <c r="AC244" s="29" t="s">
        <v>178</v>
      </c>
      <c r="AD244" s="29" t="s">
        <v>181</v>
      </c>
      <c r="AE244" s="29" t="s">
        <v>3086</v>
      </c>
      <c r="AF244" s="29" t="s">
        <v>184</v>
      </c>
      <c r="AG244" s="29" t="s">
        <v>3130</v>
      </c>
      <c r="AH244" s="29" t="s">
        <v>189</v>
      </c>
      <c r="AI244" s="52" t="str">
        <f>tab_herpeto[[#This Row],[Espécie*]]</f>
        <v>Leptodactylus luctator</v>
      </c>
      <c r="AJ244" s="53" t="str">
        <f>IFERROR(VLOOKUP(tab_herpeto[[#This Row],[Espécie*2]],'Base de dados'!B:Z,7,),0)</f>
        <v>rãzinha-do-folhiço</v>
      </c>
      <c r="AK244" s="49" t="str">
        <f>IFERROR(VLOOKUP(tab_herpeto[[#This Row],[Espécie*2]],'Base de dados'!B:Z,13,),0)</f>
        <v>-</v>
      </c>
      <c r="AL244" s="29" t="s">
        <v>192</v>
      </c>
      <c r="AM244" s="49" t="s">
        <v>3076</v>
      </c>
      <c r="AN244" s="49" t="s">
        <v>3080</v>
      </c>
      <c r="AO244" s="49" t="str">
        <f>IFERROR(VLOOKUP(tab_herpeto[[#This Row],[Espécie*2]],'Base de dados'!B:Z,22,),0)</f>
        <v>-</v>
      </c>
      <c r="AP244" s="49" t="str">
        <f>IFERROR(VLOOKUP(tab_herpeto[[#This Row],[Espécie*2]],'Base de dados'!B:Z,23,),0)</f>
        <v>-</v>
      </c>
      <c r="AQ244" s="49" t="str">
        <f>IFERROR(VLOOKUP(tab_herpeto[[#This Row],[Espécie*2]],'Base de dados'!B:Z,21,),0)</f>
        <v>-</v>
      </c>
      <c r="AR244" s="49" t="str">
        <f>tab_herpeto[[#This Row],[Campanha]]</f>
        <v>C03</v>
      </c>
      <c r="AS244" s="49"/>
      <c r="AT244" s="49" t="str">
        <f>tab_herpeto[[#This Row],[Método]]</f>
        <v>Censo auditivo</v>
      </c>
      <c r="AU244" s="49" t="str">
        <f>tab_herpeto[[#This Row],[ID Marcação*]]</f>
        <v>-</v>
      </c>
      <c r="AV244" s="49" t="str">
        <f>tab_herpeto[[#This Row],[Nº do Tombo]]</f>
        <v>-</v>
      </c>
      <c r="AW244" s="49" t="str">
        <f>IFERROR(VLOOKUP(tab_herpeto[[#This Row],[Espécie*2]],'Base de dados'!B:Z,11,),0)</f>
        <v>R</v>
      </c>
      <c r="AX244" s="49" t="str">
        <f>IFERROR(VLOOKUP(tab_herpeto[[#This Row],[Espécie*2]],'Base de dados'!B:Z,3,),0)</f>
        <v>Anura</v>
      </c>
      <c r="AY244" s="49" t="str">
        <f>IFERROR(VLOOKUP(tab_herpeto[[#This Row],[Espécie*2]],'Base de dados'!B:Z,4,),0)</f>
        <v>Leptodactylidae</v>
      </c>
      <c r="AZ244" s="49" t="str">
        <f>IFERROR(VLOOKUP(tab_herpeto[[#This Row],[Espécie*2]],'Base de dados'!B:Z,5,),0)</f>
        <v>Leptodactylinae</v>
      </c>
      <c r="BA244" s="49">
        <f>IFERROR(VLOOKUP(tab_herpeto[[#This Row],[Espécie*2]],'Base de dados'!B:Z,6,),0)</f>
        <v>0</v>
      </c>
      <c r="BB244" s="49" t="str">
        <f>IFERROR(VLOOKUP(tab_herpeto[[#This Row],[Espécie*2]],'Base de dados'!B:Z,8,),0)</f>
        <v>-</v>
      </c>
      <c r="BC244" s="49" t="str">
        <f>IFERROR(VLOOKUP(tab_herpeto[[#This Row],[Espécie*2]],'Base de dados'!B:Z,9,),0)</f>
        <v>Te</v>
      </c>
      <c r="BD244" s="49" t="str">
        <f>IFERROR(VLOOKUP(tab_herpeto[[#This Row],[Espécie*2]],'Base de dados'!B:Z,10,),0)</f>
        <v>AF</v>
      </c>
      <c r="BE244" s="49" t="str">
        <f>IFERROR(VLOOKUP(tab_herpeto[[#This Row],[Espécie*2]],'Base de dados'!B:Z,12,),0)</f>
        <v>-</v>
      </c>
      <c r="BF244" s="49" t="str">
        <f>IFERROR(VLOOKUP(tab_herpeto[[#This Row],[Espécie*2]],'Base de dados'!B:Z,14,),0)</f>
        <v>-</v>
      </c>
      <c r="BG244" s="49">
        <f>IFERROR(VLOOKUP(tab_herpeto[[#This Row],[Espécie*2]],'Base de dados'!B:Z,15,),0)</f>
        <v>0</v>
      </c>
      <c r="BH244" s="49" t="str">
        <f>IFERROR(VLOOKUP(tab_herpeto[[#This Row],[Espécie*2]],'Base de dados'!B:Z,16,),0)</f>
        <v>-</v>
      </c>
      <c r="BI244" s="49">
        <f>IFERROR(VLOOKUP(tab_herpeto[[#This Row],[Espécie*2]],'Base de dados'!B:Z,17,),0)</f>
        <v>0</v>
      </c>
      <c r="BJ244" s="49">
        <f>IFERROR(VLOOKUP(tab_herpeto[[#This Row],[Espécie*2]],'Base de dados'!B:Z,18,),0)</f>
        <v>0</v>
      </c>
      <c r="BK244" s="49" t="str">
        <f>IFERROR(VLOOKUP(tab_herpeto[[#This Row],[Espécie*2]],'Base de dados'!B:Z,19,),0)</f>
        <v>-</v>
      </c>
      <c r="BL244" s="49" t="str">
        <f>IFERROR(VLOOKUP(tab_herpeto[[#This Row],[Espécie*2]],'Base de dados'!B:Z,20,),0)</f>
        <v>-</v>
      </c>
      <c r="BM244" s="49" t="str">
        <f>IFERROR(VLOOKUP(tab_herpeto[[#This Row],[Espécie*2]],'Base de dados'!B:Z,24),0)</f>
        <v>-</v>
      </c>
      <c r="BN244" s="49" t="str">
        <f>IFERROR(VLOOKUP(tab_herpeto[[#This Row],[Espécie*2]],'Base de dados'!B:Z,25,),0)</f>
        <v>-</v>
      </c>
      <c r="BO244" s="49" t="str">
        <f>IFERROR(VLOOKUP(tab_herpeto[[#This Row],[Espécie*2]],'Base de dados'!B:Z,2),0)</f>
        <v>XX</v>
      </c>
      <c r="BP244" s="49">
        <f>IFERROR(VLOOKUP(tab_herpeto[[#This Row],[Espécie*2]],'Base de dados'!B:AA,26),0)</f>
        <v>0</v>
      </c>
    </row>
    <row r="245" spans="2:68" x14ac:dyDescent="0.25">
      <c r="B245" s="29">
        <v>241</v>
      </c>
      <c r="C245" s="33" t="s">
        <v>3071</v>
      </c>
      <c r="D245" s="49" t="s">
        <v>3092</v>
      </c>
      <c r="E245" s="49" t="s">
        <v>85</v>
      </c>
      <c r="F245" s="50">
        <v>45144</v>
      </c>
      <c r="G245" s="49" t="s">
        <v>3072</v>
      </c>
      <c r="H245" s="49" t="s">
        <v>77</v>
      </c>
      <c r="I245" s="49" t="s">
        <v>59</v>
      </c>
      <c r="J245" s="49" t="s">
        <v>3064</v>
      </c>
      <c r="K245" s="53" t="s">
        <v>1469</v>
      </c>
      <c r="L245" s="35" t="str">
        <f>IFERROR(VLOOKUP(tab_herpeto[[#This Row],[Espécie*]],'Base de dados'!B:Z,7,),0)</f>
        <v>rãzinha-do-folhiço</v>
      </c>
      <c r="M245" s="29" t="s">
        <v>3</v>
      </c>
      <c r="N245" s="49" t="s">
        <v>82</v>
      </c>
      <c r="O245" s="49" t="s">
        <v>82</v>
      </c>
      <c r="P245" s="49" t="s">
        <v>38</v>
      </c>
      <c r="Q245" s="49" t="s">
        <v>80</v>
      </c>
      <c r="R245" s="49" t="s">
        <v>3098</v>
      </c>
      <c r="S245" s="49" t="s">
        <v>4</v>
      </c>
      <c r="T245" s="51" t="s">
        <v>3105</v>
      </c>
      <c r="U245" s="51" t="s">
        <v>3106</v>
      </c>
      <c r="V245" s="49"/>
      <c r="W245" s="49" t="s">
        <v>52</v>
      </c>
      <c r="X245" s="29" t="s">
        <v>3</v>
      </c>
      <c r="Y245" s="49" t="s">
        <v>3</v>
      </c>
      <c r="Z245" s="50">
        <f>tab_herpeto[[#This Row],[Data]]</f>
        <v>45144</v>
      </c>
      <c r="AA245" s="49" t="str">
        <f>tab_herpeto[[#This Row],[Empreendimento]]</f>
        <v>PCH Canoas</v>
      </c>
      <c r="AB245" s="49" t="s">
        <v>176</v>
      </c>
      <c r="AC245" s="29" t="s">
        <v>178</v>
      </c>
      <c r="AD245" s="29" t="s">
        <v>181</v>
      </c>
      <c r="AE245" s="29" t="s">
        <v>3086</v>
      </c>
      <c r="AF245" s="29" t="s">
        <v>184</v>
      </c>
      <c r="AG245" s="29" t="s">
        <v>3130</v>
      </c>
      <c r="AH245" s="29" t="s">
        <v>189</v>
      </c>
      <c r="AI245" s="52" t="str">
        <f>tab_herpeto[[#This Row],[Espécie*]]</f>
        <v>Leptodactylus luctator</v>
      </c>
      <c r="AJ245" s="53" t="str">
        <f>IFERROR(VLOOKUP(tab_herpeto[[#This Row],[Espécie*2]],'Base de dados'!B:Z,7,),0)</f>
        <v>rãzinha-do-folhiço</v>
      </c>
      <c r="AK245" s="49" t="str">
        <f>IFERROR(VLOOKUP(tab_herpeto[[#This Row],[Espécie*2]],'Base de dados'!B:Z,13,),0)</f>
        <v>-</v>
      </c>
      <c r="AL245" s="29" t="s">
        <v>192</v>
      </c>
      <c r="AM245" s="49" t="s">
        <v>3076</v>
      </c>
      <c r="AN245" s="49" t="s">
        <v>3080</v>
      </c>
      <c r="AO245" s="49" t="str">
        <f>IFERROR(VLOOKUP(tab_herpeto[[#This Row],[Espécie*2]],'Base de dados'!B:Z,22,),0)</f>
        <v>-</v>
      </c>
      <c r="AP245" s="49" t="str">
        <f>IFERROR(VLOOKUP(tab_herpeto[[#This Row],[Espécie*2]],'Base de dados'!B:Z,23,),0)</f>
        <v>-</v>
      </c>
      <c r="AQ245" s="49" t="str">
        <f>IFERROR(VLOOKUP(tab_herpeto[[#This Row],[Espécie*2]],'Base de dados'!B:Z,21,),0)</f>
        <v>-</v>
      </c>
      <c r="AR245" s="49" t="str">
        <f>tab_herpeto[[#This Row],[Campanha]]</f>
        <v>C03</v>
      </c>
      <c r="AS245" s="49"/>
      <c r="AT245" s="49" t="str">
        <f>tab_herpeto[[#This Row],[Método]]</f>
        <v>Censo auditivo</v>
      </c>
      <c r="AU245" s="49" t="str">
        <f>tab_herpeto[[#This Row],[ID Marcação*]]</f>
        <v>-</v>
      </c>
      <c r="AV245" s="49" t="str">
        <f>tab_herpeto[[#This Row],[Nº do Tombo]]</f>
        <v>-</v>
      </c>
      <c r="AW245" s="49" t="str">
        <f>IFERROR(VLOOKUP(tab_herpeto[[#This Row],[Espécie*2]],'Base de dados'!B:Z,11,),0)</f>
        <v>R</v>
      </c>
      <c r="AX245" s="49" t="str">
        <f>IFERROR(VLOOKUP(tab_herpeto[[#This Row],[Espécie*2]],'Base de dados'!B:Z,3,),0)</f>
        <v>Anura</v>
      </c>
      <c r="AY245" s="49" t="str">
        <f>IFERROR(VLOOKUP(tab_herpeto[[#This Row],[Espécie*2]],'Base de dados'!B:Z,4,),0)</f>
        <v>Leptodactylidae</v>
      </c>
      <c r="AZ245" s="49" t="str">
        <f>IFERROR(VLOOKUP(tab_herpeto[[#This Row],[Espécie*2]],'Base de dados'!B:Z,5,),0)</f>
        <v>Leptodactylinae</v>
      </c>
      <c r="BA245" s="49">
        <f>IFERROR(VLOOKUP(tab_herpeto[[#This Row],[Espécie*2]],'Base de dados'!B:Z,6,),0)</f>
        <v>0</v>
      </c>
      <c r="BB245" s="49" t="str">
        <f>IFERROR(VLOOKUP(tab_herpeto[[#This Row],[Espécie*2]],'Base de dados'!B:Z,8,),0)</f>
        <v>-</v>
      </c>
      <c r="BC245" s="49" t="str">
        <f>IFERROR(VLOOKUP(tab_herpeto[[#This Row],[Espécie*2]],'Base de dados'!B:Z,9,),0)</f>
        <v>Te</v>
      </c>
      <c r="BD245" s="49" t="str">
        <f>IFERROR(VLOOKUP(tab_herpeto[[#This Row],[Espécie*2]],'Base de dados'!B:Z,10,),0)</f>
        <v>AF</v>
      </c>
      <c r="BE245" s="49" t="str">
        <f>IFERROR(VLOOKUP(tab_herpeto[[#This Row],[Espécie*2]],'Base de dados'!B:Z,12,),0)</f>
        <v>-</v>
      </c>
      <c r="BF245" s="49" t="str">
        <f>IFERROR(VLOOKUP(tab_herpeto[[#This Row],[Espécie*2]],'Base de dados'!B:Z,14,),0)</f>
        <v>-</v>
      </c>
      <c r="BG245" s="49">
        <f>IFERROR(VLOOKUP(tab_herpeto[[#This Row],[Espécie*2]],'Base de dados'!B:Z,15,),0)</f>
        <v>0</v>
      </c>
      <c r="BH245" s="49" t="str">
        <f>IFERROR(VLOOKUP(tab_herpeto[[#This Row],[Espécie*2]],'Base de dados'!B:Z,16,),0)</f>
        <v>-</v>
      </c>
      <c r="BI245" s="49">
        <f>IFERROR(VLOOKUP(tab_herpeto[[#This Row],[Espécie*2]],'Base de dados'!B:Z,17,),0)</f>
        <v>0</v>
      </c>
      <c r="BJ245" s="49">
        <f>IFERROR(VLOOKUP(tab_herpeto[[#This Row],[Espécie*2]],'Base de dados'!B:Z,18,),0)</f>
        <v>0</v>
      </c>
      <c r="BK245" s="49" t="str">
        <f>IFERROR(VLOOKUP(tab_herpeto[[#This Row],[Espécie*2]],'Base de dados'!B:Z,19,),0)</f>
        <v>-</v>
      </c>
      <c r="BL245" s="49" t="str">
        <f>IFERROR(VLOOKUP(tab_herpeto[[#This Row],[Espécie*2]],'Base de dados'!B:Z,20,),0)</f>
        <v>-</v>
      </c>
      <c r="BM245" s="49" t="str">
        <f>IFERROR(VLOOKUP(tab_herpeto[[#This Row],[Espécie*2]],'Base de dados'!B:Z,24),0)</f>
        <v>-</v>
      </c>
      <c r="BN245" s="49" t="str">
        <f>IFERROR(VLOOKUP(tab_herpeto[[#This Row],[Espécie*2]],'Base de dados'!B:Z,25,),0)</f>
        <v>-</v>
      </c>
      <c r="BO245" s="49" t="str">
        <f>IFERROR(VLOOKUP(tab_herpeto[[#This Row],[Espécie*2]],'Base de dados'!B:Z,2),0)</f>
        <v>XX</v>
      </c>
      <c r="BP245" s="49">
        <f>IFERROR(VLOOKUP(tab_herpeto[[#This Row],[Espécie*2]],'Base de dados'!B:AA,26),0)</f>
        <v>0</v>
      </c>
    </row>
    <row r="246" spans="2:68" x14ac:dyDescent="0.25">
      <c r="B246" s="29">
        <v>242</v>
      </c>
      <c r="C246" s="33" t="s">
        <v>3071</v>
      </c>
      <c r="D246" s="49" t="s">
        <v>3092</v>
      </c>
      <c r="E246" s="49" t="s">
        <v>85</v>
      </c>
      <c r="F246" s="50">
        <v>45144</v>
      </c>
      <c r="G246" s="49" t="s">
        <v>3072</v>
      </c>
      <c r="H246" s="49" t="s">
        <v>77</v>
      </c>
      <c r="I246" s="49" t="s">
        <v>59</v>
      </c>
      <c r="J246" s="49" t="s">
        <v>3064</v>
      </c>
      <c r="K246" s="53" t="s">
        <v>1469</v>
      </c>
      <c r="L246" s="35" t="str">
        <f>IFERROR(VLOOKUP(tab_herpeto[[#This Row],[Espécie*]],'Base de dados'!B:Z,7,),0)</f>
        <v>rãzinha-do-folhiço</v>
      </c>
      <c r="M246" s="29" t="s">
        <v>3</v>
      </c>
      <c r="N246" s="49" t="s">
        <v>82</v>
      </c>
      <c r="O246" s="49" t="s">
        <v>82</v>
      </c>
      <c r="P246" s="49" t="s">
        <v>38</v>
      </c>
      <c r="Q246" s="49" t="s">
        <v>80</v>
      </c>
      <c r="R246" s="49" t="s">
        <v>3098</v>
      </c>
      <c r="S246" s="49" t="s">
        <v>4</v>
      </c>
      <c r="T246" s="51" t="s">
        <v>3105</v>
      </c>
      <c r="U246" s="51" t="s">
        <v>3106</v>
      </c>
      <c r="V246" s="49"/>
      <c r="W246" s="49" t="s">
        <v>52</v>
      </c>
      <c r="X246" s="29" t="s">
        <v>3</v>
      </c>
      <c r="Y246" s="49" t="s">
        <v>3</v>
      </c>
      <c r="Z246" s="50">
        <f>tab_herpeto[[#This Row],[Data]]</f>
        <v>45144</v>
      </c>
      <c r="AA246" s="49" t="str">
        <f>tab_herpeto[[#This Row],[Empreendimento]]</f>
        <v>PCH Canoas</v>
      </c>
      <c r="AB246" s="49" t="s">
        <v>176</v>
      </c>
      <c r="AC246" s="29" t="s">
        <v>178</v>
      </c>
      <c r="AD246" s="29" t="s">
        <v>181</v>
      </c>
      <c r="AE246" s="29" t="s">
        <v>3086</v>
      </c>
      <c r="AF246" s="29" t="s">
        <v>184</v>
      </c>
      <c r="AG246" s="29" t="s">
        <v>3130</v>
      </c>
      <c r="AH246" s="29" t="s">
        <v>189</v>
      </c>
      <c r="AI246" s="52" t="str">
        <f>tab_herpeto[[#This Row],[Espécie*]]</f>
        <v>Leptodactylus luctator</v>
      </c>
      <c r="AJ246" s="53" t="str">
        <f>IFERROR(VLOOKUP(tab_herpeto[[#This Row],[Espécie*2]],'Base de dados'!B:Z,7,),0)</f>
        <v>rãzinha-do-folhiço</v>
      </c>
      <c r="AK246" s="49" t="str">
        <f>IFERROR(VLOOKUP(tab_herpeto[[#This Row],[Espécie*2]],'Base de dados'!B:Z,13,),0)</f>
        <v>-</v>
      </c>
      <c r="AL246" s="29" t="s">
        <v>192</v>
      </c>
      <c r="AM246" s="49" t="s">
        <v>3076</v>
      </c>
      <c r="AN246" s="49" t="s">
        <v>3080</v>
      </c>
      <c r="AO246" s="49" t="str">
        <f>IFERROR(VLOOKUP(tab_herpeto[[#This Row],[Espécie*2]],'Base de dados'!B:Z,22,),0)</f>
        <v>-</v>
      </c>
      <c r="AP246" s="49" t="str">
        <f>IFERROR(VLOOKUP(tab_herpeto[[#This Row],[Espécie*2]],'Base de dados'!B:Z,23,),0)</f>
        <v>-</v>
      </c>
      <c r="AQ246" s="49" t="str">
        <f>IFERROR(VLOOKUP(tab_herpeto[[#This Row],[Espécie*2]],'Base de dados'!B:Z,21,),0)</f>
        <v>-</v>
      </c>
      <c r="AR246" s="49" t="str">
        <f>tab_herpeto[[#This Row],[Campanha]]</f>
        <v>C03</v>
      </c>
      <c r="AS246" s="49"/>
      <c r="AT246" s="49" t="str">
        <f>tab_herpeto[[#This Row],[Método]]</f>
        <v>Censo auditivo</v>
      </c>
      <c r="AU246" s="49" t="str">
        <f>tab_herpeto[[#This Row],[ID Marcação*]]</f>
        <v>-</v>
      </c>
      <c r="AV246" s="49" t="str">
        <f>tab_herpeto[[#This Row],[Nº do Tombo]]</f>
        <v>-</v>
      </c>
      <c r="AW246" s="49" t="str">
        <f>IFERROR(VLOOKUP(tab_herpeto[[#This Row],[Espécie*2]],'Base de dados'!B:Z,11,),0)</f>
        <v>R</v>
      </c>
      <c r="AX246" s="49" t="str">
        <f>IFERROR(VLOOKUP(tab_herpeto[[#This Row],[Espécie*2]],'Base de dados'!B:Z,3,),0)</f>
        <v>Anura</v>
      </c>
      <c r="AY246" s="49" t="str">
        <f>IFERROR(VLOOKUP(tab_herpeto[[#This Row],[Espécie*2]],'Base de dados'!B:Z,4,),0)</f>
        <v>Leptodactylidae</v>
      </c>
      <c r="AZ246" s="49" t="str">
        <f>IFERROR(VLOOKUP(tab_herpeto[[#This Row],[Espécie*2]],'Base de dados'!B:Z,5,),0)</f>
        <v>Leptodactylinae</v>
      </c>
      <c r="BA246" s="49">
        <f>IFERROR(VLOOKUP(tab_herpeto[[#This Row],[Espécie*2]],'Base de dados'!B:Z,6,),0)</f>
        <v>0</v>
      </c>
      <c r="BB246" s="49" t="str">
        <f>IFERROR(VLOOKUP(tab_herpeto[[#This Row],[Espécie*2]],'Base de dados'!B:Z,8,),0)</f>
        <v>-</v>
      </c>
      <c r="BC246" s="49" t="str">
        <f>IFERROR(VLOOKUP(tab_herpeto[[#This Row],[Espécie*2]],'Base de dados'!B:Z,9,),0)</f>
        <v>Te</v>
      </c>
      <c r="BD246" s="49" t="str">
        <f>IFERROR(VLOOKUP(tab_herpeto[[#This Row],[Espécie*2]],'Base de dados'!B:Z,10,),0)</f>
        <v>AF</v>
      </c>
      <c r="BE246" s="49" t="str">
        <f>IFERROR(VLOOKUP(tab_herpeto[[#This Row],[Espécie*2]],'Base de dados'!B:Z,12,),0)</f>
        <v>-</v>
      </c>
      <c r="BF246" s="49" t="str">
        <f>IFERROR(VLOOKUP(tab_herpeto[[#This Row],[Espécie*2]],'Base de dados'!B:Z,14,),0)</f>
        <v>-</v>
      </c>
      <c r="BG246" s="49">
        <f>IFERROR(VLOOKUP(tab_herpeto[[#This Row],[Espécie*2]],'Base de dados'!B:Z,15,),0)</f>
        <v>0</v>
      </c>
      <c r="BH246" s="49" t="str">
        <f>IFERROR(VLOOKUP(tab_herpeto[[#This Row],[Espécie*2]],'Base de dados'!B:Z,16,),0)</f>
        <v>-</v>
      </c>
      <c r="BI246" s="49">
        <f>IFERROR(VLOOKUP(tab_herpeto[[#This Row],[Espécie*2]],'Base de dados'!B:Z,17,),0)</f>
        <v>0</v>
      </c>
      <c r="BJ246" s="49">
        <f>IFERROR(VLOOKUP(tab_herpeto[[#This Row],[Espécie*2]],'Base de dados'!B:Z,18,),0)</f>
        <v>0</v>
      </c>
      <c r="BK246" s="49" t="str">
        <f>IFERROR(VLOOKUP(tab_herpeto[[#This Row],[Espécie*2]],'Base de dados'!B:Z,19,),0)</f>
        <v>-</v>
      </c>
      <c r="BL246" s="49" t="str">
        <f>IFERROR(VLOOKUP(tab_herpeto[[#This Row],[Espécie*2]],'Base de dados'!B:Z,20,),0)</f>
        <v>-</v>
      </c>
      <c r="BM246" s="49" t="str">
        <f>IFERROR(VLOOKUP(tab_herpeto[[#This Row],[Espécie*2]],'Base de dados'!B:Z,24),0)</f>
        <v>-</v>
      </c>
      <c r="BN246" s="49" t="str">
        <f>IFERROR(VLOOKUP(tab_herpeto[[#This Row],[Espécie*2]],'Base de dados'!B:Z,25,),0)</f>
        <v>-</v>
      </c>
      <c r="BO246" s="49" t="str">
        <f>IFERROR(VLOOKUP(tab_herpeto[[#This Row],[Espécie*2]],'Base de dados'!B:Z,2),0)</f>
        <v>XX</v>
      </c>
      <c r="BP246" s="49">
        <f>IFERROR(VLOOKUP(tab_herpeto[[#This Row],[Espécie*2]],'Base de dados'!B:AA,26),0)</f>
        <v>0</v>
      </c>
    </row>
    <row r="247" spans="2:68" x14ac:dyDescent="0.25">
      <c r="B247" s="29">
        <v>243</v>
      </c>
      <c r="C247" s="33" t="s">
        <v>3071</v>
      </c>
      <c r="D247" s="49" t="s">
        <v>3092</v>
      </c>
      <c r="E247" s="49" t="s">
        <v>85</v>
      </c>
      <c r="F247" s="50">
        <v>45144</v>
      </c>
      <c r="G247" s="49" t="s">
        <v>3072</v>
      </c>
      <c r="H247" s="49" t="s">
        <v>77</v>
      </c>
      <c r="I247" s="49" t="s">
        <v>59</v>
      </c>
      <c r="J247" s="49" t="s">
        <v>3064</v>
      </c>
      <c r="K247" s="53" t="s">
        <v>1469</v>
      </c>
      <c r="L247" s="35" t="str">
        <f>IFERROR(VLOOKUP(tab_herpeto[[#This Row],[Espécie*]],'Base de dados'!B:Z,7,),0)</f>
        <v>rãzinha-do-folhiço</v>
      </c>
      <c r="M247" s="29" t="s">
        <v>3</v>
      </c>
      <c r="N247" s="49" t="s">
        <v>82</v>
      </c>
      <c r="O247" s="49" t="s">
        <v>82</v>
      </c>
      <c r="P247" s="49" t="s">
        <v>38</v>
      </c>
      <c r="Q247" s="49" t="s">
        <v>80</v>
      </c>
      <c r="R247" s="49" t="s">
        <v>3098</v>
      </c>
      <c r="S247" s="49" t="s">
        <v>4</v>
      </c>
      <c r="T247" s="51" t="s">
        <v>3105</v>
      </c>
      <c r="U247" s="51" t="s">
        <v>3106</v>
      </c>
      <c r="V247" s="49"/>
      <c r="W247" s="49" t="s">
        <v>52</v>
      </c>
      <c r="X247" s="29" t="s">
        <v>3</v>
      </c>
      <c r="Y247" s="49" t="s">
        <v>3</v>
      </c>
      <c r="Z247" s="50">
        <f>tab_herpeto[[#This Row],[Data]]</f>
        <v>45144</v>
      </c>
      <c r="AA247" s="49" t="str">
        <f>tab_herpeto[[#This Row],[Empreendimento]]</f>
        <v>PCH Canoas</v>
      </c>
      <c r="AB247" s="49" t="s">
        <v>176</v>
      </c>
      <c r="AC247" s="29" t="s">
        <v>178</v>
      </c>
      <c r="AD247" s="29" t="s">
        <v>181</v>
      </c>
      <c r="AE247" s="29" t="s">
        <v>3086</v>
      </c>
      <c r="AF247" s="29" t="s">
        <v>184</v>
      </c>
      <c r="AG247" s="29" t="s">
        <v>3130</v>
      </c>
      <c r="AH247" s="29" t="s">
        <v>189</v>
      </c>
      <c r="AI247" s="52" t="str">
        <f>tab_herpeto[[#This Row],[Espécie*]]</f>
        <v>Leptodactylus luctator</v>
      </c>
      <c r="AJ247" s="53" t="str">
        <f>IFERROR(VLOOKUP(tab_herpeto[[#This Row],[Espécie*2]],'Base de dados'!B:Z,7,),0)</f>
        <v>rãzinha-do-folhiço</v>
      </c>
      <c r="AK247" s="49" t="str">
        <f>IFERROR(VLOOKUP(tab_herpeto[[#This Row],[Espécie*2]],'Base de dados'!B:Z,13,),0)</f>
        <v>-</v>
      </c>
      <c r="AL247" s="29" t="s">
        <v>192</v>
      </c>
      <c r="AM247" s="49" t="s">
        <v>3076</v>
      </c>
      <c r="AN247" s="49" t="s">
        <v>3080</v>
      </c>
      <c r="AO247" s="49" t="str">
        <f>IFERROR(VLOOKUP(tab_herpeto[[#This Row],[Espécie*2]],'Base de dados'!B:Z,22,),0)</f>
        <v>-</v>
      </c>
      <c r="AP247" s="49" t="str">
        <f>IFERROR(VLOOKUP(tab_herpeto[[#This Row],[Espécie*2]],'Base de dados'!B:Z,23,),0)</f>
        <v>-</v>
      </c>
      <c r="AQ247" s="49" t="str">
        <f>IFERROR(VLOOKUP(tab_herpeto[[#This Row],[Espécie*2]],'Base de dados'!B:Z,21,),0)</f>
        <v>-</v>
      </c>
      <c r="AR247" s="49" t="str">
        <f>tab_herpeto[[#This Row],[Campanha]]</f>
        <v>C03</v>
      </c>
      <c r="AS247" s="49"/>
      <c r="AT247" s="49" t="str">
        <f>tab_herpeto[[#This Row],[Método]]</f>
        <v>Censo auditivo</v>
      </c>
      <c r="AU247" s="49" t="str">
        <f>tab_herpeto[[#This Row],[ID Marcação*]]</f>
        <v>-</v>
      </c>
      <c r="AV247" s="49" t="str">
        <f>tab_herpeto[[#This Row],[Nº do Tombo]]</f>
        <v>-</v>
      </c>
      <c r="AW247" s="49" t="str">
        <f>IFERROR(VLOOKUP(tab_herpeto[[#This Row],[Espécie*2]],'Base de dados'!B:Z,11,),0)</f>
        <v>R</v>
      </c>
      <c r="AX247" s="49" t="str">
        <f>IFERROR(VLOOKUP(tab_herpeto[[#This Row],[Espécie*2]],'Base de dados'!B:Z,3,),0)</f>
        <v>Anura</v>
      </c>
      <c r="AY247" s="49" t="str">
        <f>IFERROR(VLOOKUP(tab_herpeto[[#This Row],[Espécie*2]],'Base de dados'!B:Z,4,),0)</f>
        <v>Leptodactylidae</v>
      </c>
      <c r="AZ247" s="49" t="str">
        <f>IFERROR(VLOOKUP(tab_herpeto[[#This Row],[Espécie*2]],'Base de dados'!B:Z,5,),0)</f>
        <v>Leptodactylinae</v>
      </c>
      <c r="BA247" s="49">
        <f>IFERROR(VLOOKUP(tab_herpeto[[#This Row],[Espécie*2]],'Base de dados'!B:Z,6,),0)</f>
        <v>0</v>
      </c>
      <c r="BB247" s="49" t="str">
        <f>IFERROR(VLOOKUP(tab_herpeto[[#This Row],[Espécie*2]],'Base de dados'!B:Z,8,),0)</f>
        <v>-</v>
      </c>
      <c r="BC247" s="49" t="str">
        <f>IFERROR(VLOOKUP(tab_herpeto[[#This Row],[Espécie*2]],'Base de dados'!B:Z,9,),0)</f>
        <v>Te</v>
      </c>
      <c r="BD247" s="49" t="str">
        <f>IFERROR(VLOOKUP(tab_herpeto[[#This Row],[Espécie*2]],'Base de dados'!B:Z,10,),0)</f>
        <v>AF</v>
      </c>
      <c r="BE247" s="49" t="str">
        <f>IFERROR(VLOOKUP(tab_herpeto[[#This Row],[Espécie*2]],'Base de dados'!B:Z,12,),0)</f>
        <v>-</v>
      </c>
      <c r="BF247" s="49" t="str">
        <f>IFERROR(VLOOKUP(tab_herpeto[[#This Row],[Espécie*2]],'Base de dados'!B:Z,14,),0)</f>
        <v>-</v>
      </c>
      <c r="BG247" s="49">
        <f>IFERROR(VLOOKUP(tab_herpeto[[#This Row],[Espécie*2]],'Base de dados'!B:Z,15,),0)</f>
        <v>0</v>
      </c>
      <c r="BH247" s="49" t="str">
        <f>IFERROR(VLOOKUP(tab_herpeto[[#This Row],[Espécie*2]],'Base de dados'!B:Z,16,),0)</f>
        <v>-</v>
      </c>
      <c r="BI247" s="49">
        <f>IFERROR(VLOOKUP(tab_herpeto[[#This Row],[Espécie*2]],'Base de dados'!B:Z,17,),0)</f>
        <v>0</v>
      </c>
      <c r="BJ247" s="49">
        <f>IFERROR(VLOOKUP(tab_herpeto[[#This Row],[Espécie*2]],'Base de dados'!B:Z,18,),0)</f>
        <v>0</v>
      </c>
      <c r="BK247" s="49" t="str">
        <f>IFERROR(VLOOKUP(tab_herpeto[[#This Row],[Espécie*2]],'Base de dados'!B:Z,19,),0)</f>
        <v>-</v>
      </c>
      <c r="BL247" s="49" t="str">
        <f>IFERROR(VLOOKUP(tab_herpeto[[#This Row],[Espécie*2]],'Base de dados'!B:Z,20,),0)</f>
        <v>-</v>
      </c>
      <c r="BM247" s="49" t="str">
        <f>IFERROR(VLOOKUP(tab_herpeto[[#This Row],[Espécie*2]],'Base de dados'!B:Z,24),0)</f>
        <v>-</v>
      </c>
      <c r="BN247" s="49" t="str">
        <f>IFERROR(VLOOKUP(tab_herpeto[[#This Row],[Espécie*2]],'Base de dados'!B:Z,25,),0)</f>
        <v>-</v>
      </c>
      <c r="BO247" s="49" t="str">
        <f>IFERROR(VLOOKUP(tab_herpeto[[#This Row],[Espécie*2]],'Base de dados'!B:Z,2),0)</f>
        <v>XX</v>
      </c>
      <c r="BP247" s="49">
        <f>IFERROR(VLOOKUP(tab_herpeto[[#This Row],[Espécie*2]],'Base de dados'!B:AA,26),0)</f>
        <v>0</v>
      </c>
    </row>
    <row r="248" spans="2:68" x14ac:dyDescent="0.25">
      <c r="B248" s="29">
        <v>244</v>
      </c>
      <c r="C248" s="33" t="s">
        <v>3071</v>
      </c>
      <c r="D248" s="49" t="s">
        <v>3092</v>
      </c>
      <c r="E248" s="49" t="s">
        <v>85</v>
      </c>
      <c r="F248" s="50">
        <v>45144</v>
      </c>
      <c r="G248" s="49" t="s">
        <v>3072</v>
      </c>
      <c r="H248" s="49" t="s">
        <v>77</v>
      </c>
      <c r="I248" s="49" t="s">
        <v>59</v>
      </c>
      <c r="J248" s="49" t="s">
        <v>3064</v>
      </c>
      <c r="K248" s="53" t="s">
        <v>1350</v>
      </c>
      <c r="L248" s="35" t="str">
        <f>IFERROR(VLOOKUP(tab_herpeto[[#This Row],[Espécie*]],'Base de dados'!B:Z,7,),0)</f>
        <v>rã-chorona</v>
      </c>
      <c r="M248" s="29" t="s">
        <v>3</v>
      </c>
      <c r="N248" s="49" t="s">
        <v>82</v>
      </c>
      <c r="O248" s="49" t="s">
        <v>82</v>
      </c>
      <c r="P248" s="49" t="s">
        <v>39</v>
      </c>
      <c r="Q248" s="49" t="s">
        <v>80</v>
      </c>
      <c r="R248" s="49" t="s">
        <v>3099</v>
      </c>
      <c r="S248" s="49" t="s">
        <v>4</v>
      </c>
      <c r="T248" s="51" t="s">
        <v>3105</v>
      </c>
      <c r="U248" s="51" t="s">
        <v>3106</v>
      </c>
      <c r="V248" s="49"/>
      <c r="W248" s="49" t="s">
        <v>52</v>
      </c>
      <c r="X248" s="29" t="s">
        <v>3</v>
      </c>
      <c r="Y248" s="49" t="s">
        <v>3</v>
      </c>
      <c r="Z248" s="50">
        <f>tab_herpeto[[#This Row],[Data]]</f>
        <v>45144</v>
      </c>
      <c r="AA248" s="49" t="str">
        <f>tab_herpeto[[#This Row],[Empreendimento]]</f>
        <v>PCH Canoas</v>
      </c>
      <c r="AB248" s="49" t="s">
        <v>176</v>
      </c>
      <c r="AC248" s="29" t="s">
        <v>178</v>
      </c>
      <c r="AD248" s="29" t="s">
        <v>181</v>
      </c>
      <c r="AE248" s="29" t="s">
        <v>3086</v>
      </c>
      <c r="AF248" s="29" t="s">
        <v>184</v>
      </c>
      <c r="AG248" s="29" t="s">
        <v>3130</v>
      </c>
      <c r="AH248" s="29" t="s">
        <v>189</v>
      </c>
      <c r="AI248" s="52" t="str">
        <f>tab_herpeto[[#This Row],[Espécie*]]</f>
        <v>Physalaemus gracilis</v>
      </c>
      <c r="AJ248" s="53" t="str">
        <f>IFERROR(VLOOKUP(tab_herpeto[[#This Row],[Espécie*2]],'Base de dados'!B:Z,7,),0)</f>
        <v>rã-chorona</v>
      </c>
      <c r="AK248" s="49" t="str">
        <f>IFERROR(VLOOKUP(tab_herpeto[[#This Row],[Espécie*2]],'Base de dados'!B:Z,13,),0)</f>
        <v>-</v>
      </c>
      <c r="AL248" s="29" t="s">
        <v>192</v>
      </c>
      <c r="AM248" s="49" t="s">
        <v>3076</v>
      </c>
      <c r="AN248" s="49" t="s">
        <v>3080</v>
      </c>
      <c r="AO248" s="49" t="str">
        <f>IFERROR(VLOOKUP(tab_herpeto[[#This Row],[Espécie*2]],'Base de dados'!B:Z,22,),0)</f>
        <v>-</v>
      </c>
      <c r="AP248" s="49" t="str">
        <f>IFERROR(VLOOKUP(tab_herpeto[[#This Row],[Espécie*2]],'Base de dados'!B:Z,23,),0)</f>
        <v>-</v>
      </c>
      <c r="AQ248" s="49" t="str">
        <f>IFERROR(VLOOKUP(tab_herpeto[[#This Row],[Espécie*2]],'Base de dados'!B:Z,21,),0)</f>
        <v>LC</v>
      </c>
      <c r="AR248" s="49" t="str">
        <f>tab_herpeto[[#This Row],[Campanha]]</f>
        <v>C03</v>
      </c>
      <c r="AS248" s="49"/>
      <c r="AT248" s="49" t="str">
        <f>tab_herpeto[[#This Row],[Método]]</f>
        <v>Censo auditivo</v>
      </c>
      <c r="AU248" s="49" t="str">
        <f>tab_herpeto[[#This Row],[ID Marcação*]]</f>
        <v>-</v>
      </c>
      <c r="AV248" s="49" t="str">
        <f>tab_herpeto[[#This Row],[Nº do Tombo]]</f>
        <v>-</v>
      </c>
      <c r="AW248" s="49" t="str">
        <f>IFERROR(VLOOKUP(tab_herpeto[[#This Row],[Espécie*2]],'Base de dados'!B:Z,11,),0)</f>
        <v>R</v>
      </c>
      <c r="AX248" s="49" t="str">
        <f>IFERROR(VLOOKUP(tab_herpeto[[#This Row],[Espécie*2]],'Base de dados'!B:Z,3,),0)</f>
        <v>Anura</v>
      </c>
      <c r="AY248" s="49" t="str">
        <f>IFERROR(VLOOKUP(tab_herpeto[[#This Row],[Espécie*2]],'Base de dados'!B:Z,4,),0)</f>
        <v>Leptodactylidae</v>
      </c>
      <c r="AZ248" s="49" t="str">
        <f>IFERROR(VLOOKUP(tab_herpeto[[#This Row],[Espécie*2]],'Base de dados'!B:Z,5,),0)</f>
        <v>Leiuperinae</v>
      </c>
      <c r="BA248" s="49">
        <f>IFERROR(VLOOKUP(tab_herpeto[[#This Row],[Espécie*2]],'Base de dados'!B:Z,6,),0)</f>
        <v>0</v>
      </c>
      <c r="BB248" s="49" t="str">
        <f>IFERROR(VLOOKUP(tab_herpeto[[#This Row],[Espécie*2]],'Base de dados'!B:Z,8,),0)</f>
        <v>-</v>
      </c>
      <c r="BC248" s="49" t="str">
        <f>IFERROR(VLOOKUP(tab_herpeto[[#This Row],[Espécie*2]],'Base de dados'!B:Z,9,),0)</f>
        <v>-</v>
      </c>
      <c r="BD248" s="49" t="str">
        <f>IFERROR(VLOOKUP(tab_herpeto[[#This Row],[Espécie*2]],'Base de dados'!B:Z,10,),0)</f>
        <v>-</v>
      </c>
      <c r="BE248" s="49" t="str">
        <f>IFERROR(VLOOKUP(tab_herpeto[[#This Row],[Espécie*2]],'Base de dados'!B:Z,12,),0)</f>
        <v>-</v>
      </c>
      <c r="BF248" s="49" t="str">
        <f>IFERROR(VLOOKUP(tab_herpeto[[#This Row],[Espécie*2]],'Base de dados'!B:Z,14,),0)</f>
        <v>-</v>
      </c>
      <c r="BG248" s="49">
        <f>IFERROR(VLOOKUP(tab_herpeto[[#This Row],[Espécie*2]],'Base de dados'!B:Z,15,),0)</f>
        <v>0</v>
      </c>
      <c r="BH248" s="49">
        <f>IFERROR(VLOOKUP(tab_herpeto[[#This Row],[Espécie*2]],'Base de dados'!B:Z,16,),0)</f>
        <v>0</v>
      </c>
      <c r="BI248" s="49">
        <f>IFERROR(VLOOKUP(tab_herpeto[[#This Row],[Espécie*2]],'Base de dados'!B:Z,17,),0)</f>
        <v>0</v>
      </c>
      <c r="BJ248" s="49">
        <f>IFERROR(VLOOKUP(tab_herpeto[[#This Row],[Espécie*2]],'Base de dados'!B:Z,18,),0)</f>
        <v>0</v>
      </c>
      <c r="BK248" s="49" t="str">
        <f>IFERROR(VLOOKUP(tab_herpeto[[#This Row],[Espécie*2]],'Base de dados'!B:Z,19,),0)</f>
        <v>-</v>
      </c>
      <c r="BL248" s="49" t="str">
        <f>IFERROR(VLOOKUP(tab_herpeto[[#This Row],[Espécie*2]],'Base de dados'!B:Z,20,),0)</f>
        <v>-</v>
      </c>
      <c r="BM248" s="49" t="str">
        <f>IFERROR(VLOOKUP(tab_herpeto[[#This Row],[Espécie*2]],'Base de dados'!B:Z,24),0)</f>
        <v>-</v>
      </c>
      <c r="BN248" s="49" t="str">
        <f>IFERROR(VLOOKUP(tab_herpeto[[#This Row],[Espécie*2]],'Base de dados'!B:Z,25,),0)</f>
        <v>-</v>
      </c>
      <c r="BO248" s="49" t="str">
        <f>IFERROR(VLOOKUP(tab_herpeto[[#This Row],[Espécie*2]],'Base de dados'!B:Z,2),0)</f>
        <v>XX</v>
      </c>
      <c r="BP248" s="49">
        <f>IFERROR(VLOOKUP(tab_herpeto[[#This Row],[Espécie*2]],'Base de dados'!B:AA,26),0)</f>
        <v>0</v>
      </c>
    </row>
    <row r="249" spans="2:68" x14ac:dyDescent="0.25">
      <c r="B249" s="29">
        <v>245</v>
      </c>
      <c r="C249" s="33" t="s">
        <v>3071</v>
      </c>
      <c r="D249" s="49" t="s">
        <v>3092</v>
      </c>
      <c r="E249" s="49" t="s">
        <v>85</v>
      </c>
      <c r="F249" s="50">
        <v>45144</v>
      </c>
      <c r="G249" s="49" t="s">
        <v>3072</v>
      </c>
      <c r="H249" s="49" t="s">
        <v>77</v>
      </c>
      <c r="I249" s="49" t="s">
        <v>59</v>
      </c>
      <c r="J249" s="49" t="s">
        <v>3064</v>
      </c>
      <c r="K249" s="53" t="s">
        <v>1350</v>
      </c>
      <c r="L249" s="35" t="str">
        <f>IFERROR(VLOOKUP(tab_herpeto[[#This Row],[Espécie*]],'Base de dados'!B:Z,7,),0)</f>
        <v>rã-chorona</v>
      </c>
      <c r="M249" s="29" t="s">
        <v>3</v>
      </c>
      <c r="N249" s="49" t="s">
        <v>82</v>
      </c>
      <c r="O249" s="49" t="s">
        <v>82</v>
      </c>
      <c r="P249" s="49" t="s">
        <v>39</v>
      </c>
      <c r="Q249" s="49" t="s">
        <v>80</v>
      </c>
      <c r="R249" s="49" t="s">
        <v>3099</v>
      </c>
      <c r="S249" s="49" t="s">
        <v>4</v>
      </c>
      <c r="T249" s="51" t="s">
        <v>3105</v>
      </c>
      <c r="U249" s="51" t="s">
        <v>3106</v>
      </c>
      <c r="V249" s="49"/>
      <c r="W249" s="49" t="s">
        <v>52</v>
      </c>
      <c r="X249" s="29" t="s">
        <v>3</v>
      </c>
      <c r="Y249" s="49" t="s">
        <v>3</v>
      </c>
      <c r="Z249" s="50">
        <f>tab_herpeto[[#This Row],[Data]]</f>
        <v>45144</v>
      </c>
      <c r="AA249" s="49" t="str">
        <f>tab_herpeto[[#This Row],[Empreendimento]]</f>
        <v>PCH Canoas</v>
      </c>
      <c r="AB249" s="49" t="s">
        <v>176</v>
      </c>
      <c r="AC249" s="29" t="s">
        <v>178</v>
      </c>
      <c r="AD249" s="29" t="s">
        <v>181</v>
      </c>
      <c r="AE249" s="29" t="s">
        <v>3086</v>
      </c>
      <c r="AF249" s="29" t="s">
        <v>184</v>
      </c>
      <c r="AG249" s="29" t="s">
        <v>3130</v>
      </c>
      <c r="AH249" s="29" t="s">
        <v>189</v>
      </c>
      <c r="AI249" s="52" t="str">
        <f>tab_herpeto[[#This Row],[Espécie*]]</f>
        <v>Physalaemus gracilis</v>
      </c>
      <c r="AJ249" s="53" t="str">
        <f>IFERROR(VLOOKUP(tab_herpeto[[#This Row],[Espécie*2]],'Base de dados'!B:Z,7,),0)</f>
        <v>rã-chorona</v>
      </c>
      <c r="AK249" s="49" t="str">
        <f>IFERROR(VLOOKUP(tab_herpeto[[#This Row],[Espécie*2]],'Base de dados'!B:Z,13,),0)</f>
        <v>-</v>
      </c>
      <c r="AL249" s="29" t="s">
        <v>192</v>
      </c>
      <c r="AM249" s="49" t="s">
        <v>3076</v>
      </c>
      <c r="AN249" s="49" t="s">
        <v>3080</v>
      </c>
      <c r="AO249" s="49" t="str">
        <f>IFERROR(VLOOKUP(tab_herpeto[[#This Row],[Espécie*2]],'Base de dados'!B:Z,22,),0)</f>
        <v>-</v>
      </c>
      <c r="AP249" s="49" t="str">
        <f>IFERROR(VLOOKUP(tab_herpeto[[#This Row],[Espécie*2]],'Base de dados'!B:Z,23,),0)</f>
        <v>-</v>
      </c>
      <c r="AQ249" s="49" t="str">
        <f>IFERROR(VLOOKUP(tab_herpeto[[#This Row],[Espécie*2]],'Base de dados'!B:Z,21,),0)</f>
        <v>LC</v>
      </c>
      <c r="AR249" s="49" t="str">
        <f>tab_herpeto[[#This Row],[Campanha]]</f>
        <v>C03</v>
      </c>
      <c r="AS249" s="49"/>
      <c r="AT249" s="49" t="str">
        <f>tab_herpeto[[#This Row],[Método]]</f>
        <v>Censo auditivo</v>
      </c>
      <c r="AU249" s="49" t="str">
        <f>tab_herpeto[[#This Row],[ID Marcação*]]</f>
        <v>-</v>
      </c>
      <c r="AV249" s="49" t="str">
        <f>tab_herpeto[[#This Row],[Nº do Tombo]]</f>
        <v>-</v>
      </c>
      <c r="AW249" s="49" t="str">
        <f>IFERROR(VLOOKUP(tab_herpeto[[#This Row],[Espécie*2]],'Base de dados'!B:Z,11,),0)</f>
        <v>R</v>
      </c>
      <c r="AX249" s="49" t="str">
        <f>IFERROR(VLOOKUP(tab_herpeto[[#This Row],[Espécie*2]],'Base de dados'!B:Z,3,),0)</f>
        <v>Anura</v>
      </c>
      <c r="AY249" s="49" t="str">
        <f>IFERROR(VLOOKUP(tab_herpeto[[#This Row],[Espécie*2]],'Base de dados'!B:Z,4,),0)</f>
        <v>Leptodactylidae</v>
      </c>
      <c r="AZ249" s="49" t="str">
        <f>IFERROR(VLOOKUP(tab_herpeto[[#This Row],[Espécie*2]],'Base de dados'!B:Z,5,),0)</f>
        <v>Leiuperinae</v>
      </c>
      <c r="BA249" s="49">
        <f>IFERROR(VLOOKUP(tab_herpeto[[#This Row],[Espécie*2]],'Base de dados'!B:Z,6,),0)</f>
        <v>0</v>
      </c>
      <c r="BB249" s="49" t="str">
        <f>IFERROR(VLOOKUP(tab_herpeto[[#This Row],[Espécie*2]],'Base de dados'!B:Z,8,),0)</f>
        <v>-</v>
      </c>
      <c r="BC249" s="49" t="str">
        <f>IFERROR(VLOOKUP(tab_herpeto[[#This Row],[Espécie*2]],'Base de dados'!B:Z,9,),0)</f>
        <v>-</v>
      </c>
      <c r="BD249" s="49" t="str">
        <f>IFERROR(VLOOKUP(tab_herpeto[[#This Row],[Espécie*2]],'Base de dados'!B:Z,10,),0)</f>
        <v>-</v>
      </c>
      <c r="BE249" s="49" t="str">
        <f>IFERROR(VLOOKUP(tab_herpeto[[#This Row],[Espécie*2]],'Base de dados'!B:Z,12,),0)</f>
        <v>-</v>
      </c>
      <c r="BF249" s="49" t="str">
        <f>IFERROR(VLOOKUP(tab_herpeto[[#This Row],[Espécie*2]],'Base de dados'!B:Z,14,),0)</f>
        <v>-</v>
      </c>
      <c r="BG249" s="49">
        <f>IFERROR(VLOOKUP(tab_herpeto[[#This Row],[Espécie*2]],'Base de dados'!B:Z,15,),0)</f>
        <v>0</v>
      </c>
      <c r="BH249" s="49">
        <f>IFERROR(VLOOKUP(tab_herpeto[[#This Row],[Espécie*2]],'Base de dados'!B:Z,16,),0)</f>
        <v>0</v>
      </c>
      <c r="BI249" s="49">
        <f>IFERROR(VLOOKUP(tab_herpeto[[#This Row],[Espécie*2]],'Base de dados'!B:Z,17,),0)</f>
        <v>0</v>
      </c>
      <c r="BJ249" s="49">
        <f>IFERROR(VLOOKUP(tab_herpeto[[#This Row],[Espécie*2]],'Base de dados'!B:Z,18,),0)</f>
        <v>0</v>
      </c>
      <c r="BK249" s="49" t="str">
        <f>IFERROR(VLOOKUP(tab_herpeto[[#This Row],[Espécie*2]],'Base de dados'!B:Z,19,),0)</f>
        <v>-</v>
      </c>
      <c r="BL249" s="49" t="str">
        <f>IFERROR(VLOOKUP(tab_herpeto[[#This Row],[Espécie*2]],'Base de dados'!B:Z,20,),0)</f>
        <v>-</v>
      </c>
      <c r="BM249" s="49" t="str">
        <f>IFERROR(VLOOKUP(tab_herpeto[[#This Row],[Espécie*2]],'Base de dados'!B:Z,24),0)</f>
        <v>-</v>
      </c>
      <c r="BN249" s="49" t="str">
        <f>IFERROR(VLOOKUP(tab_herpeto[[#This Row],[Espécie*2]],'Base de dados'!B:Z,25,),0)</f>
        <v>-</v>
      </c>
      <c r="BO249" s="49" t="str">
        <f>IFERROR(VLOOKUP(tab_herpeto[[#This Row],[Espécie*2]],'Base de dados'!B:Z,2),0)</f>
        <v>XX</v>
      </c>
      <c r="BP249" s="49">
        <f>IFERROR(VLOOKUP(tab_herpeto[[#This Row],[Espécie*2]],'Base de dados'!B:AA,26),0)</f>
        <v>0</v>
      </c>
    </row>
    <row r="250" spans="2:68" x14ac:dyDescent="0.25">
      <c r="B250" s="29">
        <v>246</v>
      </c>
      <c r="C250" s="33" t="s">
        <v>3071</v>
      </c>
      <c r="D250" s="49" t="s">
        <v>3092</v>
      </c>
      <c r="E250" s="49" t="s">
        <v>85</v>
      </c>
      <c r="F250" s="50">
        <v>45144</v>
      </c>
      <c r="G250" s="49" t="s">
        <v>3072</v>
      </c>
      <c r="H250" s="49" t="s">
        <v>77</v>
      </c>
      <c r="I250" s="49" t="s">
        <v>59</v>
      </c>
      <c r="J250" s="49" t="s">
        <v>3064</v>
      </c>
      <c r="K250" s="53" t="s">
        <v>1350</v>
      </c>
      <c r="L250" s="35" t="str">
        <f>IFERROR(VLOOKUP(tab_herpeto[[#This Row],[Espécie*]],'Base de dados'!B:Z,7,),0)</f>
        <v>rã-chorona</v>
      </c>
      <c r="M250" s="29" t="s">
        <v>3</v>
      </c>
      <c r="N250" s="49" t="s">
        <v>82</v>
      </c>
      <c r="O250" s="49" t="s">
        <v>82</v>
      </c>
      <c r="P250" s="49" t="s">
        <v>39</v>
      </c>
      <c r="Q250" s="49" t="s">
        <v>80</v>
      </c>
      <c r="R250" s="49" t="s">
        <v>3099</v>
      </c>
      <c r="S250" s="49" t="s">
        <v>4</v>
      </c>
      <c r="T250" s="51" t="s">
        <v>3105</v>
      </c>
      <c r="U250" s="51" t="s">
        <v>3106</v>
      </c>
      <c r="V250" s="49"/>
      <c r="W250" s="49" t="s">
        <v>52</v>
      </c>
      <c r="X250" s="29" t="s">
        <v>3</v>
      </c>
      <c r="Y250" s="49" t="s">
        <v>3</v>
      </c>
      <c r="Z250" s="50">
        <f>tab_herpeto[[#This Row],[Data]]</f>
        <v>45144</v>
      </c>
      <c r="AA250" s="49" t="str">
        <f>tab_herpeto[[#This Row],[Empreendimento]]</f>
        <v>PCH Canoas</v>
      </c>
      <c r="AB250" s="49" t="s">
        <v>176</v>
      </c>
      <c r="AC250" s="29" t="s">
        <v>178</v>
      </c>
      <c r="AD250" s="29" t="s">
        <v>181</v>
      </c>
      <c r="AE250" s="29" t="s">
        <v>3086</v>
      </c>
      <c r="AF250" s="29" t="s">
        <v>184</v>
      </c>
      <c r="AG250" s="29" t="s">
        <v>3130</v>
      </c>
      <c r="AH250" s="29" t="s">
        <v>189</v>
      </c>
      <c r="AI250" s="52" t="str">
        <f>tab_herpeto[[#This Row],[Espécie*]]</f>
        <v>Physalaemus gracilis</v>
      </c>
      <c r="AJ250" s="53" t="str">
        <f>IFERROR(VLOOKUP(tab_herpeto[[#This Row],[Espécie*2]],'Base de dados'!B:Z,7,),0)</f>
        <v>rã-chorona</v>
      </c>
      <c r="AK250" s="49" t="str">
        <f>IFERROR(VLOOKUP(tab_herpeto[[#This Row],[Espécie*2]],'Base de dados'!B:Z,13,),0)</f>
        <v>-</v>
      </c>
      <c r="AL250" s="29" t="s">
        <v>192</v>
      </c>
      <c r="AM250" s="49" t="s">
        <v>3076</v>
      </c>
      <c r="AN250" s="49" t="s">
        <v>3080</v>
      </c>
      <c r="AO250" s="49" t="str">
        <f>IFERROR(VLOOKUP(tab_herpeto[[#This Row],[Espécie*2]],'Base de dados'!B:Z,22,),0)</f>
        <v>-</v>
      </c>
      <c r="AP250" s="49" t="str">
        <f>IFERROR(VLOOKUP(tab_herpeto[[#This Row],[Espécie*2]],'Base de dados'!B:Z,23,),0)</f>
        <v>-</v>
      </c>
      <c r="AQ250" s="49" t="str">
        <f>IFERROR(VLOOKUP(tab_herpeto[[#This Row],[Espécie*2]],'Base de dados'!B:Z,21,),0)</f>
        <v>LC</v>
      </c>
      <c r="AR250" s="49" t="str">
        <f>tab_herpeto[[#This Row],[Campanha]]</f>
        <v>C03</v>
      </c>
      <c r="AS250" s="49"/>
      <c r="AT250" s="49" t="str">
        <f>tab_herpeto[[#This Row],[Método]]</f>
        <v>Censo auditivo</v>
      </c>
      <c r="AU250" s="49" t="str">
        <f>tab_herpeto[[#This Row],[ID Marcação*]]</f>
        <v>-</v>
      </c>
      <c r="AV250" s="49" t="str">
        <f>tab_herpeto[[#This Row],[Nº do Tombo]]</f>
        <v>-</v>
      </c>
      <c r="AW250" s="49" t="str">
        <f>IFERROR(VLOOKUP(tab_herpeto[[#This Row],[Espécie*2]],'Base de dados'!B:Z,11,),0)</f>
        <v>R</v>
      </c>
      <c r="AX250" s="49" t="str">
        <f>IFERROR(VLOOKUP(tab_herpeto[[#This Row],[Espécie*2]],'Base de dados'!B:Z,3,),0)</f>
        <v>Anura</v>
      </c>
      <c r="AY250" s="49" t="str">
        <f>IFERROR(VLOOKUP(tab_herpeto[[#This Row],[Espécie*2]],'Base de dados'!B:Z,4,),0)</f>
        <v>Leptodactylidae</v>
      </c>
      <c r="AZ250" s="49" t="str">
        <f>IFERROR(VLOOKUP(tab_herpeto[[#This Row],[Espécie*2]],'Base de dados'!B:Z,5,),0)</f>
        <v>Leiuperinae</v>
      </c>
      <c r="BA250" s="49">
        <f>IFERROR(VLOOKUP(tab_herpeto[[#This Row],[Espécie*2]],'Base de dados'!B:Z,6,),0)</f>
        <v>0</v>
      </c>
      <c r="BB250" s="49" t="str">
        <f>IFERROR(VLOOKUP(tab_herpeto[[#This Row],[Espécie*2]],'Base de dados'!B:Z,8,),0)</f>
        <v>-</v>
      </c>
      <c r="BC250" s="49" t="str">
        <f>IFERROR(VLOOKUP(tab_herpeto[[#This Row],[Espécie*2]],'Base de dados'!B:Z,9,),0)</f>
        <v>-</v>
      </c>
      <c r="BD250" s="49" t="str">
        <f>IFERROR(VLOOKUP(tab_herpeto[[#This Row],[Espécie*2]],'Base de dados'!B:Z,10,),0)</f>
        <v>-</v>
      </c>
      <c r="BE250" s="49" t="str">
        <f>IFERROR(VLOOKUP(tab_herpeto[[#This Row],[Espécie*2]],'Base de dados'!B:Z,12,),0)</f>
        <v>-</v>
      </c>
      <c r="BF250" s="49" t="str">
        <f>IFERROR(VLOOKUP(tab_herpeto[[#This Row],[Espécie*2]],'Base de dados'!B:Z,14,),0)</f>
        <v>-</v>
      </c>
      <c r="BG250" s="49">
        <f>IFERROR(VLOOKUP(tab_herpeto[[#This Row],[Espécie*2]],'Base de dados'!B:Z,15,),0)</f>
        <v>0</v>
      </c>
      <c r="BH250" s="49">
        <f>IFERROR(VLOOKUP(tab_herpeto[[#This Row],[Espécie*2]],'Base de dados'!B:Z,16,),0)</f>
        <v>0</v>
      </c>
      <c r="BI250" s="49">
        <f>IFERROR(VLOOKUP(tab_herpeto[[#This Row],[Espécie*2]],'Base de dados'!B:Z,17,),0)</f>
        <v>0</v>
      </c>
      <c r="BJ250" s="49">
        <f>IFERROR(VLOOKUP(tab_herpeto[[#This Row],[Espécie*2]],'Base de dados'!B:Z,18,),0)</f>
        <v>0</v>
      </c>
      <c r="BK250" s="49" t="str">
        <f>IFERROR(VLOOKUP(tab_herpeto[[#This Row],[Espécie*2]],'Base de dados'!B:Z,19,),0)</f>
        <v>-</v>
      </c>
      <c r="BL250" s="49" t="str">
        <f>IFERROR(VLOOKUP(tab_herpeto[[#This Row],[Espécie*2]],'Base de dados'!B:Z,20,),0)</f>
        <v>-</v>
      </c>
      <c r="BM250" s="49" t="str">
        <f>IFERROR(VLOOKUP(tab_herpeto[[#This Row],[Espécie*2]],'Base de dados'!B:Z,24),0)</f>
        <v>-</v>
      </c>
      <c r="BN250" s="49" t="str">
        <f>IFERROR(VLOOKUP(tab_herpeto[[#This Row],[Espécie*2]],'Base de dados'!B:Z,25,),0)</f>
        <v>-</v>
      </c>
      <c r="BO250" s="49" t="str">
        <f>IFERROR(VLOOKUP(tab_herpeto[[#This Row],[Espécie*2]],'Base de dados'!B:Z,2),0)</f>
        <v>XX</v>
      </c>
      <c r="BP250" s="49">
        <f>IFERROR(VLOOKUP(tab_herpeto[[#This Row],[Espécie*2]],'Base de dados'!B:AA,26),0)</f>
        <v>0</v>
      </c>
    </row>
    <row r="251" spans="2:68" x14ac:dyDescent="0.25">
      <c r="B251" s="29">
        <v>247</v>
      </c>
      <c r="C251" s="33" t="s">
        <v>3071</v>
      </c>
      <c r="D251" s="49" t="s">
        <v>3092</v>
      </c>
      <c r="E251" s="49" t="s">
        <v>85</v>
      </c>
      <c r="F251" s="50">
        <v>45144</v>
      </c>
      <c r="G251" s="49" t="s">
        <v>3072</v>
      </c>
      <c r="H251" s="49" t="s">
        <v>77</v>
      </c>
      <c r="I251" s="49" t="s">
        <v>59</v>
      </c>
      <c r="J251" s="49" t="s">
        <v>3064</v>
      </c>
      <c r="K251" s="53" t="s">
        <v>1350</v>
      </c>
      <c r="L251" s="35" t="str">
        <f>IFERROR(VLOOKUP(tab_herpeto[[#This Row],[Espécie*]],'Base de dados'!B:Z,7,),0)</f>
        <v>rã-chorona</v>
      </c>
      <c r="M251" s="29" t="s">
        <v>3</v>
      </c>
      <c r="N251" s="49" t="s">
        <v>82</v>
      </c>
      <c r="O251" s="49" t="s">
        <v>82</v>
      </c>
      <c r="P251" s="49" t="s">
        <v>39</v>
      </c>
      <c r="Q251" s="49" t="s">
        <v>80</v>
      </c>
      <c r="R251" s="49" t="s">
        <v>3099</v>
      </c>
      <c r="S251" s="49" t="s">
        <v>4</v>
      </c>
      <c r="T251" s="51" t="s">
        <v>3105</v>
      </c>
      <c r="U251" s="51" t="s">
        <v>3106</v>
      </c>
      <c r="V251" s="49"/>
      <c r="W251" s="49" t="s">
        <v>52</v>
      </c>
      <c r="X251" s="29" t="s">
        <v>3</v>
      </c>
      <c r="Y251" s="49" t="s">
        <v>3</v>
      </c>
      <c r="Z251" s="50">
        <f>tab_herpeto[[#This Row],[Data]]</f>
        <v>45144</v>
      </c>
      <c r="AA251" s="49" t="str">
        <f>tab_herpeto[[#This Row],[Empreendimento]]</f>
        <v>PCH Canoas</v>
      </c>
      <c r="AB251" s="49" t="s">
        <v>176</v>
      </c>
      <c r="AC251" s="29" t="s">
        <v>178</v>
      </c>
      <c r="AD251" s="29" t="s">
        <v>181</v>
      </c>
      <c r="AE251" s="29" t="s">
        <v>3086</v>
      </c>
      <c r="AF251" s="29" t="s">
        <v>184</v>
      </c>
      <c r="AG251" s="29" t="s">
        <v>3130</v>
      </c>
      <c r="AH251" s="29" t="s">
        <v>189</v>
      </c>
      <c r="AI251" s="52" t="str">
        <f>tab_herpeto[[#This Row],[Espécie*]]</f>
        <v>Physalaemus gracilis</v>
      </c>
      <c r="AJ251" s="53" t="str">
        <f>IFERROR(VLOOKUP(tab_herpeto[[#This Row],[Espécie*2]],'Base de dados'!B:Z,7,),0)</f>
        <v>rã-chorona</v>
      </c>
      <c r="AK251" s="49" t="str">
        <f>IFERROR(VLOOKUP(tab_herpeto[[#This Row],[Espécie*2]],'Base de dados'!B:Z,13,),0)</f>
        <v>-</v>
      </c>
      <c r="AL251" s="29" t="s">
        <v>192</v>
      </c>
      <c r="AM251" s="49" t="s">
        <v>3076</v>
      </c>
      <c r="AN251" s="49" t="s">
        <v>3080</v>
      </c>
      <c r="AO251" s="49" t="str">
        <f>IFERROR(VLOOKUP(tab_herpeto[[#This Row],[Espécie*2]],'Base de dados'!B:Z,22,),0)</f>
        <v>-</v>
      </c>
      <c r="AP251" s="49" t="str">
        <f>IFERROR(VLOOKUP(tab_herpeto[[#This Row],[Espécie*2]],'Base de dados'!B:Z,23,),0)</f>
        <v>-</v>
      </c>
      <c r="AQ251" s="49" t="str">
        <f>IFERROR(VLOOKUP(tab_herpeto[[#This Row],[Espécie*2]],'Base de dados'!B:Z,21,),0)</f>
        <v>LC</v>
      </c>
      <c r="AR251" s="49" t="str">
        <f>tab_herpeto[[#This Row],[Campanha]]</f>
        <v>C03</v>
      </c>
      <c r="AS251" s="49"/>
      <c r="AT251" s="49" t="str">
        <f>tab_herpeto[[#This Row],[Método]]</f>
        <v>Censo auditivo</v>
      </c>
      <c r="AU251" s="49" t="str">
        <f>tab_herpeto[[#This Row],[ID Marcação*]]</f>
        <v>-</v>
      </c>
      <c r="AV251" s="49" t="str">
        <f>tab_herpeto[[#This Row],[Nº do Tombo]]</f>
        <v>-</v>
      </c>
      <c r="AW251" s="49" t="str">
        <f>IFERROR(VLOOKUP(tab_herpeto[[#This Row],[Espécie*2]],'Base de dados'!B:Z,11,),0)</f>
        <v>R</v>
      </c>
      <c r="AX251" s="49" t="str">
        <f>IFERROR(VLOOKUP(tab_herpeto[[#This Row],[Espécie*2]],'Base de dados'!B:Z,3,),0)</f>
        <v>Anura</v>
      </c>
      <c r="AY251" s="49" t="str">
        <f>IFERROR(VLOOKUP(tab_herpeto[[#This Row],[Espécie*2]],'Base de dados'!B:Z,4,),0)</f>
        <v>Leptodactylidae</v>
      </c>
      <c r="AZ251" s="49" t="str">
        <f>IFERROR(VLOOKUP(tab_herpeto[[#This Row],[Espécie*2]],'Base de dados'!B:Z,5,),0)</f>
        <v>Leiuperinae</v>
      </c>
      <c r="BA251" s="49">
        <f>IFERROR(VLOOKUP(tab_herpeto[[#This Row],[Espécie*2]],'Base de dados'!B:Z,6,),0)</f>
        <v>0</v>
      </c>
      <c r="BB251" s="49" t="str">
        <f>IFERROR(VLOOKUP(tab_herpeto[[#This Row],[Espécie*2]],'Base de dados'!B:Z,8,),0)</f>
        <v>-</v>
      </c>
      <c r="BC251" s="49" t="str">
        <f>IFERROR(VLOOKUP(tab_herpeto[[#This Row],[Espécie*2]],'Base de dados'!B:Z,9,),0)</f>
        <v>-</v>
      </c>
      <c r="BD251" s="49" t="str">
        <f>IFERROR(VLOOKUP(tab_herpeto[[#This Row],[Espécie*2]],'Base de dados'!B:Z,10,),0)</f>
        <v>-</v>
      </c>
      <c r="BE251" s="49" t="str">
        <f>IFERROR(VLOOKUP(tab_herpeto[[#This Row],[Espécie*2]],'Base de dados'!B:Z,12,),0)</f>
        <v>-</v>
      </c>
      <c r="BF251" s="49" t="str">
        <f>IFERROR(VLOOKUP(tab_herpeto[[#This Row],[Espécie*2]],'Base de dados'!B:Z,14,),0)</f>
        <v>-</v>
      </c>
      <c r="BG251" s="49">
        <f>IFERROR(VLOOKUP(tab_herpeto[[#This Row],[Espécie*2]],'Base de dados'!B:Z,15,),0)</f>
        <v>0</v>
      </c>
      <c r="BH251" s="49">
        <f>IFERROR(VLOOKUP(tab_herpeto[[#This Row],[Espécie*2]],'Base de dados'!B:Z,16,),0)</f>
        <v>0</v>
      </c>
      <c r="BI251" s="49">
        <f>IFERROR(VLOOKUP(tab_herpeto[[#This Row],[Espécie*2]],'Base de dados'!B:Z,17,),0)</f>
        <v>0</v>
      </c>
      <c r="BJ251" s="49">
        <f>IFERROR(VLOOKUP(tab_herpeto[[#This Row],[Espécie*2]],'Base de dados'!B:Z,18,),0)</f>
        <v>0</v>
      </c>
      <c r="BK251" s="49" t="str">
        <f>IFERROR(VLOOKUP(tab_herpeto[[#This Row],[Espécie*2]],'Base de dados'!B:Z,19,),0)</f>
        <v>-</v>
      </c>
      <c r="BL251" s="49" t="str">
        <f>IFERROR(VLOOKUP(tab_herpeto[[#This Row],[Espécie*2]],'Base de dados'!B:Z,20,),0)</f>
        <v>-</v>
      </c>
      <c r="BM251" s="49" t="str">
        <f>IFERROR(VLOOKUP(tab_herpeto[[#This Row],[Espécie*2]],'Base de dados'!B:Z,24),0)</f>
        <v>-</v>
      </c>
      <c r="BN251" s="49" t="str">
        <f>IFERROR(VLOOKUP(tab_herpeto[[#This Row],[Espécie*2]],'Base de dados'!B:Z,25,),0)</f>
        <v>-</v>
      </c>
      <c r="BO251" s="49" t="str">
        <f>IFERROR(VLOOKUP(tab_herpeto[[#This Row],[Espécie*2]],'Base de dados'!B:Z,2),0)</f>
        <v>XX</v>
      </c>
      <c r="BP251" s="49">
        <f>IFERROR(VLOOKUP(tab_herpeto[[#This Row],[Espécie*2]],'Base de dados'!B:AA,26),0)</f>
        <v>0</v>
      </c>
    </row>
    <row r="252" spans="2:68" x14ac:dyDescent="0.25">
      <c r="B252" s="29">
        <v>248</v>
      </c>
      <c r="C252" s="33" t="s">
        <v>3071</v>
      </c>
      <c r="D252" s="49" t="s">
        <v>3092</v>
      </c>
      <c r="E252" s="49" t="s">
        <v>85</v>
      </c>
      <c r="F252" s="50">
        <v>45144</v>
      </c>
      <c r="G252" s="49" t="s">
        <v>3072</v>
      </c>
      <c r="H252" s="49" t="s">
        <v>77</v>
      </c>
      <c r="I252" s="49" t="s">
        <v>59</v>
      </c>
      <c r="J252" s="49" t="s">
        <v>3064</v>
      </c>
      <c r="K252" s="53" t="s">
        <v>1350</v>
      </c>
      <c r="L252" s="35" t="str">
        <f>IFERROR(VLOOKUP(tab_herpeto[[#This Row],[Espécie*]],'Base de dados'!B:Z,7,),0)</f>
        <v>rã-chorona</v>
      </c>
      <c r="M252" s="29" t="s">
        <v>3</v>
      </c>
      <c r="N252" s="49" t="s">
        <v>82</v>
      </c>
      <c r="O252" s="49" t="s">
        <v>82</v>
      </c>
      <c r="P252" s="49" t="s">
        <v>39</v>
      </c>
      <c r="Q252" s="49" t="s">
        <v>80</v>
      </c>
      <c r="R252" s="49" t="s">
        <v>3099</v>
      </c>
      <c r="S252" s="49" t="s">
        <v>4</v>
      </c>
      <c r="T252" s="51" t="s">
        <v>3105</v>
      </c>
      <c r="U252" s="51" t="s">
        <v>3106</v>
      </c>
      <c r="V252" s="49"/>
      <c r="W252" s="49" t="s">
        <v>52</v>
      </c>
      <c r="X252" s="29" t="s">
        <v>3</v>
      </c>
      <c r="Y252" s="49" t="s">
        <v>3</v>
      </c>
      <c r="Z252" s="50">
        <f>tab_herpeto[[#This Row],[Data]]</f>
        <v>45144</v>
      </c>
      <c r="AA252" s="49" t="str">
        <f>tab_herpeto[[#This Row],[Empreendimento]]</f>
        <v>PCH Canoas</v>
      </c>
      <c r="AB252" s="49" t="s">
        <v>176</v>
      </c>
      <c r="AC252" s="29" t="s">
        <v>178</v>
      </c>
      <c r="AD252" s="29" t="s">
        <v>181</v>
      </c>
      <c r="AE252" s="29" t="s">
        <v>3086</v>
      </c>
      <c r="AF252" s="29" t="s">
        <v>184</v>
      </c>
      <c r="AG252" s="29" t="s">
        <v>3130</v>
      </c>
      <c r="AH252" s="29" t="s">
        <v>189</v>
      </c>
      <c r="AI252" s="52" t="str">
        <f>tab_herpeto[[#This Row],[Espécie*]]</f>
        <v>Physalaemus gracilis</v>
      </c>
      <c r="AJ252" s="53" t="str">
        <f>IFERROR(VLOOKUP(tab_herpeto[[#This Row],[Espécie*2]],'Base de dados'!B:Z,7,),0)</f>
        <v>rã-chorona</v>
      </c>
      <c r="AK252" s="49" t="str">
        <f>IFERROR(VLOOKUP(tab_herpeto[[#This Row],[Espécie*2]],'Base de dados'!B:Z,13,),0)</f>
        <v>-</v>
      </c>
      <c r="AL252" s="29" t="s">
        <v>192</v>
      </c>
      <c r="AM252" s="49" t="s">
        <v>3076</v>
      </c>
      <c r="AN252" s="49" t="s">
        <v>3080</v>
      </c>
      <c r="AO252" s="49" t="str">
        <f>IFERROR(VLOOKUP(tab_herpeto[[#This Row],[Espécie*2]],'Base de dados'!B:Z,22,),0)</f>
        <v>-</v>
      </c>
      <c r="AP252" s="49" t="str">
        <f>IFERROR(VLOOKUP(tab_herpeto[[#This Row],[Espécie*2]],'Base de dados'!B:Z,23,),0)</f>
        <v>-</v>
      </c>
      <c r="AQ252" s="49" t="str">
        <f>IFERROR(VLOOKUP(tab_herpeto[[#This Row],[Espécie*2]],'Base de dados'!B:Z,21,),0)</f>
        <v>LC</v>
      </c>
      <c r="AR252" s="49" t="str">
        <f>tab_herpeto[[#This Row],[Campanha]]</f>
        <v>C03</v>
      </c>
      <c r="AS252" s="49"/>
      <c r="AT252" s="49" t="str">
        <f>tab_herpeto[[#This Row],[Método]]</f>
        <v>Censo auditivo</v>
      </c>
      <c r="AU252" s="49" t="str">
        <f>tab_herpeto[[#This Row],[ID Marcação*]]</f>
        <v>-</v>
      </c>
      <c r="AV252" s="49" t="str">
        <f>tab_herpeto[[#This Row],[Nº do Tombo]]</f>
        <v>-</v>
      </c>
      <c r="AW252" s="49" t="str">
        <f>IFERROR(VLOOKUP(tab_herpeto[[#This Row],[Espécie*2]],'Base de dados'!B:Z,11,),0)</f>
        <v>R</v>
      </c>
      <c r="AX252" s="49" t="str">
        <f>IFERROR(VLOOKUP(tab_herpeto[[#This Row],[Espécie*2]],'Base de dados'!B:Z,3,),0)</f>
        <v>Anura</v>
      </c>
      <c r="AY252" s="49" t="str">
        <f>IFERROR(VLOOKUP(tab_herpeto[[#This Row],[Espécie*2]],'Base de dados'!B:Z,4,),0)</f>
        <v>Leptodactylidae</v>
      </c>
      <c r="AZ252" s="49" t="str">
        <f>IFERROR(VLOOKUP(tab_herpeto[[#This Row],[Espécie*2]],'Base de dados'!B:Z,5,),0)</f>
        <v>Leiuperinae</v>
      </c>
      <c r="BA252" s="49">
        <f>IFERROR(VLOOKUP(tab_herpeto[[#This Row],[Espécie*2]],'Base de dados'!B:Z,6,),0)</f>
        <v>0</v>
      </c>
      <c r="BB252" s="49" t="str">
        <f>IFERROR(VLOOKUP(tab_herpeto[[#This Row],[Espécie*2]],'Base de dados'!B:Z,8,),0)</f>
        <v>-</v>
      </c>
      <c r="BC252" s="49" t="str">
        <f>IFERROR(VLOOKUP(tab_herpeto[[#This Row],[Espécie*2]],'Base de dados'!B:Z,9,),0)</f>
        <v>-</v>
      </c>
      <c r="BD252" s="49" t="str">
        <f>IFERROR(VLOOKUP(tab_herpeto[[#This Row],[Espécie*2]],'Base de dados'!B:Z,10,),0)</f>
        <v>-</v>
      </c>
      <c r="BE252" s="49" t="str">
        <f>IFERROR(VLOOKUP(tab_herpeto[[#This Row],[Espécie*2]],'Base de dados'!B:Z,12,),0)</f>
        <v>-</v>
      </c>
      <c r="BF252" s="49" t="str">
        <f>IFERROR(VLOOKUP(tab_herpeto[[#This Row],[Espécie*2]],'Base de dados'!B:Z,14,),0)</f>
        <v>-</v>
      </c>
      <c r="BG252" s="49">
        <f>IFERROR(VLOOKUP(tab_herpeto[[#This Row],[Espécie*2]],'Base de dados'!B:Z,15,),0)</f>
        <v>0</v>
      </c>
      <c r="BH252" s="49">
        <f>IFERROR(VLOOKUP(tab_herpeto[[#This Row],[Espécie*2]],'Base de dados'!B:Z,16,),0)</f>
        <v>0</v>
      </c>
      <c r="BI252" s="49">
        <f>IFERROR(VLOOKUP(tab_herpeto[[#This Row],[Espécie*2]],'Base de dados'!B:Z,17,),0)</f>
        <v>0</v>
      </c>
      <c r="BJ252" s="49">
        <f>IFERROR(VLOOKUP(tab_herpeto[[#This Row],[Espécie*2]],'Base de dados'!B:Z,18,),0)</f>
        <v>0</v>
      </c>
      <c r="BK252" s="49" t="str">
        <f>IFERROR(VLOOKUP(tab_herpeto[[#This Row],[Espécie*2]],'Base de dados'!B:Z,19,),0)</f>
        <v>-</v>
      </c>
      <c r="BL252" s="49" t="str">
        <f>IFERROR(VLOOKUP(tab_herpeto[[#This Row],[Espécie*2]],'Base de dados'!B:Z,20,),0)</f>
        <v>-</v>
      </c>
      <c r="BM252" s="49" t="str">
        <f>IFERROR(VLOOKUP(tab_herpeto[[#This Row],[Espécie*2]],'Base de dados'!B:Z,24),0)</f>
        <v>-</v>
      </c>
      <c r="BN252" s="49" t="str">
        <f>IFERROR(VLOOKUP(tab_herpeto[[#This Row],[Espécie*2]],'Base de dados'!B:Z,25,),0)</f>
        <v>-</v>
      </c>
      <c r="BO252" s="49" t="str">
        <f>IFERROR(VLOOKUP(tab_herpeto[[#This Row],[Espécie*2]],'Base de dados'!B:Z,2),0)</f>
        <v>XX</v>
      </c>
      <c r="BP252" s="49">
        <f>IFERROR(VLOOKUP(tab_herpeto[[#This Row],[Espécie*2]],'Base de dados'!B:AA,26),0)</f>
        <v>0</v>
      </c>
    </row>
    <row r="253" spans="2:68" x14ac:dyDescent="0.25">
      <c r="B253" s="29">
        <v>249</v>
      </c>
      <c r="C253" s="33" t="s">
        <v>3071</v>
      </c>
      <c r="D253" s="49" t="s">
        <v>3092</v>
      </c>
      <c r="E253" s="49" t="s">
        <v>85</v>
      </c>
      <c r="F253" s="50">
        <v>45144</v>
      </c>
      <c r="G253" s="49" t="s">
        <v>3072</v>
      </c>
      <c r="H253" s="49" t="s">
        <v>77</v>
      </c>
      <c r="I253" s="49" t="s">
        <v>59</v>
      </c>
      <c r="J253" s="49" t="s">
        <v>3064</v>
      </c>
      <c r="K253" s="53" t="s">
        <v>1350</v>
      </c>
      <c r="L253" s="35" t="str">
        <f>IFERROR(VLOOKUP(tab_herpeto[[#This Row],[Espécie*]],'Base de dados'!B:Z,7,),0)</f>
        <v>rã-chorona</v>
      </c>
      <c r="M253" s="29" t="s">
        <v>3</v>
      </c>
      <c r="N253" s="49" t="s">
        <v>82</v>
      </c>
      <c r="O253" s="49" t="s">
        <v>82</v>
      </c>
      <c r="P253" s="49" t="s">
        <v>39</v>
      </c>
      <c r="Q253" s="49" t="s">
        <v>80</v>
      </c>
      <c r="R253" s="49" t="s">
        <v>3099</v>
      </c>
      <c r="S253" s="49" t="s">
        <v>4</v>
      </c>
      <c r="T253" s="51" t="s">
        <v>3105</v>
      </c>
      <c r="U253" s="51" t="s">
        <v>3106</v>
      </c>
      <c r="V253" s="49"/>
      <c r="W253" s="49" t="s">
        <v>52</v>
      </c>
      <c r="X253" s="29" t="s">
        <v>3</v>
      </c>
      <c r="Y253" s="49" t="s">
        <v>3</v>
      </c>
      <c r="Z253" s="50">
        <f>tab_herpeto[[#This Row],[Data]]</f>
        <v>45144</v>
      </c>
      <c r="AA253" s="49" t="str">
        <f>tab_herpeto[[#This Row],[Empreendimento]]</f>
        <v>PCH Canoas</v>
      </c>
      <c r="AB253" s="49" t="s">
        <v>176</v>
      </c>
      <c r="AC253" s="29" t="s">
        <v>178</v>
      </c>
      <c r="AD253" s="29" t="s">
        <v>181</v>
      </c>
      <c r="AE253" s="29" t="s">
        <v>3086</v>
      </c>
      <c r="AF253" s="29" t="s">
        <v>184</v>
      </c>
      <c r="AG253" s="29" t="s">
        <v>3130</v>
      </c>
      <c r="AH253" s="29" t="s">
        <v>189</v>
      </c>
      <c r="AI253" s="52" t="str">
        <f>tab_herpeto[[#This Row],[Espécie*]]</f>
        <v>Physalaemus gracilis</v>
      </c>
      <c r="AJ253" s="53" t="str">
        <f>IFERROR(VLOOKUP(tab_herpeto[[#This Row],[Espécie*2]],'Base de dados'!B:Z,7,),0)</f>
        <v>rã-chorona</v>
      </c>
      <c r="AK253" s="49" t="str">
        <f>IFERROR(VLOOKUP(tab_herpeto[[#This Row],[Espécie*2]],'Base de dados'!B:Z,13,),0)</f>
        <v>-</v>
      </c>
      <c r="AL253" s="29" t="s">
        <v>192</v>
      </c>
      <c r="AM253" s="49" t="s">
        <v>3076</v>
      </c>
      <c r="AN253" s="49" t="s">
        <v>3080</v>
      </c>
      <c r="AO253" s="49" t="str">
        <f>IFERROR(VLOOKUP(tab_herpeto[[#This Row],[Espécie*2]],'Base de dados'!B:Z,22,),0)</f>
        <v>-</v>
      </c>
      <c r="AP253" s="49" t="str">
        <f>IFERROR(VLOOKUP(tab_herpeto[[#This Row],[Espécie*2]],'Base de dados'!B:Z,23,),0)</f>
        <v>-</v>
      </c>
      <c r="AQ253" s="49" t="str">
        <f>IFERROR(VLOOKUP(tab_herpeto[[#This Row],[Espécie*2]],'Base de dados'!B:Z,21,),0)</f>
        <v>LC</v>
      </c>
      <c r="AR253" s="49" t="str">
        <f>tab_herpeto[[#This Row],[Campanha]]</f>
        <v>C03</v>
      </c>
      <c r="AS253" s="49"/>
      <c r="AT253" s="49" t="str">
        <f>tab_herpeto[[#This Row],[Método]]</f>
        <v>Censo auditivo</v>
      </c>
      <c r="AU253" s="49" t="str">
        <f>tab_herpeto[[#This Row],[ID Marcação*]]</f>
        <v>-</v>
      </c>
      <c r="AV253" s="49" t="str">
        <f>tab_herpeto[[#This Row],[Nº do Tombo]]</f>
        <v>-</v>
      </c>
      <c r="AW253" s="49" t="str">
        <f>IFERROR(VLOOKUP(tab_herpeto[[#This Row],[Espécie*2]],'Base de dados'!B:Z,11,),0)</f>
        <v>R</v>
      </c>
      <c r="AX253" s="49" t="str">
        <f>IFERROR(VLOOKUP(tab_herpeto[[#This Row],[Espécie*2]],'Base de dados'!B:Z,3,),0)</f>
        <v>Anura</v>
      </c>
      <c r="AY253" s="49" t="str">
        <f>IFERROR(VLOOKUP(tab_herpeto[[#This Row],[Espécie*2]],'Base de dados'!B:Z,4,),0)</f>
        <v>Leptodactylidae</v>
      </c>
      <c r="AZ253" s="49" t="str">
        <f>IFERROR(VLOOKUP(tab_herpeto[[#This Row],[Espécie*2]],'Base de dados'!B:Z,5,),0)</f>
        <v>Leiuperinae</v>
      </c>
      <c r="BA253" s="49">
        <f>IFERROR(VLOOKUP(tab_herpeto[[#This Row],[Espécie*2]],'Base de dados'!B:Z,6,),0)</f>
        <v>0</v>
      </c>
      <c r="BB253" s="49" t="str">
        <f>IFERROR(VLOOKUP(tab_herpeto[[#This Row],[Espécie*2]],'Base de dados'!B:Z,8,),0)</f>
        <v>-</v>
      </c>
      <c r="BC253" s="49" t="str">
        <f>IFERROR(VLOOKUP(tab_herpeto[[#This Row],[Espécie*2]],'Base de dados'!B:Z,9,),0)</f>
        <v>-</v>
      </c>
      <c r="BD253" s="49" t="str">
        <f>IFERROR(VLOOKUP(tab_herpeto[[#This Row],[Espécie*2]],'Base de dados'!B:Z,10,),0)</f>
        <v>-</v>
      </c>
      <c r="BE253" s="49" t="str">
        <f>IFERROR(VLOOKUP(tab_herpeto[[#This Row],[Espécie*2]],'Base de dados'!B:Z,12,),0)</f>
        <v>-</v>
      </c>
      <c r="BF253" s="49" t="str">
        <f>IFERROR(VLOOKUP(tab_herpeto[[#This Row],[Espécie*2]],'Base de dados'!B:Z,14,),0)</f>
        <v>-</v>
      </c>
      <c r="BG253" s="49">
        <f>IFERROR(VLOOKUP(tab_herpeto[[#This Row],[Espécie*2]],'Base de dados'!B:Z,15,),0)</f>
        <v>0</v>
      </c>
      <c r="BH253" s="49">
        <f>IFERROR(VLOOKUP(tab_herpeto[[#This Row],[Espécie*2]],'Base de dados'!B:Z,16,),0)</f>
        <v>0</v>
      </c>
      <c r="BI253" s="49">
        <f>IFERROR(VLOOKUP(tab_herpeto[[#This Row],[Espécie*2]],'Base de dados'!B:Z,17,),0)</f>
        <v>0</v>
      </c>
      <c r="BJ253" s="49">
        <f>IFERROR(VLOOKUP(tab_herpeto[[#This Row],[Espécie*2]],'Base de dados'!B:Z,18,),0)</f>
        <v>0</v>
      </c>
      <c r="BK253" s="49" t="str">
        <f>IFERROR(VLOOKUP(tab_herpeto[[#This Row],[Espécie*2]],'Base de dados'!B:Z,19,),0)</f>
        <v>-</v>
      </c>
      <c r="BL253" s="49" t="str">
        <f>IFERROR(VLOOKUP(tab_herpeto[[#This Row],[Espécie*2]],'Base de dados'!B:Z,20,),0)</f>
        <v>-</v>
      </c>
      <c r="BM253" s="49" t="str">
        <f>IFERROR(VLOOKUP(tab_herpeto[[#This Row],[Espécie*2]],'Base de dados'!B:Z,24),0)</f>
        <v>-</v>
      </c>
      <c r="BN253" s="49" t="str">
        <f>IFERROR(VLOOKUP(tab_herpeto[[#This Row],[Espécie*2]],'Base de dados'!B:Z,25,),0)</f>
        <v>-</v>
      </c>
      <c r="BO253" s="49" t="str">
        <f>IFERROR(VLOOKUP(tab_herpeto[[#This Row],[Espécie*2]],'Base de dados'!B:Z,2),0)</f>
        <v>XX</v>
      </c>
      <c r="BP253" s="49">
        <f>IFERROR(VLOOKUP(tab_herpeto[[#This Row],[Espécie*2]],'Base de dados'!B:AA,26),0)</f>
        <v>0</v>
      </c>
    </row>
    <row r="254" spans="2:68" x14ac:dyDescent="0.25">
      <c r="B254" s="29">
        <v>250</v>
      </c>
      <c r="C254" s="33" t="s">
        <v>3071</v>
      </c>
      <c r="D254" s="49" t="s">
        <v>3092</v>
      </c>
      <c r="E254" s="49" t="s">
        <v>85</v>
      </c>
      <c r="F254" s="50">
        <v>45144</v>
      </c>
      <c r="G254" s="49" t="s">
        <v>3072</v>
      </c>
      <c r="H254" s="49" t="s">
        <v>77</v>
      </c>
      <c r="I254" s="49" t="s">
        <v>59</v>
      </c>
      <c r="J254" s="49" t="s">
        <v>3064</v>
      </c>
      <c r="K254" s="53" t="s">
        <v>1350</v>
      </c>
      <c r="L254" s="35" t="str">
        <f>IFERROR(VLOOKUP(tab_herpeto[[#This Row],[Espécie*]],'Base de dados'!B:Z,7,),0)</f>
        <v>rã-chorona</v>
      </c>
      <c r="M254" s="29" t="s">
        <v>3</v>
      </c>
      <c r="N254" s="49" t="s">
        <v>82</v>
      </c>
      <c r="O254" s="49" t="s">
        <v>82</v>
      </c>
      <c r="P254" s="49" t="s">
        <v>39</v>
      </c>
      <c r="Q254" s="49" t="s">
        <v>80</v>
      </c>
      <c r="R254" s="49" t="s">
        <v>3099</v>
      </c>
      <c r="S254" s="49" t="s">
        <v>4</v>
      </c>
      <c r="T254" s="51" t="s">
        <v>3105</v>
      </c>
      <c r="U254" s="51" t="s">
        <v>3106</v>
      </c>
      <c r="V254" s="49"/>
      <c r="W254" s="49" t="s">
        <v>52</v>
      </c>
      <c r="X254" s="29" t="s">
        <v>3</v>
      </c>
      <c r="Y254" s="49" t="s">
        <v>3</v>
      </c>
      <c r="Z254" s="50">
        <f>tab_herpeto[[#This Row],[Data]]</f>
        <v>45144</v>
      </c>
      <c r="AA254" s="49" t="str">
        <f>tab_herpeto[[#This Row],[Empreendimento]]</f>
        <v>PCH Canoas</v>
      </c>
      <c r="AB254" s="49" t="s">
        <v>176</v>
      </c>
      <c r="AC254" s="29" t="s">
        <v>178</v>
      </c>
      <c r="AD254" s="29" t="s">
        <v>181</v>
      </c>
      <c r="AE254" s="29" t="s">
        <v>3086</v>
      </c>
      <c r="AF254" s="29" t="s">
        <v>184</v>
      </c>
      <c r="AG254" s="29" t="s">
        <v>3130</v>
      </c>
      <c r="AH254" s="29" t="s">
        <v>189</v>
      </c>
      <c r="AI254" s="52" t="str">
        <f>tab_herpeto[[#This Row],[Espécie*]]</f>
        <v>Physalaemus gracilis</v>
      </c>
      <c r="AJ254" s="53" t="str">
        <f>IFERROR(VLOOKUP(tab_herpeto[[#This Row],[Espécie*2]],'Base de dados'!B:Z,7,),0)</f>
        <v>rã-chorona</v>
      </c>
      <c r="AK254" s="49" t="str">
        <f>IFERROR(VLOOKUP(tab_herpeto[[#This Row],[Espécie*2]],'Base de dados'!B:Z,13,),0)</f>
        <v>-</v>
      </c>
      <c r="AL254" s="29" t="s">
        <v>192</v>
      </c>
      <c r="AM254" s="49" t="s">
        <v>3076</v>
      </c>
      <c r="AN254" s="49" t="s">
        <v>3080</v>
      </c>
      <c r="AO254" s="49" t="str">
        <f>IFERROR(VLOOKUP(tab_herpeto[[#This Row],[Espécie*2]],'Base de dados'!B:Z,22,),0)</f>
        <v>-</v>
      </c>
      <c r="AP254" s="49" t="str">
        <f>IFERROR(VLOOKUP(tab_herpeto[[#This Row],[Espécie*2]],'Base de dados'!B:Z,23,),0)</f>
        <v>-</v>
      </c>
      <c r="AQ254" s="49" t="str">
        <f>IFERROR(VLOOKUP(tab_herpeto[[#This Row],[Espécie*2]],'Base de dados'!B:Z,21,),0)</f>
        <v>LC</v>
      </c>
      <c r="AR254" s="49" t="str">
        <f>tab_herpeto[[#This Row],[Campanha]]</f>
        <v>C03</v>
      </c>
      <c r="AS254" s="49"/>
      <c r="AT254" s="49" t="str">
        <f>tab_herpeto[[#This Row],[Método]]</f>
        <v>Censo auditivo</v>
      </c>
      <c r="AU254" s="49" t="str">
        <f>tab_herpeto[[#This Row],[ID Marcação*]]</f>
        <v>-</v>
      </c>
      <c r="AV254" s="49" t="str">
        <f>tab_herpeto[[#This Row],[Nº do Tombo]]</f>
        <v>-</v>
      </c>
      <c r="AW254" s="49" t="str">
        <f>IFERROR(VLOOKUP(tab_herpeto[[#This Row],[Espécie*2]],'Base de dados'!B:Z,11,),0)</f>
        <v>R</v>
      </c>
      <c r="AX254" s="49" t="str">
        <f>IFERROR(VLOOKUP(tab_herpeto[[#This Row],[Espécie*2]],'Base de dados'!B:Z,3,),0)</f>
        <v>Anura</v>
      </c>
      <c r="AY254" s="49" t="str">
        <f>IFERROR(VLOOKUP(tab_herpeto[[#This Row],[Espécie*2]],'Base de dados'!B:Z,4,),0)</f>
        <v>Leptodactylidae</v>
      </c>
      <c r="AZ254" s="49" t="str">
        <f>IFERROR(VLOOKUP(tab_herpeto[[#This Row],[Espécie*2]],'Base de dados'!B:Z,5,),0)</f>
        <v>Leiuperinae</v>
      </c>
      <c r="BA254" s="49">
        <f>IFERROR(VLOOKUP(tab_herpeto[[#This Row],[Espécie*2]],'Base de dados'!B:Z,6,),0)</f>
        <v>0</v>
      </c>
      <c r="BB254" s="49" t="str">
        <f>IFERROR(VLOOKUP(tab_herpeto[[#This Row],[Espécie*2]],'Base de dados'!B:Z,8,),0)</f>
        <v>-</v>
      </c>
      <c r="BC254" s="49" t="str">
        <f>IFERROR(VLOOKUP(tab_herpeto[[#This Row],[Espécie*2]],'Base de dados'!B:Z,9,),0)</f>
        <v>-</v>
      </c>
      <c r="BD254" s="49" t="str">
        <f>IFERROR(VLOOKUP(tab_herpeto[[#This Row],[Espécie*2]],'Base de dados'!B:Z,10,),0)</f>
        <v>-</v>
      </c>
      <c r="BE254" s="49" t="str">
        <f>IFERROR(VLOOKUP(tab_herpeto[[#This Row],[Espécie*2]],'Base de dados'!B:Z,12,),0)</f>
        <v>-</v>
      </c>
      <c r="BF254" s="49" t="str">
        <f>IFERROR(VLOOKUP(tab_herpeto[[#This Row],[Espécie*2]],'Base de dados'!B:Z,14,),0)</f>
        <v>-</v>
      </c>
      <c r="BG254" s="49">
        <f>IFERROR(VLOOKUP(tab_herpeto[[#This Row],[Espécie*2]],'Base de dados'!B:Z,15,),0)</f>
        <v>0</v>
      </c>
      <c r="BH254" s="49">
        <f>IFERROR(VLOOKUP(tab_herpeto[[#This Row],[Espécie*2]],'Base de dados'!B:Z,16,),0)</f>
        <v>0</v>
      </c>
      <c r="BI254" s="49">
        <f>IFERROR(VLOOKUP(tab_herpeto[[#This Row],[Espécie*2]],'Base de dados'!B:Z,17,),0)</f>
        <v>0</v>
      </c>
      <c r="BJ254" s="49">
        <f>IFERROR(VLOOKUP(tab_herpeto[[#This Row],[Espécie*2]],'Base de dados'!B:Z,18,),0)</f>
        <v>0</v>
      </c>
      <c r="BK254" s="49" t="str">
        <f>IFERROR(VLOOKUP(tab_herpeto[[#This Row],[Espécie*2]],'Base de dados'!B:Z,19,),0)</f>
        <v>-</v>
      </c>
      <c r="BL254" s="49" t="str">
        <f>IFERROR(VLOOKUP(tab_herpeto[[#This Row],[Espécie*2]],'Base de dados'!B:Z,20,),0)</f>
        <v>-</v>
      </c>
      <c r="BM254" s="49" t="str">
        <f>IFERROR(VLOOKUP(tab_herpeto[[#This Row],[Espécie*2]],'Base de dados'!B:Z,24),0)</f>
        <v>-</v>
      </c>
      <c r="BN254" s="49" t="str">
        <f>IFERROR(VLOOKUP(tab_herpeto[[#This Row],[Espécie*2]],'Base de dados'!B:Z,25,),0)</f>
        <v>-</v>
      </c>
      <c r="BO254" s="49" t="str">
        <f>IFERROR(VLOOKUP(tab_herpeto[[#This Row],[Espécie*2]],'Base de dados'!B:Z,2),0)</f>
        <v>XX</v>
      </c>
      <c r="BP254" s="49">
        <f>IFERROR(VLOOKUP(tab_herpeto[[#This Row],[Espécie*2]],'Base de dados'!B:AA,26),0)</f>
        <v>0</v>
      </c>
    </row>
    <row r="255" spans="2:68" x14ac:dyDescent="0.25">
      <c r="B255" s="29">
        <v>251</v>
      </c>
      <c r="C255" s="33" t="s">
        <v>3071</v>
      </c>
      <c r="D255" s="49" t="s">
        <v>3092</v>
      </c>
      <c r="E255" s="49" t="s">
        <v>85</v>
      </c>
      <c r="F255" s="50">
        <v>45144</v>
      </c>
      <c r="G255" s="49" t="s">
        <v>3072</v>
      </c>
      <c r="H255" s="49" t="s">
        <v>77</v>
      </c>
      <c r="I255" s="49" t="s">
        <v>59</v>
      </c>
      <c r="J255" s="49" t="s">
        <v>3064</v>
      </c>
      <c r="K255" s="53" t="s">
        <v>3090</v>
      </c>
      <c r="L255" s="35">
        <f>IFERROR(VLOOKUP(tab_herpeto[[#This Row],[Espécie*]],'Base de dados'!B:Z,7,),0)</f>
        <v>0</v>
      </c>
      <c r="M255" s="29" t="s">
        <v>3</v>
      </c>
      <c r="N255" s="49" t="s">
        <v>82</v>
      </c>
      <c r="O255" s="49" t="s">
        <v>82</v>
      </c>
      <c r="P255" s="49" t="s">
        <v>39</v>
      </c>
      <c r="Q255" s="49" t="s">
        <v>80</v>
      </c>
      <c r="R255" s="49" t="s">
        <v>41</v>
      </c>
      <c r="S255" s="49" t="s">
        <v>4</v>
      </c>
      <c r="T255" s="51" t="s">
        <v>3105</v>
      </c>
      <c r="U255" s="51" t="s">
        <v>3106</v>
      </c>
      <c r="V255" s="49"/>
      <c r="W255" s="49" t="s">
        <v>52</v>
      </c>
      <c r="X255" s="29" t="s">
        <v>3</v>
      </c>
      <c r="Y255" s="49" t="s">
        <v>3</v>
      </c>
      <c r="Z255" s="50">
        <f>tab_herpeto[[#This Row],[Data]]</f>
        <v>45144</v>
      </c>
      <c r="AA255" s="49" t="str">
        <f>tab_herpeto[[#This Row],[Empreendimento]]</f>
        <v>PCH Canoas</v>
      </c>
      <c r="AB255" s="49" t="s">
        <v>176</v>
      </c>
      <c r="AC255" s="29" t="s">
        <v>178</v>
      </c>
      <c r="AD255" s="29" t="s">
        <v>181</v>
      </c>
      <c r="AE255" s="29" t="s">
        <v>3086</v>
      </c>
      <c r="AF255" s="29" t="s">
        <v>184</v>
      </c>
      <c r="AG255" s="29" t="s">
        <v>3130</v>
      </c>
      <c r="AH255" s="29" t="s">
        <v>189</v>
      </c>
      <c r="AI255" s="52" t="str">
        <f>tab_herpeto[[#This Row],[Espécie*]]</f>
        <v>Ischnocnema henseli</v>
      </c>
      <c r="AJ255" s="53">
        <f>IFERROR(VLOOKUP(tab_herpeto[[#This Row],[Espécie*2]],'Base de dados'!B:Z,7,),0)</f>
        <v>0</v>
      </c>
      <c r="AK255" s="49">
        <f>IFERROR(VLOOKUP(tab_herpeto[[#This Row],[Espécie*2]],'Base de dados'!B:Z,13,),0)</f>
        <v>0</v>
      </c>
      <c r="AL255" s="29" t="s">
        <v>192</v>
      </c>
      <c r="AM255" s="49" t="s">
        <v>3076</v>
      </c>
      <c r="AN255" s="49" t="s">
        <v>3080</v>
      </c>
      <c r="AO255" s="49">
        <f>IFERROR(VLOOKUP(tab_herpeto[[#This Row],[Espécie*2]],'Base de dados'!B:Z,22,),0)</f>
        <v>0</v>
      </c>
      <c r="AP255" s="49">
        <f>IFERROR(VLOOKUP(tab_herpeto[[#This Row],[Espécie*2]],'Base de dados'!B:Z,23,),0)</f>
        <v>0</v>
      </c>
      <c r="AQ255" s="49">
        <f>IFERROR(VLOOKUP(tab_herpeto[[#This Row],[Espécie*2]],'Base de dados'!B:Z,21,),0)</f>
        <v>0</v>
      </c>
      <c r="AR255" s="49" t="str">
        <f>tab_herpeto[[#This Row],[Campanha]]</f>
        <v>C03</v>
      </c>
      <c r="AS255" s="49"/>
      <c r="AT255" s="49" t="str">
        <f>tab_herpeto[[#This Row],[Método]]</f>
        <v>Censo auditivo</v>
      </c>
      <c r="AU255" s="49" t="str">
        <f>tab_herpeto[[#This Row],[ID Marcação*]]</f>
        <v>-</v>
      </c>
      <c r="AV255" s="49" t="str">
        <f>tab_herpeto[[#This Row],[Nº do Tombo]]</f>
        <v>-</v>
      </c>
      <c r="AW255" s="49">
        <f>IFERROR(VLOOKUP(tab_herpeto[[#This Row],[Espécie*2]],'Base de dados'!B:Z,11,),0)</f>
        <v>0</v>
      </c>
      <c r="AX255" s="49">
        <f>IFERROR(VLOOKUP(tab_herpeto[[#This Row],[Espécie*2]],'Base de dados'!B:Z,3,),0)</f>
        <v>0</v>
      </c>
      <c r="AY255" s="49">
        <f>IFERROR(VLOOKUP(tab_herpeto[[#This Row],[Espécie*2]],'Base de dados'!B:Z,4,),0)</f>
        <v>0</v>
      </c>
      <c r="AZ255" s="49">
        <f>IFERROR(VLOOKUP(tab_herpeto[[#This Row],[Espécie*2]],'Base de dados'!B:Z,5,),0)</f>
        <v>0</v>
      </c>
      <c r="BA255" s="49">
        <f>IFERROR(VLOOKUP(tab_herpeto[[#This Row],[Espécie*2]],'Base de dados'!B:Z,6,),0)</f>
        <v>0</v>
      </c>
      <c r="BB255" s="49">
        <f>IFERROR(VLOOKUP(tab_herpeto[[#This Row],[Espécie*2]],'Base de dados'!B:Z,8,),0)</f>
        <v>0</v>
      </c>
      <c r="BC255" s="49">
        <f>IFERROR(VLOOKUP(tab_herpeto[[#This Row],[Espécie*2]],'Base de dados'!B:Z,9,),0)</f>
        <v>0</v>
      </c>
      <c r="BD255" s="49">
        <f>IFERROR(VLOOKUP(tab_herpeto[[#This Row],[Espécie*2]],'Base de dados'!B:Z,10,),0)</f>
        <v>0</v>
      </c>
      <c r="BE255" s="49">
        <f>IFERROR(VLOOKUP(tab_herpeto[[#This Row],[Espécie*2]],'Base de dados'!B:Z,12,),0)</f>
        <v>0</v>
      </c>
      <c r="BF255" s="49">
        <f>IFERROR(VLOOKUP(tab_herpeto[[#This Row],[Espécie*2]],'Base de dados'!B:Z,14,),0)</f>
        <v>0</v>
      </c>
      <c r="BG255" s="49">
        <f>IFERROR(VLOOKUP(tab_herpeto[[#This Row],[Espécie*2]],'Base de dados'!B:Z,15,),0)</f>
        <v>0</v>
      </c>
      <c r="BH255" s="49">
        <f>IFERROR(VLOOKUP(tab_herpeto[[#This Row],[Espécie*2]],'Base de dados'!B:Z,16,),0)</f>
        <v>0</v>
      </c>
      <c r="BI255" s="49">
        <f>IFERROR(VLOOKUP(tab_herpeto[[#This Row],[Espécie*2]],'Base de dados'!B:Z,17,),0)</f>
        <v>0</v>
      </c>
      <c r="BJ255" s="49">
        <f>IFERROR(VLOOKUP(tab_herpeto[[#This Row],[Espécie*2]],'Base de dados'!B:Z,18,),0)</f>
        <v>0</v>
      </c>
      <c r="BK255" s="49">
        <f>IFERROR(VLOOKUP(tab_herpeto[[#This Row],[Espécie*2]],'Base de dados'!B:Z,19,),0)</f>
        <v>0</v>
      </c>
      <c r="BL255" s="49">
        <f>IFERROR(VLOOKUP(tab_herpeto[[#This Row],[Espécie*2]],'Base de dados'!B:Z,20,),0)</f>
        <v>0</v>
      </c>
      <c r="BM255" s="49" t="str">
        <f>IFERROR(VLOOKUP(tab_herpeto[[#This Row],[Espécie*2]],'Base de dados'!B:Z,24),0)</f>
        <v>-</v>
      </c>
      <c r="BN255" s="49">
        <f>IFERROR(VLOOKUP(tab_herpeto[[#This Row],[Espécie*2]],'Base de dados'!B:Z,25,),0)</f>
        <v>0</v>
      </c>
      <c r="BO255" s="49" t="str">
        <f>IFERROR(VLOOKUP(tab_herpeto[[#This Row],[Espécie*2]],'Base de dados'!B:Z,2),0)</f>
        <v>XX</v>
      </c>
      <c r="BP255" s="49">
        <f>IFERROR(VLOOKUP(tab_herpeto[[#This Row],[Espécie*2]],'Base de dados'!B:AA,26),0)</f>
        <v>0</v>
      </c>
    </row>
    <row r="256" spans="2:68" x14ac:dyDescent="0.25">
      <c r="B256" s="29">
        <v>252</v>
      </c>
      <c r="C256" s="33" t="s">
        <v>3071</v>
      </c>
      <c r="D256" s="49" t="s">
        <v>3092</v>
      </c>
      <c r="E256" s="49" t="s">
        <v>85</v>
      </c>
      <c r="F256" s="50">
        <v>45144</v>
      </c>
      <c r="G256" s="49" t="s">
        <v>3072</v>
      </c>
      <c r="H256" s="49" t="s">
        <v>77</v>
      </c>
      <c r="I256" s="49" t="s">
        <v>59</v>
      </c>
      <c r="J256" s="49" t="s">
        <v>3064</v>
      </c>
      <c r="K256" s="53" t="s">
        <v>3090</v>
      </c>
      <c r="L256" s="35">
        <f>IFERROR(VLOOKUP(tab_herpeto[[#This Row],[Espécie*]],'Base de dados'!B:Z,7,),0)</f>
        <v>0</v>
      </c>
      <c r="M256" s="29" t="s">
        <v>3</v>
      </c>
      <c r="N256" s="49" t="s">
        <v>82</v>
      </c>
      <c r="O256" s="49" t="s">
        <v>82</v>
      </c>
      <c r="P256" s="49" t="s">
        <v>39</v>
      </c>
      <c r="Q256" s="49" t="s">
        <v>80</v>
      </c>
      <c r="R256" s="49" t="s">
        <v>41</v>
      </c>
      <c r="S256" s="49" t="s">
        <v>4</v>
      </c>
      <c r="T256" s="51" t="s">
        <v>3105</v>
      </c>
      <c r="U256" s="51" t="s">
        <v>3106</v>
      </c>
      <c r="V256" s="49"/>
      <c r="W256" s="49" t="s">
        <v>52</v>
      </c>
      <c r="X256" s="29" t="s">
        <v>3</v>
      </c>
      <c r="Y256" s="49" t="s">
        <v>3</v>
      </c>
      <c r="Z256" s="50">
        <f>tab_herpeto[[#This Row],[Data]]</f>
        <v>45144</v>
      </c>
      <c r="AA256" s="49" t="str">
        <f>tab_herpeto[[#This Row],[Empreendimento]]</f>
        <v>PCH Canoas</v>
      </c>
      <c r="AB256" s="49" t="s">
        <v>176</v>
      </c>
      <c r="AC256" s="29" t="s">
        <v>178</v>
      </c>
      <c r="AD256" s="29" t="s">
        <v>181</v>
      </c>
      <c r="AE256" s="29" t="s">
        <v>3086</v>
      </c>
      <c r="AF256" s="29" t="s">
        <v>184</v>
      </c>
      <c r="AG256" s="29" t="s">
        <v>3130</v>
      </c>
      <c r="AH256" s="29" t="s">
        <v>189</v>
      </c>
      <c r="AI256" s="52" t="str">
        <f>tab_herpeto[[#This Row],[Espécie*]]</f>
        <v>Ischnocnema henseli</v>
      </c>
      <c r="AJ256" s="53">
        <f>IFERROR(VLOOKUP(tab_herpeto[[#This Row],[Espécie*2]],'Base de dados'!B:Z,7,),0)</f>
        <v>0</v>
      </c>
      <c r="AK256" s="49">
        <f>IFERROR(VLOOKUP(tab_herpeto[[#This Row],[Espécie*2]],'Base de dados'!B:Z,13,),0)</f>
        <v>0</v>
      </c>
      <c r="AL256" s="29" t="s">
        <v>192</v>
      </c>
      <c r="AM256" s="49" t="s">
        <v>3076</v>
      </c>
      <c r="AN256" s="49" t="s">
        <v>3080</v>
      </c>
      <c r="AO256" s="49">
        <f>IFERROR(VLOOKUP(tab_herpeto[[#This Row],[Espécie*2]],'Base de dados'!B:Z,22,),0)</f>
        <v>0</v>
      </c>
      <c r="AP256" s="49">
        <f>IFERROR(VLOOKUP(tab_herpeto[[#This Row],[Espécie*2]],'Base de dados'!B:Z,23,),0)</f>
        <v>0</v>
      </c>
      <c r="AQ256" s="49">
        <f>IFERROR(VLOOKUP(tab_herpeto[[#This Row],[Espécie*2]],'Base de dados'!B:Z,21,),0)</f>
        <v>0</v>
      </c>
      <c r="AR256" s="49" t="str">
        <f>tab_herpeto[[#This Row],[Campanha]]</f>
        <v>C03</v>
      </c>
      <c r="AS256" s="49"/>
      <c r="AT256" s="49" t="str">
        <f>tab_herpeto[[#This Row],[Método]]</f>
        <v>Censo auditivo</v>
      </c>
      <c r="AU256" s="49" t="str">
        <f>tab_herpeto[[#This Row],[ID Marcação*]]</f>
        <v>-</v>
      </c>
      <c r="AV256" s="49" t="str">
        <f>tab_herpeto[[#This Row],[Nº do Tombo]]</f>
        <v>-</v>
      </c>
      <c r="AW256" s="49">
        <f>IFERROR(VLOOKUP(tab_herpeto[[#This Row],[Espécie*2]],'Base de dados'!B:Z,11,),0)</f>
        <v>0</v>
      </c>
      <c r="AX256" s="49">
        <f>IFERROR(VLOOKUP(tab_herpeto[[#This Row],[Espécie*2]],'Base de dados'!B:Z,3,),0)</f>
        <v>0</v>
      </c>
      <c r="AY256" s="49">
        <f>IFERROR(VLOOKUP(tab_herpeto[[#This Row],[Espécie*2]],'Base de dados'!B:Z,4,),0)</f>
        <v>0</v>
      </c>
      <c r="AZ256" s="49">
        <f>IFERROR(VLOOKUP(tab_herpeto[[#This Row],[Espécie*2]],'Base de dados'!B:Z,5,),0)</f>
        <v>0</v>
      </c>
      <c r="BA256" s="49">
        <f>IFERROR(VLOOKUP(tab_herpeto[[#This Row],[Espécie*2]],'Base de dados'!B:Z,6,),0)</f>
        <v>0</v>
      </c>
      <c r="BB256" s="49">
        <f>IFERROR(VLOOKUP(tab_herpeto[[#This Row],[Espécie*2]],'Base de dados'!B:Z,8,),0)</f>
        <v>0</v>
      </c>
      <c r="BC256" s="49">
        <f>IFERROR(VLOOKUP(tab_herpeto[[#This Row],[Espécie*2]],'Base de dados'!B:Z,9,),0)</f>
        <v>0</v>
      </c>
      <c r="BD256" s="49">
        <f>IFERROR(VLOOKUP(tab_herpeto[[#This Row],[Espécie*2]],'Base de dados'!B:Z,10,),0)</f>
        <v>0</v>
      </c>
      <c r="BE256" s="49">
        <f>IFERROR(VLOOKUP(tab_herpeto[[#This Row],[Espécie*2]],'Base de dados'!B:Z,12,),0)</f>
        <v>0</v>
      </c>
      <c r="BF256" s="49">
        <f>IFERROR(VLOOKUP(tab_herpeto[[#This Row],[Espécie*2]],'Base de dados'!B:Z,14,),0)</f>
        <v>0</v>
      </c>
      <c r="BG256" s="49">
        <f>IFERROR(VLOOKUP(tab_herpeto[[#This Row],[Espécie*2]],'Base de dados'!B:Z,15,),0)</f>
        <v>0</v>
      </c>
      <c r="BH256" s="49">
        <f>IFERROR(VLOOKUP(tab_herpeto[[#This Row],[Espécie*2]],'Base de dados'!B:Z,16,),0)</f>
        <v>0</v>
      </c>
      <c r="BI256" s="49">
        <f>IFERROR(VLOOKUP(tab_herpeto[[#This Row],[Espécie*2]],'Base de dados'!B:Z,17,),0)</f>
        <v>0</v>
      </c>
      <c r="BJ256" s="49">
        <f>IFERROR(VLOOKUP(tab_herpeto[[#This Row],[Espécie*2]],'Base de dados'!B:Z,18,),0)</f>
        <v>0</v>
      </c>
      <c r="BK256" s="49">
        <f>IFERROR(VLOOKUP(tab_herpeto[[#This Row],[Espécie*2]],'Base de dados'!B:Z,19,),0)</f>
        <v>0</v>
      </c>
      <c r="BL256" s="49">
        <f>IFERROR(VLOOKUP(tab_herpeto[[#This Row],[Espécie*2]],'Base de dados'!B:Z,20,),0)</f>
        <v>0</v>
      </c>
      <c r="BM256" s="49" t="str">
        <f>IFERROR(VLOOKUP(tab_herpeto[[#This Row],[Espécie*2]],'Base de dados'!B:Z,24),0)</f>
        <v>-</v>
      </c>
      <c r="BN256" s="49">
        <f>IFERROR(VLOOKUP(tab_herpeto[[#This Row],[Espécie*2]],'Base de dados'!B:Z,25,),0)</f>
        <v>0</v>
      </c>
      <c r="BO256" s="49" t="str">
        <f>IFERROR(VLOOKUP(tab_herpeto[[#This Row],[Espécie*2]],'Base de dados'!B:Z,2),0)</f>
        <v>XX</v>
      </c>
      <c r="BP256" s="49">
        <f>IFERROR(VLOOKUP(tab_herpeto[[#This Row],[Espécie*2]],'Base de dados'!B:AA,26),0)</f>
        <v>0</v>
      </c>
    </row>
    <row r="257" spans="2:68" x14ac:dyDescent="0.25">
      <c r="B257" s="29">
        <v>253</v>
      </c>
      <c r="C257" s="33" t="s">
        <v>3071</v>
      </c>
      <c r="D257" s="49" t="s">
        <v>3092</v>
      </c>
      <c r="E257" s="49" t="s">
        <v>85</v>
      </c>
      <c r="F257" s="50">
        <v>45145</v>
      </c>
      <c r="G257" s="49" t="s">
        <v>3073</v>
      </c>
      <c r="H257" s="49" t="s">
        <v>77</v>
      </c>
      <c r="I257" s="49" t="s">
        <v>59</v>
      </c>
      <c r="J257" s="49" t="s">
        <v>3084</v>
      </c>
      <c r="K257" s="53" t="s">
        <v>1350</v>
      </c>
      <c r="L257" s="35" t="str">
        <f>IFERROR(VLOOKUP(tab_herpeto[[#This Row],[Espécie*]],'Base de dados'!B:Z,7,),0)</f>
        <v>rã-chorona</v>
      </c>
      <c r="M257" s="29" t="s">
        <v>3</v>
      </c>
      <c r="N257" s="49" t="s">
        <v>81</v>
      </c>
      <c r="O257" s="49" t="s">
        <v>82</v>
      </c>
      <c r="P257" s="49" t="s">
        <v>38</v>
      </c>
      <c r="Q257" s="49" t="s">
        <v>50</v>
      </c>
      <c r="R257" s="49" t="s">
        <v>41</v>
      </c>
      <c r="S257" s="49" t="s">
        <v>61</v>
      </c>
      <c r="T257" s="51" t="s">
        <v>3</v>
      </c>
      <c r="U257" s="51" t="s">
        <v>3</v>
      </c>
      <c r="V257" s="49" t="s">
        <v>3123</v>
      </c>
      <c r="W257" s="49" t="s">
        <v>52</v>
      </c>
      <c r="X257" s="29" t="s">
        <v>3</v>
      </c>
      <c r="Y257" s="49" t="s">
        <v>3</v>
      </c>
      <c r="Z257" s="50">
        <f>tab_herpeto[[#This Row],[Data]]</f>
        <v>45145</v>
      </c>
      <c r="AA257" s="49" t="str">
        <f>tab_herpeto[[#This Row],[Empreendimento]]</f>
        <v>PCH Canoas</v>
      </c>
      <c r="AB257" s="49" t="s">
        <v>176</v>
      </c>
      <c r="AC257" s="29" t="s">
        <v>178</v>
      </c>
      <c r="AD257" s="29" t="s">
        <v>181</v>
      </c>
      <c r="AE257" s="29" t="s">
        <v>3086</v>
      </c>
      <c r="AF257" s="29" t="s">
        <v>184</v>
      </c>
      <c r="AG257" s="29" t="s">
        <v>3130</v>
      </c>
      <c r="AH257" s="29" t="s">
        <v>189</v>
      </c>
      <c r="AI257" s="52" t="str">
        <f>tab_herpeto[[#This Row],[Espécie*]]</f>
        <v>Physalaemus gracilis</v>
      </c>
      <c r="AJ257" s="53" t="str">
        <f>IFERROR(VLOOKUP(tab_herpeto[[#This Row],[Espécie*2]],'Base de dados'!B:Z,7,),0)</f>
        <v>rã-chorona</v>
      </c>
      <c r="AK257" s="49" t="str">
        <f>IFERROR(VLOOKUP(tab_herpeto[[#This Row],[Espécie*2]],'Base de dados'!B:Z,13,),0)</f>
        <v>-</v>
      </c>
      <c r="AL257" s="29" t="s">
        <v>192</v>
      </c>
      <c r="AM257" s="29" t="s">
        <v>3077</v>
      </c>
      <c r="AN257" s="29" t="s">
        <v>3081</v>
      </c>
      <c r="AO257" s="49" t="str">
        <f>IFERROR(VLOOKUP(tab_herpeto[[#This Row],[Espécie*2]],'Base de dados'!B:Z,22,),0)</f>
        <v>-</v>
      </c>
      <c r="AP257" s="49" t="str">
        <f>IFERROR(VLOOKUP(tab_herpeto[[#This Row],[Espécie*2]],'Base de dados'!B:Z,23,),0)</f>
        <v>-</v>
      </c>
      <c r="AQ257" s="49" t="str">
        <f>IFERROR(VLOOKUP(tab_herpeto[[#This Row],[Espécie*2]],'Base de dados'!B:Z,21,),0)</f>
        <v>LC</v>
      </c>
      <c r="AR257" s="49" t="str">
        <f>tab_herpeto[[#This Row],[Campanha]]</f>
        <v>C03</v>
      </c>
      <c r="AS257" s="49"/>
      <c r="AT257" s="49" t="str">
        <f>tab_herpeto[[#This Row],[Método]]</f>
        <v>Pitfall</v>
      </c>
      <c r="AU257" s="49" t="str">
        <f>tab_herpeto[[#This Row],[ID Marcação*]]</f>
        <v>-</v>
      </c>
      <c r="AV257" s="49" t="str">
        <f>tab_herpeto[[#This Row],[Nº do Tombo]]</f>
        <v>-</v>
      </c>
      <c r="AW257" s="49" t="str">
        <f>IFERROR(VLOOKUP(tab_herpeto[[#This Row],[Espécie*2]],'Base de dados'!B:Z,11,),0)</f>
        <v>R</v>
      </c>
      <c r="AX257" s="49" t="str">
        <f>IFERROR(VLOOKUP(tab_herpeto[[#This Row],[Espécie*2]],'Base de dados'!B:Z,3,),0)</f>
        <v>Anura</v>
      </c>
      <c r="AY257" s="49" t="str">
        <f>IFERROR(VLOOKUP(tab_herpeto[[#This Row],[Espécie*2]],'Base de dados'!B:Z,4,),0)</f>
        <v>Leptodactylidae</v>
      </c>
      <c r="AZ257" s="49" t="str">
        <f>IFERROR(VLOOKUP(tab_herpeto[[#This Row],[Espécie*2]],'Base de dados'!B:Z,5,),0)</f>
        <v>Leiuperinae</v>
      </c>
      <c r="BA257" s="49">
        <f>IFERROR(VLOOKUP(tab_herpeto[[#This Row],[Espécie*2]],'Base de dados'!B:Z,6,),0)</f>
        <v>0</v>
      </c>
      <c r="BB257" s="49" t="str">
        <f>IFERROR(VLOOKUP(tab_herpeto[[#This Row],[Espécie*2]],'Base de dados'!B:Z,8,),0)</f>
        <v>-</v>
      </c>
      <c r="BC257" s="49" t="str">
        <f>IFERROR(VLOOKUP(tab_herpeto[[#This Row],[Espécie*2]],'Base de dados'!B:Z,9,),0)</f>
        <v>-</v>
      </c>
      <c r="BD257" s="49" t="str">
        <f>IFERROR(VLOOKUP(tab_herpeto[[#This Row],[Espécie*2]],'Base de dados'!B:Z,10,),0)</f>
        <v>-</v>
      </c>
      <c r="BE257" s="49" t="str">
        <f>IFERROR(VLOOKUP(tab_herpeto[[#This Row],[Espécie*2]],'Base de dados'!B:Z,12,),0)</f>
        <v>-</v>
      </c>
      <c r="BF257" s="49" t="str">
        <f>IFERROR(VLOOKUP(tab_herpeto[[#This Row],[Espécie*2]],'Base de dados'!B:Z,14,),0)</f>
        <v>-</v>
      </c>
      <c r="BG257" s="49">
        <f>IFERROR(VLOOKUP(tab_herpeto[[#This Row],[Espécie*2]],'Base de dados'!B:Z,15,),0)</f>
        <v>0</v>
      </c>
      <c r="BH257" s="49">
        <f>IFERROR(VLOOKUP(tab_herpeto[[#This Row],[Espécie*2]],'Base de dados'!B:Z,16,),0)</f>
        <v>0</v>
      </c>
      <c r="BI257" s="49">
        <f>IFERROR(VLOOKUP(tab_herpeto[[#This Row],[Espécie*2]],'Base de dados'!B:Z,17,),0)</f>
        <v>0</v>
      </c>
      <c r="BJ257" s="49">
        <f>IFERROR(VLOOKUP(tab_herpeto[[#This Row],[Espécie*2]],'Base de dados'!B:Z,18,),0)</f>
        <v>0</v>
      </c>
      <c r="BK257" s="49" t="str">
        <f>IFERROR(VLOOKUP(tab_herpeto[[#This Row],[Espécie*2]],'Base de dados'!B:Z,19,),0)</f>
        <v>-</v>
      </c>
      <c r="BL257" s="49" t="str">
        <f>IFERROR(VLOOKUP(tab_herpeto[[#This Row],[Espécie*2]],'Base de dados'!B:Z,20,),0)</f>
        <v>-</v>
      </c>
      <c r="BM257" s="49" t="str">
        <f>IFERROR(VLOOKUP(tab_herpeto[[#This Row],[Espécie*2]],'Base de dados'!B:Z,24),0)</f>
        <v>-</v>
      </c>
      <c r="BN257" s="49" t="str">
        <f>IFERROR(VLOOKUP(tab_herpeto[[#This Row],[Espécie*2]],'Base de dados'!B:Z,25,),0)</f>
        <v>-</v>
      </c>
      <c r="BO257" s="49" t="str">
        <f>IFERROR(VLOOKUP(tab_herpeto[[#This Row],[Espécie*2]],'Base de dados'!B:Z,2),0)</f>
        <v>XX</v>
      </c>
      <c r="BP257" s="49">
        <f>IFERROR(VLOOKUP(tab_herpeto[[#This Row],[Espécie*2]],'Base de dados'!B:AA,26),0)</f>
        <v>0</v>
      </c>
    </row>
    <row r="258" spans="2:68" x14ac:dyDescent="0.25">
      <c r="B258" s="29">
        <v>254</v>
      </c>
      <c r="C258" s="33" t="s">
        <v>3071</v>
      </c>
      <c r="D258" s="49" t="s">
        <v>3092</v>
      </c>
      <c r="E258" s="49" t="s">
        <v>85</v>
      </c>
      <c r="F258" s="50">
        <v>45145</v>
      </c>
      <c r="G258" s="49" t="s">
        <v>3073</v>
      </c>
      <c r="H258" s="49" t="s">
        <v>77</v>
      </c>
      <c r="I258" s="49" t="s">
        <v>59</v>
      </c>
      <c r="J258" s="49" t="s">
        <v>3084</v>
      </c>
      <c r="K258" s="53" t="s">
        <v>1350</v>
      </c>
      <c r="L258" s="35" t="str">
        <f>IFERROR(VLOOKUP(tab_herpeto[[#This Row],[Espécie*]],'Base de dados'!B:Z,7,),0)</f>
        <v>rã-chorona</v>
      </c>
      <c r="M258" s="29" t="s">
        <v>3</v>
      </c>
      <c r="N258" s="49" t="s">
        <v>81</v>
      </c>
      <c r="O258" s="49" t="s">
        <v>82</v>
      </c>
      <c r="P258" s="49" t="s">
        <v>38</v>
      </c>
      <c r="Q258" s="49" t="s">
        <v>50</v>
      </c>
      <c r="R258" s="49" t="s">
        <v>41</v>
      </c>
      <c r="S258" s="49" t="s">
        <v>61</v>
      </c>
      <c r="T258" s="51" t="s">
        <v>3</v>
      </c>
      <c r="U258" s="51" t="s">
        <v>3</v>
      </c>
      <c r="V258" s="49" t="s">
        <v>3124</v>
      </c>
      <c r="W258" s="49" t="s">
        <v>52</v>
      </c>
      <c r="X258" s="29" t="s">
        <v>3</v>
      </c>
      <c r="Y258" s="49" t="s">
        <v>3</v>
      </c>
      <c r="Z258" s="50">
        <f>tab_herpeto[[#This Row],[Data]]</f>
        <v>45145</v>
      </c>
      <c r="AA258" s="49" t="str">
        <f>tab_herpeto[[#This Row],[Empreendimento]]</f>
        <v>PCH Canoas</v>
      </c>
      <c r="AB258" s="49" t="s">
        <v>176</v>
      </c>
      <c r="AC258" s="29" t="s">
        <v>178</v>
      </c>
      <c r="AD258" s="29" t="s">
        <v>181</v>
      </c>
      <c r="AE258" s="29" t="s">
        <v>3086</v>
      </c>
      <c r="AF258" s="29" t="s">
        <v>184</v>
      </c>
      <c r="AG258" s="29" t="s">
        <v>3130</v>
      </c>
      <c r="AH258" s="29" t="s">
        <v>189</v>
      </c>
      <c r="AI258" s="52" t="str">
        <f>tab_herpeto[[#This Row],[Espécie*]]</f>
        <v>Physalaemus gracilis</v>
      </c>
      <c r="AJ258" s="53" t="str">
        <f>IFERROR(VLOOKUP(tab_herpeto[[#This Row],[Espécie*2]],'Base de dados'!B:Z,7,),0)</f>
        <v>rã-chorona</v>
      </c>
      <c r="AK258" s="49" t="str">
        <f>IFERROR(VLOOKUP(tab_herpeto[[#This Row],[Espécie*2]],'Base de dados'!B:Z,13,),0)</f>
        <v>-</v>
      </c>
      <c r="AL258" s="29" t="s">
        <v>192</v>
      </c>
      <c r="AM258" s="29" t="s">
        <v>3077</v>
      </c>
      <c r="AN258" s="29" t="s">
        <v>3081</v>
      </c>
      <c r="AO258" s="49" t="str">
        <f>IFERROR(VLOOKUP(tab_herpeto[[#This Row],[Espécie*2]],'Base de dados'!B:Z,22,),0)</f>
        <v>-</v>
      </c>
      <c r="AP258" s="49" t="str">
        <f>IFERROR(VLOOKUP(tab_herpeto[[#This Row],[Espécie*2]],'Base de dados'!B:Z,23,),0)</f>
        <v>-</v>
      </c>
      <c r="AQ258" s="49" t="str">
        <f>IFERROR(VLOOKUP(tab_herpeto[[#This Row],[Espécie*2]],'Base de dados'!B:Z,21,),0)</f>
        <v>LC</v>
      </c>
      <c r="AR258" s="49" t="str">
        <f>tab_herpeto[[#This Row],[Campanha]]</f>
        <v>C03</v>
      </c>
      <c r="AS258" s="49"/>
      <c r="AT258" s="49" t="str">
        <f>tab_herpeto[[#This Row],[Método]]</f>
        <v>Pitfall</v>
      </c>
      <c r="AU258" s="49" t="str">
        <f>tab_herpeto[[#This Row],[ID Marcação*]]</f>
        <v>-</v>
      </c>
      <c r="AV258" s="49" t="str">
        <f>tab_herpeto[[#This Row],[Nº do Tombo]]</f>
        <v>-</v>
      </c>
      <c r="AW258" s="49" t="str">
        <f>IFERROR(VLOOKUP(tab_herpeto[[#This Row],[Espécie*2]],'Base de dados'!B:Z,11,),0)</f>
        <v>R</v>
      </c>
      <c r="AX258" s="49" t="str">
        <f>IFERROR(VLOOKUP(tab_herpeto[[#This Row],[Espécie*2]],'Base de dados'!B:Z,3,),0)</f>
        <v>Anura</v>
      </c>
      <c r="AY258" s="49" t="str">
        <f>IFERROR(VLOOKUP(tab_herpeto[[#This Row],[Espécie*2]],'Base de dados'!B:Z,4,),0)</f>
        <v>Leptodactylidae</v>
      </c>
      <c r="AZ258" s="49" t="str">
        <f>IFERROR(VLOOKUP(tab_herpeto[[#This Row],[Espécie*2]],'Base de dados'!B:Z,5,),0)</f>
        <v>Leiuperinae</v>
      </c>
      <c r="BA258" s="49">
        <f>IFERROR(VLOOKUP(tab_herpeto[[#This Row],[Espécie*2]],'Base de dados'!B:Z,6,),0)</f>
        <v>0</v>
      </c>
      <c r="BB258" s="49" t="str">
        <f>IFERROR(VLOOKUP(tab_herpeto[[#This Row],[Espécie*2]],'Base de dados'!B:Z,8,),0)</f>
        <v>-</v>
      </c>
      <c r="BC258" s="49" t="str">
        <f>IFERROR(VLOOKUP(tab_herpeto[[#This Row],[Espécie*2]],'Base de dados'!B:Z,9,),0)</f>
        <v>-</v>
      </c>
      <c r="BD258" s="49" t="str">
        <f>IFERROR(VLOOKUP(tab_herpeto[[#This Row],[Espécie*2]],'Base de dados'!B:Z,10,),0)</f>
        <v>-</v>
      </c>
      <c r="BE258" s="49" t="str">
        <f>IFERROR(VLOOKUP(tab_herpeto[[#This Row],[Espécie*2]],'Base de dados'!B:Z,12,),0)</f>
        <v>-</v>
      </c>
      <c r="BF258" s="49" t="str">
        <f>IFERROR(VLOOKUP(tab_herpeto[[#This Row],[Espécie*2]],'Base de dados'!B:Z,14,),0)</f>
        <v>-</v>
      </c>
      <c r="BG258" s="49">
        <f>IFERROR(VLOOKUP(tab_herpeto[[#This Row],[Espécie*2]],'Base de dados'!B:Z,15,),0)</f>
        <v>0</v>
      </c>
      <c r="BH258" s="49">
        <f>IFERROR(VLOOKUP(tab_herpeto[[#This Row],[Espécie*2]],'Base de dados'!B:Z,16,),0)</f>
        <v>0</v>
      </c>
      <c r="BI258" s="49">
        <f>IFERROR(VLOOKUP(tab_herpeto[[#This Row],[Espécie*2]],'Base de dados'!B:Z,17,),0)</f>
        <v>0</v>
      </c>
      <c r="BJ258" s="49">
        <f>IFERROR(VLOOKUP(tab_herpeto[[#This Row],[Espécie*2]],'Base de dados'!B:Z,18,),0)</f>
        <v>0</v>
      </c>
      <c r="BK258" s="49" t="str">
        <f>IFERROR(VLOOKUP(tab_herpeto[[#This Row],[Espécie*2]],'Base de dados'!B:Z,19,),0)</f>
        <v>-</v>
      </c>
      <c r="BL258" s="49" t="str">
        <f>IFERROR(VLOOKUP(tab_herpeto[[#This Row],[Espécie*2]],'Base de dados'!B:Z,20,),0)</f>
        <v>-</v>
      </c>
      <c r="BM258" s="49" t="str">
        <f>IFERROR(VLOOKUP(tab_herpeto[[#This Row],[Espécie*2]],'Base de dados'!B:Z,24),0)</f>
        <v>-</v>
      </c>
      <c r="BN258" s="49" t="str">
        <f>IFERROR(VLOOKUP(tab_herpeto[[#This Row],[Espécie*2]],'Base de dados'!B:Z,25,),0)</f>
        <v>-</v>
      </c>
      <c r="BO258" s="49" t="str">
        <f>IFERROR(VLOOKUP(tab_herpeto[[#This Row],[Espécie*2]],'Base de dados'!B:Z,2),0)</f>
        <v>XX</v>
      </c>
      <c r="BP258" s="49">
        <f>IFERROR(VLOOKUP(tab_herpeto[[#This Row],[Espécie*2]],'Base de dados'!B:AA,26),0)</f>
        <v>0</v>
      </c>
    </row>
    <row r="259" spans="2:68" x14ac:dyDescent="0.25">
      <c r="B259" s="29">
        <v>255</v>
      </c>
      <c r="C259" s="33" t="s">
        <v>3071</v>
      </c>
      <c r="D259" s="49" t="s">
        <v>3092</v>
      </c>
      <c r="E259" s="49" t="s">
        <v>85</v>
      </c>
      <c r="F259" s="50">
        <v>45145</v>
      </c>
      <c r="G259" s="49" t="s">
        <v>3075</v>
      </c>
      <c r="H259" s="49" t="s">
        <v>76</v>
      </c>
      <c r="I259" s="49" t="s">
        <v>59</v>
      </c>
      <c r="J259" s="49" t="s">
        <v>3084</v>
      </c>
      <c r="K259" s="53" t="s">
        <v>1343</v>
      </c>
      <c r="L259" s="35" t="str">
        <f>IFERROR(VLOOKUP(tab_herpeto[[#This Row],[Espécie*]],'Base de dados'!B:Z,7,),0)</f>
        <v>rãzinha-do-folhiço</v>
      </c>
      <c r="M259" s="29" t="s">
        <v>3</v>
      </c>
      <c r="N259" s="49" t="s">
        <v>81</v>
      </c>
      <c r="O259" s="49" t="s">
        <v>82</v>
      </c>
      <c r="P259" s="49" t="s">
        <v>38</v>
      </c>
      <c r="Q259" s="49" t="s">
        <v>50</v>
      </c>
      <c r="R259" s="49" t="s">
        <v>41</v>
      </c>
      <c r="S259" s="49" t="s">
        <v>61</v>
      </c>
      <c r="T259" s="51" t="s">
        <v>3</v>
      </c>
      <c r="U259" s="51" t="s">
        <v>3</v>
      </c>
      <c r="V259" s="49" t="s">
        <v>3125</v>
      </c>
      <c r="W259" s="49" t="s">
        <v>52</v>
      </c>
      <c r="X259" s="29" t="s">
        <v>3</v>
      </c>
      <c r="Y259" s="49" t="s">
        <v>3</v>
      </c>
      <c r="Z259" s="50">
        <f>tab_herpeto[[#This Row],[Data]]</f>
        <v>45145</v>
      </c>
      <c r="AA259" s="49" t="str">
        <f>tab_herpeto[[#This Row],[Empreendimento]]</f>
        <v>PCH Canoas</v>
      </c>
      <c r="AB259" s="49" t="s">
        <v>176</v>
      </c>
      <c r="AC259" s="29" t="s">
        <v>178</v>
      </c>
      <c r="AD259" s="29" t="s">
        <v>181</v>
      </c>
      <c r="AE259" s="29" t="s">
        <v>3086</v>
      </c>
      <c r="AF259" s="29" t="s">
        <v>184</v>
      </c>
      <c r="AG259" s="29" t="s">
        <v>3130</v>
      </c>
      <c r="AH259" s="29" t="s">
        <v>189</v>
      </c>
      <c r="AI259" s="52" t="str">
        <f>tab_herpeto[[#This Row],[Espécie*]]</f>
        <v>Physalaemus cuvieri</v>
      </c>
      <c r="AJ259" s="53" t="str">
        <f>IFERROR(VLOOKUP(tab_herpeto[[#This Row],[Espécie*2]],'Base de dados'!B:Z,7,),0)</f>
        <v>rãzinha-do-folhiço</v>
      </c>
      <c r="AK259" s="49" t="str">
        <f>IFERROR(VLOOKUP(tab_herpeto[[#This Row],[Espécie*2]],'Base de dados'!B:Z,13,),0)</f>
        <v>-</v>
      </c>
      <c r="AL259" s="29" t="s">
        <v>192</v>
      </c>
      <c r="AM259" s="49" t="s">
        <v>3079</v>
      </c>
      <c r="AN259" s="49" t="s">
        <v>3083</v>
      </c>
      <c r="AO259" s="49" t="str">
        <f>IFERROR(VLOOKUP(tab_herpeto[[#This Row],[Espécie*2]],'Base de dados'!B:Z,22,),0)</f>
        <v>-</v>
      </c>
      <c r="AP259" s="49" t="str">
        <f>IFERROR(VLOOKUP(tab_herpeto[[#This Row],[Espécie*2]],'Base de dados'!B:Z,23,),0)</f>
        <v>-</v>
      </c>
      <c r="AQ259" s="49" t="str">
        <f>IFERROR(VLOOKUP(tab_herpeto[[#This Row],[Espécie*2]],'Base de dados'!B:Z,21,),0)</f>
        <v>LC</v>
      </c>
      <c r="AR259" s="49" t="str">
        <f>tab_herpeto[[#This Row],[Campanha]]</f>
        <v>C03</v>
      </c>
      <c r="AS259" s="49"/>
      <c r="AT259" s="49" t="str">
        <f>tab_herpeto[[#This Row],[Método]]</f>
        <v>Pitfall</v>
      </c>
      <c r="AU259" s="49" t="str">
        <f>tab_herpeto[[#This Row],[ID Marcação*]]</f>
        <v>-</v>
      </c>
      <c r="AV259" s="49" t="str">
        <f>tab_herpeto[[#This Row],[Nº do Tombo]]</f>
        <v>-</v>
      </c>
      <c r="AW259" s="49" t="str">
        <f>IFERROR(VLOOKUP(tab_herpeto[[#This Row],[Espécie*2]],'Base de dados'!B:Z,11,),0)</f>
        <v>R</v>
      </c>
      <c r="AX259" s="49" t="str">
        <f>IFERROR(VLOOKUP(tab_herpeto[[#This Row],[Espécie*2]],'Base de dados'!B:Z,3,),0)</f>
        <v>Anura</v>
      </c>
      <c r="AY259" s="49" t="str">
        <f>IFERROR(VLOOKUP(tab_herpeto[[#This Row],[Espécie*2]],'Base de dados'!B:Z,4,),0)</f>
        <v>Leptodactylidae</v>
      </c>
      <c r="AZ259" s="49" t="str">
        <f>IFERROR(VLOOKUP(tab_herpeto[[#This Row],[Espécie*2]],'Base de dados'!B:Z,5,),0)</f>
        <v>Leiuperinae</v>
      </c>
      <c r="BA259" s="49">
        <f>IFERROR(VLOOKUP(tab_herpeto[[#This Row],[Espécie*2]],'Base de dados'!B:Z,6,),0)</f>
        <v>0</v>
      </c>
      <c r="BB259" s="49" t="str">
        <f>IFERROR(VLOOKUP(tab_herpeto[[#This Row],[Espécie*2]],'Base de dados'!B:Z,8,),0)</f>
        <v>-</v>
      </c>
      <c r="BC259" s="49" t="str">
        <f>IFERROR(VLOOKUP(tab_herpeto[[#This Row],[Espécie*2]],'Base de dados'!B:Z,9,),0)</f>
        <v>Te</v>
      </c>
      <c r="BD259" s="49" t="str">
        <f>IFERROR(VLOOKUP(tab_herpeto[[#This Row],[Espécie*2]],'Base de dados'!B:Z,10,),0)</f>
        <v>A</v>
      </c>
      <c r="BE259" s="49" t="str">
        <f>IFERROR(VLOOKUP(tab_herpeto[[#This Row],[Espécie*2]],'Base de dados'!B:Z,12,),0)</f>
        <v>-</v>
      </c>
      <c r="BF259" s="49" t="str">
        <f>IFERROR(VLOOKUP(tab_herpeto[[#This Row],[Espécie*2]],'Base de dados'!B:Z,14,),0)</f>
        <v>Exceto AC e RR</v>
      </c>
      <c r="BG259" s="49">
        <f>IFERROR(VLOOKUP(tab_herpeto[[#This Row],[Espécie*2]],'Base de dados'!B:Z,15,),0)</f>
        <v>0</v>
      </c>
      <c r="BH259" s="49">
        <f>IFERROR(VLOOKUP(tab_herpeto[[#This Row],[Espécie*2]],'Base de dados'!B:Z,16,),0)</f>
        <v>0</v>
      </c>
      <c r="BI259" s="49">
        <f>IFERROR(VLOOKUP(tab_herpeto[[#This Row],[Espécie*2]],'Base de dados'!B:Z,17,),0)</f>
        <v>0</v>
      </c>
      <c r="BJ259" s="49">
        <f>IFERROR(VLOOKUP(tab_herpeto[[#This Row],[Espécie*2]],'Base de dados'!B:Z,18,),0)</f>
        <v>0</v>
      </c>
      <c r="BK259" s="49" t="str">
        <f>IFERROR(VLOOKUP(tab_herpeto[[#This Row],[Espécie*2]],'Base de dados'!B:Z,19,),0)</f>
        <v>-</v>
      </c>
      <c r="BL259" s="49" t="str">
        <f>IFERROR(VLOOKUP(tab_herpeto[[#This Row],[Espécie*2]],'Base de dados'!B:Z,20,),0)</f>
        <v>-</v>
      </c>
      <c r="BM259" s="49" t="str">
        <f>IFERROR(VLOOKUP(tab_herpeto[[#This Row],[Espécie*2]],'Base de dados'!B:Z,24),0)</f>
        <v>-</v>
      </c>
      <c r="BN259" s="49" t="str">
        <f>IFERROR(VLOOKUP(tab_herpeto[[#This Row],[Espécie*2]],'Base de dados'!B:Z,25,),0)</f>
        <v>-</v>
      </c>
      <c r="BO259" s="49" t="str">
        <f>IFERROR(VLOOKUP(tab_herpeto[[#This Row],[Espécie*2]],'Base de dados'!B:Z,2),0)</f>
        <v>XX</v>
      </c>
      <c r="BP259" s="49">
        <f>IFERROR(VLOOKUP(tab_herpeto[[#This Row],[Espécie*2]],'Base de dados'!B:AA,26),0)</f>
        <v>0</v>
      </c>
    </row>
    <row r="260" spans="2:68" x14ac:dyDescent="0.25">
      <c r="B260" s="29">
        <v>256</v>
      </c>
      <c r="C260" s="33" t="s">
        <v>3071</v>
      </c>
      <c r="D260" s="49" t="s">
        <v>3092</v>
      </c>
      <c r="E260" s="49" t="s">
        <v>85</v>
      </c>
      <c r="F260" s="50">
        <v>45146</v>
      </c>
      <c r="G260" s="49" t="s">
        <v>3074</v>
      </c>
      <c r="H260" s="49" t="s">
        <v>76</v>
      </c>
      <c r="I260" s="49" t="s">
        <v>59</v>
      </c>
      <c r="J260" s="49" t="s">
        <v>3096</v>
      </c>
      <c r="K260" s="53" t="s">
        <v>1357</v>
      </c>
      <c r="L260" s="35" t="str">
        <f>IFERROR(VLOOKUP(tab_herpeto[[#This Row],[Espécie*]],'Base de dados'!B:Z,7,),0)</f>
        <v>rãzinha-do-folhiço</v>
      </c>
      <c r="M260" s="29" t="s">
        <v>3</v>
      </c>
      <c r="N260" s="49" t="s">
        <v>81</v>
      </c>
      <c r="O260" s="49" t="s">
        <v>82</v>
      </c>
      <c r="P260" s="49" t="s">
        <v>38</v>
      </c>
      <c r="Q260" s="49" t="s">
        <v>50</v>
      </c>
      <c r="R260" s="49" t="s">
        <v>41</v>
      </c>
      <c r="S260" s="49" t="s">
        <v>61</v>
      </c>
      <c r="T260" s="51" t="s">
        <v>3</v>
      </c>
      <c r="U260" s="51" t="s">
        <v>3</v>
      </c>
      <c r="V260" s="49" t="s">
        <v>3126</v>
      </c>
      <c r="W260" s="49" t="s">
        <v>6</v>
      </c>
      <c r="X260" s="29" t="s">
        <v>3</v>
      </c>
      <c r="Y260" s="49" t="s">
        <v>3</v>
      </c>
      <c r="Z260" s="50">
        <f>tab_herpeto[[#This Row],[Data]]</f>
        <v>45146</v>
      </c>
      <c r="AA260" s="49" t="str">
        <f>tab_herpeto[[#This Row],[Empreendimento]]</f>
        <v>PCH Canoas</v>
      </c>
      <c r="AB260" s="49" t="s">
        <v>176</v>
      </c>
      <c r="AC260" s="29" t="s">
        <v>178</v>
      </c>
      <c r="AD260" s="29" t="s">
        <v>181</v>
      </c>
      <c r="AE260" s="29" t="s">
        <v>3086</v>
      </c>
      <c r="AF260" s="29" t="s">
        <v>184</v>
      </c>
      <c r="AG260" s="29" t="s">
        <v>3130</v>
      </c>
      <c r="AH260" s="29" t="s">
        <v>189</v>
      </c>
      <c r="AI260" s="52" t="str">
        <f>tab_herpeto[[#This Row],[Espécie*]]</f>
        <v>Physalaemus lateristriga</v>
      </c>
      <c r="AJ260" s="53" t="str">
        <f>IFERROR(VLOOKUP(tab_herpeto[[#This Row],[Espécie*2]],'Base de dados'!B:Z,7,),0)</f>
        <v>rãzinha-do-folhiço</v>
      </c>
      <c r="AK260" s="49" t="str">
        <f>IFERROR(VLOOKUP(tab_herpeto[[#This Row],[Espécie*2]],'Base de dados'!B:Z,13,),0)</f>
        <v>-</v>
      </c>
      <c r="AL260" s="29" t="s">
        <v>192</v>
      </c>
      <c r="AM260" s="49" t="s">
        <v>3078</v>
      </c>
      <c r="AN260" s="49" t="s">
        <v>3082</v>
      </c>
      <c r="AO260" s="49" t="str">
        <f>IFERROR(VLOOKUP(tab_herpeto[[#This Row],[Espécie*2]],'Base de dados'!B:Z,22,),0)</f>
        <v>-</v>
      </c>
      <c r="AP260" s="49" t="str">
        <f>IFERROR(VLOOKUP(tab_herpeto[[#This Row],[Espécie*2]],'Base de dados'!B:Z,23,),0)</f>
        <v>-</v>
      </c>
      <c r="AQ260" s="49" t="str">
        <f>IFERROR(VLOOKUP(tab_herpeto[[#This Row],[Espécie*2]],'Base de dados'!B:Z,21,),0)</f>
        <v>-</v>
      </c>
      <c r="AR260" s="49" t="str">
        <f>tab_herpeto[[#This Row],[Campanha]]</f>
        <v>C03</v>
      </c>
      <c r="AS260" s="49"/>
      <c r="AT260" s="49" t="str">
        <f>tab_herpeto[[#This Row],[Método]]</f>
        <v>Procura Livre</v>
      </c>
      <c r="AU260" s="49" t="str">
        <f>tab_herpeto[[#This Row],[ID Marcação*]]</f>
        <v>-</v>
      </c>
      <c r="AV260" s="49" t="str">
        <f>tab_herpeto[[#This Row],[Nº do Tombo]]</f>
        <v>-</v>
      </c>
      <c r="AW260" s="49" t="str">
        <f>IFERROR(VLOOKUP(tab_herpeto[[#This Row],[Espécie*2]],'Base de dados'!B:Z,11,),0)</f>
        <v>E</v>
      </c>
      <c r="AX260" s="49" t="str">
        <f>IFERROR(VLOOKUP(tab_herpeto[[#This Row],[Espécie*2]],'Base de dados'!B:Z,3,),0)</f>
        <v>Anura</v>
      </c>
      <c r="AY260" s="49" t="str">
        <f>IFERROR(VLOOKUP(tab_herpeto[[#This Row],[Espécie*2]],'Base de dados'!B:Z,4,),0)</f>
        <v>Leptodactylidae</v>
      </c>
      <c r="AZ260" s="49" t="str">
        <f>IFERROR(VLOOKUP(tab_herpeto[[#This Row],[Espécie*2]],'Base de dados'!B:Z,5,),0)</f>
        <v>Leiuperinae</v>
      </c>
      <c r="BA260" s="49">
        <f>IFERROR(VLOOKUP(tab_herpeto[[#This Row],[Espécie*2]],'Base de dados'!B:Z,6,),0)</f>
        <v>0</v>
      </c>
      <c r="BB260" s="49" t="str">
        <f>IFERROR(VLOOKUP(tab_herpeto[[#This Row],[Espécie*2]],'Base de dados'!B:Z,8,),0)</f>
        <v>-</v>
      </c>
      <c r="BC260" s="49" t="str">
        <f>IFERROR(VLOOKUP(tab_herpeto[[#This Row],[Espécie*2]],'Base de dados'!B:Z,9,),0)</f>
        <v>Cr</v>
      </c>
      <c r="BD260" s="49" t="str">
        <f>IFERROR(VLOOKUP(tab_herpeto[[#This Row],[Espécie*2]],'Base de dados'!B:Z,10,),0)</f>
        <v>F</v>
      </c>
      <c r="BE260" s="49">
        <f>IFERROR(VLOOKUP(tab_herpeto[[#This Row],[Espécie*2]],'Base de dados'!B:Z,12,),0)</f>
        <v>1</v>
      </c>
      <c r="BF260" s="49" t="str">
        <f>IFERROR(VLOOKUP(tab_herpeto[[#This Row],[Espécie*2]],'Base de dados'!B:Z,14,),0)</f>
        <v>SC, PR, SP</v>
      </c>
      <c r="BG260" s="49">
        <f>IFERROR(VLOOKUP(tab_herpeto[[#This Row],[Espécie*2]],'Base de dados'!B:Z,15,),0)</f>
        <v>0</v>
      </c>
      <c r="BH260" s="49">
        <f>IFERROR(VLOOKUP(tab_herpeto[[#This Row],[Espécie*2]],'Base de dados'!B:Z,16,),0)</f>
        <v>0</v>
      </c>
      <c r="BI260" s="49">
        <f>IFERROR(VLOOKUP(tab_herpeto[[#This Row],[Espécie*2]],'Base de dados'!B:Z,17,),0)</f>
        <v>0</v>
      </c>
      <c r="BJ260" s="49">
        <f>IFERROR(VLOOKUP(tab_herpeto[[#This Row],[Espécie*2]],'Base de dados'!B:Z,18,),0)</f>
        <v>0</v>
      </c>
      <c r="BK260" s="49" t="str">
        <f>IFERROR(VLOOKUP(tab_herpeto[[#This Row],[Espécie*2]],'Base de dados'!B:Z,19,),0)</f>
        <v>-</v>
      </c>
      <c r="BL260" s="49" t="str">
        <f>IFERROR(VLOOKUP(tab_herpeto[[#This Row],[Espécie*2]],'Base de dados'!B:Z,20,),0)</f>
        <v>-</v>
      </c>
      <c r="BM260" s="49" t="str">
        <f>IFERROR(VLOOKUP(tab_herpeto[[#This Row],[Espécie*2]],'Base de dados'!B:Z,24),0)</f>
        <v>-</v>
      </c>
      <c r="BN260" s="49" t="str">
        <f>IFERROR(VLOOKUP(tab_herpeto[[#This Row],[Espécie*2]],'Base de dados'!B:Z,25,),0)</f>
        <v>-</v>
      </c>
      <c r="BO260" s="49" t="str">
        <f>IFERROR(VLOOKUP(tab_herpeto[[#This Row],[Espécie*2]],'Base de dados'!B:Z,2),0)</f>
        <v>XX</v>
      </c>
      <c r="BP260" s="49">
        <f>IFERROR(VLOOKUP(tab_herpeto[[#This Row],[Espécie*2]],'Base de dados'!B:AA,26),0)</f>
        <v>0</v>
      </c>
    </row>
    <row r="261" spans="2:68" x14ac:dyDescent="0.25">
      <c r="B261" s="29">
        <v>257</v>
      </c>
      <c r="C261" s="33" t="s">
        <v>3071</v>
      </c>
      <c r="D261" s="49" t="s">
        <v>3092</v>
      </c>
      <c r="E261" s="49" t="s">
        <v>85</v>
      </c>
      <c r="F261" s="50">
        <v>45146</v>
      </c>
      <c r="G261" s="49" t="s">
        <v>3072</v>
      </c>
      <c r="H261" s="49" t="s">
        <v>77</v>
      </c>
      <c r="I261" s="49" t="s">
        <v>59</v>
      </c>
      <c r="J261" s="49" t="s">
        <v>3084</v>
      </c>
      <c r="K261" s="53" t="s">
        <v>1350</v>
      </c>
      <c r="L261" s="35" t="str">
        <f>IFERROR(VLOOKUP(tab_herpeto[[#This Row],[Espécie*]],'Base de dados'!B:Z,7,),0)</f>
        <v>rã-chorona</v>
      </c>
      <c r="M261" s="29" t="s">
        <v>3</v>
      </c>
      <c r="N261" s="49" t="s">
        <v>81</v>
      </c>
      <c r="O261" s="49" t="s">
        <v>82</v>
      </c>
      <c r="P261" s="49" t="s">
        <v>38</v>
      </c>
      <c r="Q261" s="49" t="s">
        <v>50</v>
      </c>
      <c r="R261" s="49" t="s">
        <v>41</v>
      </c>
      <c r="S261" s="49" t="s">
        <v>62</v>
      </c>
      <c r="T261" s="51" t="s">
        <v>3</v>
      </c>
      <c r="U261" s="51" t="s">
        <v>3</v>
      </c>
      <c r="V261" s="49" t="s">
        <v>3127</v>
      </c>
      <c r="W261" s="49" t="s">
        <v>6</v>
      </c>
      <c r="X261" s="29" t="s">
        <v>3</v>
      </c>
      <c r="Y261" s="49" t="s">
        <v>3</v>
      </c>
      <c r="Z261" s="50">
        <f>tab_herpeto[[#This Row],[Data]]</f>
        <v>45146</v>
      </c>
      <c r="AA261" s="49" t="str">
        <f>tab_herpeto[[#This Row],[Empreendimento]]</f>
        <v>PCH Canoas</v>
      </c>
      <c r="AB261" s="49" t="s">
        <v>176</v>
      </c>
      <c r="AC261" s="29" t="s">
        <v>178</v>
      </c>
      <c r="AD261" s="29" t="s">
        <v>181</v>
      </c>
      <c r="AE261" s="29" t="s">
        <v>3086</v>
      </c>
      <c r="AF261" s="29" t="s">
        <v>184</v>
      </c>
      <c r="AG261" s="29" t="s">
        <v>3130</v>
      </c>
      <c r="AH261" s="29" t="s">
        <v>189</v>
      </c>
      <c r="AI261" s="52" t="str">
        <f>tab_herpeto[[#This Row],[Espécie*]]</f>
        <v>Physalaemus gracilis</v>
      </c>
      <c r="AJ261" s="53" t="str">
        <f>IFERROR(VLOOKUP(tab_herpeto[[#This Row],[Espécie*2]],'Base de dados'!B:Z,7,),0)</f>
        <v>rã-chorona</v>
      </c>
      <c r="AK261" s="49" t="str">
        <f>IFERROR(VLOOKUP(tab_herpeto[[#This Row],[Espécie*2]],'Base de dados'!B:Z,13,),0)</f>
        <v>-</v>
      </c>
      <c r="AL261" s="29" t="s">
        <v>192</v>
      </c>
      <c r="AM261" s="49" t="s">
        <v>3076</v>
      </c>
      <c r="AN261" s="49" t="s">
        <v>3080</v>
      </c>
      <c r="AO261" s="49" t="str">
        <f>IFERROR(VLOOKUP(tab_herpeto[[#This Row],[Espécie*2]],'Base de dados'!B:Z,22,),0)</f>
        <v>-</v>
      </c>
      <c r="AP261" s="49" t="str">
        <f>IFERROR(VLOOKUP(tab_herpeto[[#This Row],[Espécie*2]],'Base de dados'!B:Z,23,),0)</f>
        <v>-</v>
      </c>
      <c r="AQ261" s="49" t="str">
        <f>IFERROR(VLOOKUP(tab_herpeto[[#This Row],[Espécie*2]],'Base de dados'!B:Z,21,),0)</f>
        <v>LC</v>
      </c>
      <c r="AR261" s="49" t="str">
        <f>tab_herpeto[[#This Row],[Campanha]]</f>
        <v>C03</v>
      </c>
      <c r="AS261" s="49"/>
      <c r="AT261" s="49" t="str">
        <f>tab_herpeto[[#This Row],[Método]]</f>
        <v>Pitfall</v>
      </c>
      <c r="AU261" s="49" t="str">
        <f>tab_herpeto[[#This Row],[ID Marcação*]]</f>
        <v>-</v>
      </c>
      <c r="AV261" s="49" t="str">
        <f>tab_herpeto[[#This Row],[Nº do Tombo]]</f>
        <v>-</v>
      </c>
      <c r="AW261" s="49" t="str">
        <f>IFERROR(VLOOKUP(tab_herpeto[[#This Row],[Espécie*2]],'Base de dados'!B:Z,11,),0)</f>
        <v>R</v>
      </c>
      <c r="AX261" s="49" t="str">
        <f>IFERROR(VLOOKUP(tab_herpeto[[#This Row],[Espécie*2]],'Base de dados'!B:Z,3,),0)</f>
        <v>Anura</v>
      </c>
      <c r="AY261" s="49" t="str">
        <f>IFERROR(VLOOKUP(tab_herpeto[[#This Row],[Espécie*2]],'Base de dados'!B:Z,4,),0)</f>
        <v>Leptodactylidae</v>
      </c>
      <c r="AZ261" s="49" t="str">
        <f>IFERROR(VLOOKUP(tab_herpeto[[#This Row],[Espécie*2]],'Base de dados'!B:Z,5,),0)</f>
        <v>Leiuperinae</v>
      </c>
      <c r="BA261" s="49">
        <f>IFERROR(VLOOKUP(tab_herpeto[[#This Row],[Espécie*2]],'Base de dados'!B:Z,6,),0)</f>
        <v>0</v>
      </c>
      <c r="BB261" s="49" t="str">
        <f>IFERROR(VLOOKUP(tab_herpeto[[#This Row],[Espécie*2]],'Base de dados'!B:Z,8,),0)</f>
        <v>-</v>
      </c>
      <c r="BC261" s="49" t="str">
        <f>IFERROR(VLOOKUP(tab_herpeto[[#This Row],[Espécie*2]],'Base de dados'!B:Z,9,),0)</f>
        <v>-</v>
      </c>
      <c r="BD261" s="49" t="str">
        <f>IFERROR(VLOOKUP(tab_herpeto[[#This Row],[Espécie*2]],'Base de dados'!B:Z,10,),0)</f>
        <v>-</v>
      </c>
      <c r="BE261" s="49" t="str">
        <f>IFERROR(VLOOKUP(tab_herpeto[[#This Row],[Espécie*2]],'Base de dados'!B:Z,12,),0)</f>
        <v>-</v>
      </c>
      <c r="BF261" s="49" t="str">
        <f>IFERROR(VLOOKUP(tab_herpeto[[#This Row],[Espécie*2]],'Base de dados'!B:Z,14,),0)</f>
        <v>-</v>
      </c>
      <c r="BG261" s="49">
        <f>IFERROR(VLOOKUP(tab_herpeto[[#This Row],[Espécie*2]],'Base de dados'!B:Z,15,),0)</f>
        <v>0</v>
      </c>
      <c r="BH261" s="49">
        <f>IFERROR(VLOOKUP(tab_herpeto[[#This Row],[Espécie*2]],'Base de dados'!B:Z,16,),0)</f>
        <v>0</v>
      </c>
      <c r="BI261" s="49">
        <f>IFERROR(VLOOKUP(tab_herpeto[[#This Row],[Espécie*2]],'Base de dados'!B:Z,17,),0)</f>
        <v>0</v>
      </c>
      <c r="BJ261" s="49">
        <f>IFERROR(VLOOKUP(tab_herpeto[[#This Row],[Espécie*2]],'Base de dados'!B:Z,18,),0)</f>
        <v>0</v>
      </c>
      <c r="BK261" s="49" t="str">
        <f>IFERROR(VLOOKUP(tab_herpeto[[#This Row],[Espécie*2]],'Base de dados'!B:Z,19,),0)</f>
        <v>-</v>
      </c>
      <c r="BL261" s="49" t="str">
        <f>IFERROR(VLOOKUP(tab_herpeto[[#This Row],[Espécie*2]],'Base de dados'!B:Z,20,),0)</f>
        <v>-</v>
      </c>
      <c r="BM261" s="49" t="str">
        <f>IFERROR(VLOOKUP(tab_herpeto[[#This Row],[Espécie*2]],'Base de dados'!B:Z,24),0)</f>
        <v>-</v>
      </c>
      <c r="BN261" s="49" t="str">
        <f>IFERROR(VLOOKUP(tab_herpeto[[#This Row],[Espécie*2]],'Base de dados'!B:Z,25,),0)</f>
        <v>-</v>
      </c>
      <c r="BO261" s="49" t="str">
        <f>IFERROR(VLOOKUP(tab_herpeto[[#This Row],[Espécie*2]],'Base de dados'!B:Z,2),0)</f>
        <v>XX</v>
      </c>
      <c r="BP261" s="49">
        <f>IFERROR(VLOOKUP(tab_herpeto[[#This Row],[Espécie*2]],'Base de dados'!B:AA,26),0)</f>
        <v>0</v>
      </c>
    </row>
    <row r="262" spans="2:68" x14ac:dyDescent="0.25">
      <c r="B262" s="29">
        <v>258</v>
      </c>
      <c r="C262" s="33" t="s">
        <v>3071</v>
      </c>
      <c r="D262" s="49" t="s">
        <v>3092</v>
      </c>
      <c r="E262" s="49" t="s">
        <v>85</v>
      </c>
      <c r="F262" s="50">
        <v>45144</v>
      </c>
      <c r="G262" s="49" t="s">
        <v>3074</v>
      </c>
      <c r="H262" s="49" t="s">
        <v>76</v>
      </c>
      <c r="I262" s="49" t="s">
        <v>59</v>
      </c>
      <c r="J262" s="49" t="s">
        <v>3096</v>
      </c>
      <c r="K262" s="53" t="s">
        <v>1357</v>
      </c>
      <c r="L262" s="35" t="str">
        <f>IFERROR(VLOOKUP(tab_herpeto[[#This Row],[Espécie*]],'Base de dados'!B:Z,7,),0)</f>
        <v>rãzinha-do-folhiço</v>
      </c>
      <c r="M262" s="29" t="s">
        <v>3</v>
      </c>
      <c r="N262" s="49" t="s">
        <v>82</v>
      </c>
      <c r="O262" s="49" t="s">
        <v>82</v>
      </c>
      <c r="P262" s="49" t="s">
        <v>38</v>
      </c>
      <c r="Q262" s="49" t="s">
        <v>50</v>
      </c>
      <c r="R262" s="49" t="s">
        <v>41</v>
      </c>
      <c r="S262" s="49" t="s">
        <v>61</v>
      </c>
      <c r="T262" s="51" t="s">
        <v>3</v>
      </c>
      <c r="U262" s="51" t="s">
        <v>3</v>
      </c>
      <c r="V262" s="49" t="s">
        <v>3128</v>
      </c>
      <c r="W262" s="49" t="s">
        <v>52</v>
      </c>
      <c r="X262" s="29" t="s">
        <v>3</v>
      </c>
      <c r="Y262" s="49" t="s">
        <v>3129</v>
      </c>
      <c r="Z262" s="50">
        <f>tab_herpeto[[#This Row],[Data]]</f>
        <v>45144</v>
      </c>
      <c r="AA262" s="49" t="str">
        <f>tab_herpeto[[#This Row],[Empreendimento]]</f>
        <v>PCH Canoas</v>
      </c>
      <c r="AB262" s="49" t="s">
        <v>176</v>
      </c>
      <c r="AC262" s="29" t="s">
        <v>178</v>
      </c>
      <c r="AD262" s="29" t="s">
        <v>181</v>
      </c>
      <c r="AE262" s="29" t="s">
        <v>3086</v>
      </c>
      <c r="AF262" s="29" t="s">
        <v>184</v>
      </c>
      <c r="AG262" s="29" t="s">
        <v>3130</v>
      </c>
      <c r="AH262" s="29" t="s">
        <v>189</v>
      </c>
      <c r="AI262" s="52" t="str">
        <f>tab_herpeto[[#This Row],[Espécie*]]</f>
        <v>Physalaemus lateristriga</v>
      </c>
      <c r="AJ262" s="53" t="str">
        <f>IFERROR(VLOOKUP(tab_herpeto[[#This Row],[Espécie*2]],'Base de dados'!B:Z,7,),0)</f>
        <v>rãzinha-do-folhiço</v>
      </c>
      <c r="AK262" s="49" t="str">
        <f>IFERROR(VLOOKUP(tab_herpeto[[#This Row],[Espécie*2]],'Base de dados'!B:Z,13,),0)</f>
        <v>-</v>
      </c>
      <c r="AL262" s="29" t="s">
        <v>192</v>
      </c>
      <c r="AM262" s="49" t="s">
        <v>3078</v>
      </c>
      <c r="AN262" s="49" t="s">
        <v>3082</v>
      </c>
      <c r="AO262" s="49" t="str">
        <f>IFERROR(VLOOKUP(tab_herpeto[[#This Row],[Espécie*2]],'Base de dados'!B:Z,22,),0)</f>
        <v>-</v>
      </c>
      <c r="AP262" s="49" t="str">
        <f>IFERROR(VLOOKUP(tab_herpeto[[#This Row],[Espécie*2]],'Base de dados'!B:Z,23,),0)</f>
        <v>-</v>
      </c>
      <c r="AQ262" s="49" t="str">
        <f>IFERROR(VLOOKUP(tab_herpeto[[#This Row],[Espécie*2]],'Base de dados'!B:Z,21,),0)</f>
        <v>-</v>
      </c>
      <c r="AR262" s="49" t="str">
        <f>tab_herpeto[[#This Row],[Campanha]]</f>
        <v>C03</v>
      </c>
      <c r="AS262" s="49"/>
      <c r="AT262" s="49" t="str">
        <f>tab_herpeto[[#This Row],[Método]]</f>
        <v>Procura Livre</v>
      </c>
      <c r="AU262" s="49" t="str">
        <f>tab_herpeto[[#This Row],[ID Marcação*]]</f>
        <v>-</v>
      </c>
      <c r="AV262" s="49" t="str">
        <f>tab_herpeto[[#This Row],[Nº do Tombo]]</f>
        <v>-</v>
      </c>
      <c r="AW262" s="49" t="str">
        <f>IFERROR(VLOOKUP(tab_herpeto[[#This Row],[Espécie*2]],'Base de dados'!B:Z,11,),0)</f>
        <v>E</v>
      </c>
      <c r="AX262" s="49" t="str">
        <f>IFERROR(VLOOKUP(tab_herpeto[[#This Row],[Espécie*2]],'Base de dados'!B:Z,3,),0)</f>
        <v>Anura</v>
      </c>
      <c r="AY262" s="49" t="str">
        <f>IFERROR(VLOOKUP(tab_herpeto[[#This Row],[Espécie*2]],'Base de dados'!B:Z,4,),0)</f>
        <v>Leptodactylidae</v>
      </c>
      <c r="AZ262" s="49" t="str">
        <f>IFERROR(VLOOKUP(tab_herpeto[[#This Row],[Espécie*2]],'Base de dados'!B:Z,5,),0)</f>
        <v>Leiuperinae</v>
      </c>
      <c r="BA262" s="49">
        <f>IFERROR(VLOOKUP(tab_herpeto[[#This Row],[Espécie*2]],'Base de dados'!B:Z,6,),0)</f>
        <v>0</v>
      </c>
      <c r="BB262" s="49" t="str">
        <f>IFERROR(VLOOKUP(tab_herpeto[[#This Row],[Espécie*2]],'Base de dados'!B:Z,8,),0)</f>
        <v>-</v>
      </c>
      <c r="BC262" s="49" t="str">
        <f>IFERROR(VLOOKUP(tab_herpeto[[#This Row],[Espécie*2]],'Base de dados'!B:Z,9,),0)</f>
        <v>Cr</v>
      </c>
      <c r="BD262" s="49" t="str">
        <f>IFERROR(VLOOKUP(tab_herpeto[[#This Row],[Espécie*2]],'Base de dados'!B:Z,10,),0)</f>
        <v>F</v>
      </c>
      <c r="BE262" s="49">
        <f>IFERROR(VLOOKUP(tab_herpeto[[#This Row],[Espécie*2]],'Base de dados'!B:Z,12,),0)</f>
        <v>1</v>
      </c>
      <c r="BF262" s="49" t="str">
        <f>IFERROR(VLOOKUP(tab_herpeto[[#This Row],[Espécie*2]],'Base de dados'!B:Z,14,),0)</f>
        <v>SC, PR, SP</v>
      </c>
      <c r="BG262" s="49">
        <f>IFERROR(VLOOKUP(tab_herpeto[[#This Row],[Espécie*2]],'Base de dados'!B:Z,15,),0)</f>
        <v>0</v>
      </c>
      <c r="BH262" s="49">
        <f>IFERROR(VLOOKUP(tab_herpeto[[#This Row],[Espécie*2]],'Base de dados'!B:Z,16,),0)</f>
        <v>0</v>
      </c>
      <c r="BI262" s="49">
        <f>IFERROR(VLOOKUP(tab_herpeto[[#This Row],[Espécie*2]],'Base de dados'!B:Z,17,),0)</f>
        <v>0</v>
      </c>
      <c r="BJ262" s="49">
        <f>IFERROR(VLOOKUP(tab_herpeto[[#This Row],[Espécie*2]],'Base de dados'!B:Z,18,),0)</f>
        <v>0</v>
      </c>
      <c r="BK262" s="49" t="str">
        <f>IFERROR(VLOOKUP(tab_herpeto[[#This Row],[Espécie*2]],'Base de dados'!B:Z,19,),0)</f>
        <v>-</v>
      </c>
      <c r="BL262" s="49" t="str">
        <f>IFERROR(VLOOKUP(tab_herpeto[[#This Row],[Espécie*2]],'Base de dados'!B:Z,20,),0)</f>
        <v>-</v>
      </c>
      <c r="BM262" s="49" t="str">
        <f>IFERROR(VLOOKUP(tab_herpeto[[#This Row],[Espécie*2]],'Base de dados'!B:Z,24),0)</f>
        <v>-</v>
      </c>
      <c r="BN262" s="49" t="str">
        <f>IFERROR(VLOOKUP(tab_herpeto[[#This Row],[Espécie*2]],'Base de dados'!B:Z,25,),0)</f>
        <v>-</v>
      </c>
      <c r="BO262" s="49" t="str">
        <f>IFERROR(VLOOKUP(tab_herpeto[[#This Row],[Espécie*2]],'Base de dados'!B:Z,2),0)</f>
        <v>XX</v>
      </c>
      <c r="BP262" s="49">
        <f>IFERROR(VLOOKUP(tab_herpeto[[#This Row],[Espécie*2]],'Base de dados'!B:AA,26),0)</f>
        <v>0</v>
      </c>
    </row>
    <row r="263" spans="2:68" x14ac:dyDescent="0.25">
      <c r="B263" s="29">
        <v>259</v>
      </c>
      <c r="C263" s="33" t="s">
        <v>3071</v>
      </c>
      <c r="D263" s="49" t="s">
        <v>3092</v>
      </c>
      <c r="E263" s="49" t="s">
        <v>85</v>
      </c>
      <c r="F263" s="50">
        <v>45144</v>
      </c>
      <c r="G263" s="49" t="s">
        <v>3074</v>
      </c>
      <c r="H263" s="49" t="s">
        <v>76</v>
      </c>
      <c r="I263" s="49" t="s">
        <v>59</v>
      </c>
      <c r="J263" s="49" t="s">
        <v>3096</v>
      </c>
      <c r="K263" s="53" t="s">
        <v>1357</v>
      </c>
      <c r="L263" s="35" t="str">
        <f>IFERROR(VLOOKUP(tab_herpeto[[#This Row],[Espécie*]],'Base de dados'!B:Z,7,),0)</f>
        <v>rãzinha-do-folhiço</v>
      </c>
      <c r="M263" s="29" t="s">
        <v>3</v>
      </c>
      <c r="N263" s="49" t="s">
        <v>82</v>
      </c>
      <c r="O263" s="49" t="s">
        <v>82</v>
      </c>
      <c r="P263" s="49" t="s">
        <v>38</v>
      </c>
      <c r="Q263" s="49" t="s">
        <v>50</v>
      </c>
      <c r="R263" s="49" t="s">
        <v>41</v>
      </c>
      <c r="S263" s="49" t="s">
        <v>61</v>
      </c>
      <c r="T263" s="51" t="s">
        <v>3</v>
      </c>
      <c r="U263" s="51" t="s">
        <v>3</v>
      </c>
      <c r="V263" s="49"/>
      <c r="W263" s="49" t="s">
        <v>52</v>
      </c>
      <c r="X263" s="29" t="s">
        <v>3</v>
      </c>
      <c r="Y263" s="49" t="s">
        <v>3129</v>
      </c>
      <c r="Z263" s="50">
        <f>tab_herpeto[[#This Row],[Data]]</f>
        <v>45144</v>
      </c>
      <c r="AA263" s="49" t="str">
        <f>tab_herpeto[[#This Row],[Empreendimento]]</f>
        <v>PCH Canoas</v>
      </c>
      <c r="AB263" s="49" t="s">
        <v>176</v>
      </c>
      <c r="AC263" s="29" t="s">
        <v>178</v>
      </c>
      <c r="AD263" s="29" t="s">
        <v>181</v>
      </c>
      <c r="AE263" s="29" t="s">
        <v>3086</v>
      </c>
      <c r="AF263" s="29" t="s">
        <v>184</v>
      </c>
      <c r="AG263" s="29" t="s">
        <v>3130</v>
      </c>
      <c r="AH263" s="29" t="s">
        <v>189</v>
      </c>
      <c r="AI263" s="52" t="str">
        <f>tab_herpeto[[#This Row],[Espécie*]]</f>
        <v>Physalaemus lateristriga</v>
      </c>
      <c r="AJ263" s="53" t="str">
        <f>IFERROR(VLOOKUP(tab_herpeto[[#This Row],[Espécie*2]],'Base de dados'!B:Z,7,),0)</f>
        <v>rãzinha-do-folhiço</v>
      </c>
      <c r="AK263" s="49" t="str">
        <f>IFERROR(VLOOKUP(tab_herpeto[[#This Row],[Espécie*2]],'Base de dados'!B:Z,13,),0)</f>
        <v>-</v>
      </c>
      <c r="AL263" s="29" t="s">
        <v>192</v>
      </c>
      <c r="AM263" s="49" t="s">
        <v>3078</v>
      </c>
      <c r="AN263" s="49" t="s">
        <v>3082</v>
      </c>
      <c r="AO263" s="49" t="str">
        <f>IFERROR(VLOOKUP(tab_herpeto[[#This Row],[Espécie*2]],'Base de dados'!B:Z,22,),0)</f>
        <v>-</v>
      </c>
      <c r="AP263" s="49" t="str">
        <f>IFERROR(VLOOKUP(tab_herpeto[[#This Row],[Espécie*2]],'Base de dados'!B:Z,23,),0)</f>
        <v>-</v>
      </c>
      <c r="AQ263" s="49" t="str">
        <f>IFERROR(VLOOKUP(tab_herpeto[[#This Row],[Espécie*2]],'Base de dados'!B:Z,21,),0)</f>
        <v>-</v>
      </c>
      <c r="AR263" s="49" t="str">
        <f>tab_herpeto[[#This Row],[Campanha]]</f>
        <v>C03</v>
      </c>
      <c r="AS263" s="49"/>
      <c r="AT263" s="49" t="str">
        <f>tab_herpeto[[#This Row],[Método]]</f>
        <v>Procura Livre</v>
      </c>
      <c r="AU263" s="49" t="str">
        <f>tab_herpeto[[#This Row],[ID Marcação*]]</f>
        <v>-</v>
      </c>
      <c r="AV263" s="49" t="str">
        <f>tab_herpeto[[#This Row],[Nº do Tombo]]</f>
        <v>-</v>
      </c>
      <c r="AW263" s="49" t="str">
        <f>IFERROR(VLOOKUP(tab_herpeto[[#This Row],[Espécie*2]],'Base de dados'!B:Z,11,),0)</f>
        <v>E</v>
      </c>
      <c r="AX263" s="49" t="str">
        <f>IFERROR(VLOOKUP(tab_herpeto[[#This Row],[Espécie*2]],'Base de dados'!B:Z,3,),0)</f>
        <v>Anura</v>
      </c>
      <c r="AY263" s="49" t="str">
        <f>IFERROR(VLOOKUP(tab_herpeto[[#This Row],[Espécie*2]],'Base de dados'!B:Z,4,),0)</f>
        <v>Leptodactylidae</v>
      </c>
      <c r="AZ263" s="49" t="str">
        <f>IFERROR(VLOOKUP(tab_herpeto[[#This Row],[Espécie*2]],'Base de dados'!B:Z,5,),0)</f>
        <v>Leiuperinae</v>
      </c>
      <c r="BA263" s="49">
        <f>IFERROR(VLOOKUP(tab_herpeto[[#This Row],[Espécie*2]],'Base de dados'!B:Z,6,),0)</f>
        <v>0</v>
      </c>
      <c r="BB263" s="49" t="str">
        <f>IFERROR(VLOOKUP(tab_herpeto[[#This Row],[Espécie*2]],'Base de dados'!B:Z,8,),0)</f>
        <v>-</v>
      </c>
      <c r="BC263" s="49" t="str">
        <f>IFERROR(VLOOKUP(tab_herpeto[[#This Row],[Espécie*2]],'Base de dados'!B:Z,9,),0)</f>
        <v>Cr</v>
      </c>
      <c r="BD263" s="49" t="str">
        <f>IFERROR(VLOOKUP(tab_herpeto[[#This Row],[Espécie*2]],'Base de dados'!B:Z,10,),0)</f>
        <v>F</v>
      </c>
      <c r="BE263" s="49">
        <f>IFERROR(VLOOKUP(tab_herpeto[[#This Row],[Espécie*2]],'Base de dados'!B:Z,12,),0)</f>
        <v>1</v>
      </c>
      <c r="BF263" s="49" t="str">
        <f>IFERROR(VLOOKUP(tab_herpeto[[#This Row],[Espécie*2]],'Base de dados'!B:Z,14,),0)</f>
        <v>SC, PR, SP</v>
      </c>
      <c r="BG263" s="49">
        <f>IFERROR(VLOOKUP(tab_herpeto[[#This Row],[Espécie*2]],'Base de dados'!B:Z,15,),0)</f>
        <v>0</v>
      </c>
      <c r="BH263" s="49">
        <f>IFERROR(VLOOKUP(tab_herpeto[[#This Row],[Espécie*2]],'Base de dados'!B:Z,16,),0)</f>
        <v>0</v>
      </c>
      <c r="BI263" s="49">
        <f>IFERROR(VLOOKUP(tab_herpeto[[#This Row],[Espécie*2]],'Base de dados'!B:Z,17,),0)</f>
        <v>0</v>
      </c>
      <c r="BJ263" s="49">
        <f>IFERROR(VLOOKUP(tab_herpeto[[#This Row],[Espécie*2]],'Base de dados'!B:Z,18,),0)</f>
        <v>0</v>
      </c>
      <c r="BK263" s="49" t="str">
        <f>IFERROR(VLOOKUP(tab_herpeto[[#This Row],[Espécie*2]],'Base de dados'!B:Z,19,),0)</f>
        <v>-</v>
      </c>
      <c r="BL263" s="49" t="str">
        <f>IFERROR(VLOOKUP(tab_herpeto[[#This Row],[Espécie*2]],'Base de dados'!B:Z,20,),0)</f>
        <v>-</v>
      </c>
      <c r="BM263" s="49" t="str">
        <f>IFERROR(VLOOKUP(tab_herpeto[[#This Row],[Espécie*2]],'Base de dados'!B:Z,24),0)</f>
        <v>-</v>
      </c>
      <c r="BN263" s="49" t="str">
        <f>IFERROR(VLOOKUP(tab_herpeto[[#This Row],[Espécie*2]],'Base de dados'!B:Z,25,),0)</f>
        <v>-</v>
      </c>
      <c r="BO263" s="49" t="str">
        <f>IFERROR(VLOOKUP(tab_herpeto[[#This Row],[Espécie*2]],'Base de dados'!B:Z,2),0)</f>
        <v>XX</v>
      </c>
      <c r="BP263" s="49">
        <f>IFERROR(VLOOKUP(tab_herpeto[[#This Row],[Espécie*2]],'Base de dados'!B:AA,26),0)</f>
        <v>0</v>
      </c>
    </row>
    <row r="264" spans="2:68" x14ac:dyDescent="0.25">
      <c r="B264" s="29">
        <v>260</v>
      </c>
      <c r="C264" s="33" t="s">
        <v>3071</v>
      </c>
      <c r="D264" s="49" t="s">
        <v>3092</v>
      </c>
      <c r="E264" s="49" t="s">
        <v>85</v>
      </c>
      <c r="F264" s="50">
        <v>45144</v>
      </c>
      <c r="G264" s="49" t="s">
        <v>3074</v>
      </c>
      <c r="H264" s="49" t="s">
        <v>76</v>
      </c>
      <c r="I264" s="49" t="s">
        <v>59</v>
      </c>
      <c r="J264" s="49" t="s">
        <v>3096</v>
      </c>
      <c r="K264" s="53" t="s">
        <v>1357</v>
      </c>
      <c r="L264" s="35" t="str">
        <f>IFERROR(VLOOKUP(tab_herpeto[[#This Row],[Espécie*]],'Base de dados'!B:Z,7,),0)</f>
        <v>rãzinha-do-folhiço</v>
      </c>
      <c r="M264" s="29" t="s">
        <v>3</v>
      </c>
      <c r="N264" s="49" t="s">
        <v>82</v>
      </c>
      <c r="O264" s="49" t="s">
        <v>82</v>
      </c>
      <c r="P264" s="49" t="s">
        <v>38</v>
      </c>
      <c r="Q264" s="49" t="s">
        <v>50</v>
      </c>
      <c r="R264" s="49" t="s">
        <v>41</v>
      </c>
      <c r="S264" s="49" t="s">
        <v>61</v>
      </c>
      <c r="T264" s="51" t="s">
        <v>3</v>
      </c>
      <c r="U264" s="51" t="s">
        <v>3</v>
      </c>
      <c r="V264" s="49"/>
      <c r="W264" s="49" t="s">
        <v>52</v>
      </c>
      <c r="X264" s="29" t="s">
        <v>3</v>
      </c>
      <c r="Y264" s="49" t="s">
        <v>3129</v>
      </c>
      <c r="Z264" s="50">
        <f>tab_herpeto[[#This Row],[Data]]</f>
        <v>45144</v>
      </c>
      <c r="AA264" s="49" t="str">
        <f>tab_herpeto[[#This Row],[Empreendimento]]</f>
        <v>PCH Canoas</v>
      </c>
      <c r="AB264" s="49" t="s">
        <v>176</v>
      </c>
      <c r="AC264" s="29" t="s">
        <v>178</v>
      </c>
      <c r="AD264" s="29" t="s">
        <v>181</v>
      </c>
      <c r="AE264" s="29" t="s">
        <v>3086</v>
      </c>
      <c r="AF264" s="29" t="s">
        <v>184</v>
      </c>
      <c r="AG264" s="29" t="s">
        <v>3130</v>
      </c>
      <c r="AH264" s="29" t="s">
        <v>189</v>
      </c>
      <c r="AI264" s="52" t="str">
        <f>tab_herpeto[[#This Row],[Espécie*]]</f>
        <v>Physalaemus lateristriga</v>
      </c>
      <c r="AJ264" s="53" t="str">
        <f>IFERROR(VLOOKUP(tab_herpeto[[#This Row],[Espécie*2]],'Base de dados'!B:Z,7,),0)</f>
        <v>rãzinha-do-folhiço</v>
      </c>
      <c r="AK264" s="49" t="str">
        <f>IFERROR(VLOOKUP(tab_herpeto[[#This Row],[Espécie*2]],'Base de dados'!B:Z,13,),0)</f>
        <v>-</v>
      </c>
      <c r="AL264" s="29" t="s">
        <v>192</v>
      </c>
      <c r="AM264" s="49" t="s">
        <v>3078</v>
      </c>
      <c r="AN264" s="49" t="s">
        <v>3082</v>
      </c>
      <c r="AO264" s="49" t="str">
        <f>IFERROR(VLOOKUP(tab_herpeto[[#This Row],[Espécie*2]],'Base de dados'!B:Z,22,),0)</f>
        <v>-</v>
      </c>
      <c r="AP264" s="49" t="str">
        <f>IFERROR(VLOOKUP(tab_herpeto[[#This Row],[Espécie*2]],'Base de dados'!B:Z,23,),0)</f>
        <v>-</v>
      </c>
      <c r="AQ264" s="49" t="str">
        <f>IFERROR(VLOOKUP(tab_herpeto[[#This Row],[Espécie*2]],'Base de dados'!B:Z,21,),0)</f>
        <v>-</v>
      </c>
      <c r="AR264" s="49" t="str">
        <f>tab_herpeto[[#This Row],[Campanha]]</f>
        <v>C03</v>
      </c>
      <c r="AS264" s="49"/>
      <c r="AT264" s="49" t="str">
        <f>tab_herpeto[[#This Row],[Método]]</f>
        <v>Procura Livre</v>
      </c>
      <c r="AU264" s="49" t="str">
        <f>tab_herpeto[[#This Row],[ID Marcação*]]</f>
        <v>-</v>
      </c>
      <c r="AV264" s="49" t="str">
        <f>tab_herpeto[[#This Row],[Nº do Tombo]]</f>
        <v>-</v>
      </c>
      <c r="AW264" s="49" t="str">
        <f>IFERROR(VLOOKUP(tab_herpeto[[#This Row],[Espécie*2]],'Base de dados'!B:Z,11,),0)</f>
        <v>E</v>
      </c>
      <c r="AX264" s="49" t="str">
        <f>IFERROR(VLOOKUP(tab_herpeto[[#This Row],[Espécie*2]],'Base de dados'!B:Z,3,),0)</f>
        <v>Anura</v>
      </c>
      <c r="AY264" s="49" t="str">
        <f>IFERROR(VLOOKUP(tab_herpeto[[#This Row],[Espécie*2]],'Base de dados'!B:Z,4,),0)</f>
        <v>Leptodactylidae</v>
      </c>
      <c r="AZ264" s="49" t="str">
        <f>IFERROR(VLOOKUP(tab_herpeto[[#This Row],[Espécie*2]],'Base de dados'!B:Z,5,),0)</f>
        <v>Leiuperinae</v>
      </c>
      <c r="BA264" s="49">
        <f>IFERROR(VLOOKUP(tab_herpeto[[#This Row],[Espécie*2]],'Base de dados'!B:Z,6,),0)</f>
        <v>0</v>
      </c>
      <c r="BB264" s="49" t="str">
        <f>IFERROR(VLOOKUP(tab_herpeto[[#This Row],[Espécie*2]],'Base de dados'!B:Z,8,),0)</f>
        <v>-</v>
      </c>
      <c r="BC264" s="49" t="str">
        <f>IFERROR(VLOOKUP(tab_herpeto[[#This Row],[Espécie*2]],'Base de dados'!B:Z,9,),0)</f>
        <v>Cr</v>
      </c>
      <c r="BD264" s="49" t="str">
        <f>IFERROR(VLOOKUP(tab_herpeto[[#This Row],[Espécie*2]],'Base de dados'!B:Z,10,),0)</f>
        <v>F</v>
      </c>
      <c r="BE264" s="49">
        <f>IFERROR(VLOOKUP(tab_herpeto[[#This Row],[Espécie*2]],'Base de dados'!B:Z,12,),0)</f>
        <v>1</v>
      </c>
      <c r="BF264" s="49" t="str">
        <f>IFERROR(VLOOKUP(tab_herpeto[[#This Row],[Espécie*2]],'Base de dados'!B:Z,14,),0)</f>
        <v>SC, PR, SP</v>
      </c>
      <c r="BG264" s="49">
        <f>IFERROR(VLOOKUP(tab_herpeto[[#This Row],[Espécie*2]],'Base de dados'!B:Z,15,),0)</f>
        <v>0</v>
      </c>
      <c r="BH264" s="49">
        <f>IFERROR(VLOOKUP(tab_herpeto[[#This Row],[Espécie*2]],'Base de dados'!B:Z,16,),0)</f>
        <v>0</v>
      </c>
      <c r="BI264" s="49">
        <f>IFERROR(VLOOKUP(tab_herpeto[[#This Row],[Espécie*2]],'Base de dados'!B:Z,17,),0)</f>
        <v>0</v>
      </c>
      <c r="BJ264" s="49">
        <f>IFERROR(VLOOKUP(tab_herpeto[[#This Row],[Espécie*2]],'Base de dados'!B:Z,18,),0)</f>
        <v>0</v>
      </c>
      <c r="BK264" s="49" t="str">
        <f>IFERROR(VLOOKUP(tab_herpeto[[#This Row],[Espécie*2]],'Base de dados'!B:Z,19,),0)</f>
        <v>-</v>
      </c>
      <c r="BL264" s="49" t="str">
        <f>IFERROR(VLOOKUP(tab_herpeto[[#This Row],[Espécie*2]],'Base de dados'!B:Z,20,),0)</f>
        <v>-</v>
      </c>
      <c r="BM264" s="49" t="str">
        <f>IFERROR(VLOOKUP(tab_herpeto[[#This Row],[Espécie*2]],'Base de dados'!B:Z,24),0)</f>
        <v>-</v>
      </c>
      <c r="BN264" s="49" t="str">
        <f>IFERROR(VLOOKUP(tab_herpeto[[#This Row],[Espécie*2]],'Base de dados'!B:Z,25,),0)</f>
        <v>-</v>
      </c>
      <c r="BO264" s="49" t="str">
        <f>IFERROR(VLOOKUP(tab_herpeto[[#This Row],[Espécie*2]],'Base de dados'!B:Z,2),0)</f>
        <v>XX</v>
      </c>
      <c r="BP264" s="49">
        <f>IFERROR(VLOOKUP(tab_herpeto[[#This Row],[Espécie*2]],'Base de dados'!B:AA,26),0)</f>
        <v>0</v>
      </c>
    </row>
    <row r="265" spans="2:68" x14ac:dyDescent="0.25">
      <c r="B265" s="29">
        <v>261</v>
      </c>
      <c r="C265" s="33" t="s">
        <v>3071</v>
      </c>
      <c r="D265" s="49" t="s">
        <v>3092</v>
      </c>
      <c r="E265" s="49" t="s">
        <v>85</v>
      </c>
      <c r="F265" s="50">
        <v>45144</v>
      </c>
      <c r="G265" s="49" t="s">
        <v>3074</v>
      </c>
      <c r="H265" s="49" t="s">
        <v>76</v>
      </c>
      <c r="I265" s="49" t="s">
        <v>59</v>
      </c>
      <c r="J265" s="49" t="s">
        <v>3096</v>
      </c>
      <c r="K265" s="53" t="s">
        <v>1357</v>
      </c>
      <c r="L265" s="35" t="str">
        <f>IFERROR(VLOOKUP(tab_herpeto[[#This Row],[Espécie*]],'Base de dados'!B:Z,7,),0)</f>
        <v>rãzinha-do-folhiço</v>
      </c>
      <c r="M265" s="29" t="s">
        <v>3</v>
      </c>
      <c r="N265" s="49" t="s">
        <v>82</v>
      </c>
      <c r="O265" s="49" t="s">
        <v>82</v>
      </c>
      <c r="P265" s="49" t="s">
        <v>38</v>
      </c>
      <c r="Q265" s="49" t="s">
        <v>50</v>
      </c>
      <c r="R265" s="49" t="s">
        <v>41</v>
      </c>
      <c r="S265" s="49" t="s">
        <v>61</v>
      </c>
      <c r="T265" s="51" t="s">
        <v>3</v>
      </c>
      <c r="U265" s="51" t="s">
        <v>3</v>
      </c>
      <c r="V265" s="49"/>
      <c r="W265" s="49" t="s">
        <v>52</v>
      </c>
      <c r="X265" s="29" t="s">
        <v>3</v>
      </c>
      <c r="Y265" s="49" t="s">
        <v>3129</v>
      </c>
      <c r="Z265" s="50">
        <f>tab_herpeto[[#This Row],[Data]]</f>
        <v>45144</v>
      </c>
      <c r="AA265" s="49" t="str">
        <f>tab_herpeto[[#This Row],[Empreendimento]]</f>
        <v>PCH Canoas</v>
      </c>
      <c r="AB265" s="49" t="s">
        <v>176</v>
      </c>
      <c r="AC265" s="29" t="s">
        <v>178</v>
      </c>
      <c r="AD265" s="29" t="s">
        <v>181</v>
      </c>
      <c r="AE265" s="29" t="s">
        <v>3086</v>
      </c>
      <c r="AF265" s="29" t="s">
        <v>184</v>
      </c>
      <c r="AG265" s="29" t="s">
        <v>3130</v>
      </c>
      <c r="AH265" s="29" t="s">
        <v>189</v>
      </c>
      <c r="AI265" s="52" t="str">
        <f>tab_herpeto[[#This Row],[Espécie*]]</f>
        <v>Physalaemus lateristriga</v>
      </c>
      <c r="AJ265" s="53" t="str">
        <f>IFERROR(VLOOKUP(tab_herpeto[[#This Row],[Espécie*2]],'Base de dados'!B:Z,7,),0)</f>
        <v>rãzinha-do-folhiço</v>
      </c>
      <c r="AK265" s="49" t="str">
        <f>IFERROR(VLOOKUP(tab_herpeto[[#This Row],[Espécie*2]],'Base de dados'!B:Z,13,),0)</f>
        <v>-</v>
      </c>
      <c r="AL265" s="29" t="s">
        <v>192</v>
      </c>
      <c r="AM265" s="49" t="s">
        <v>3078</v>
      </c>
      <c r="AN265" s="49" t="s">
        <v>3082</v>
      </c>
      <c r="AO265" s="49" t="str">
        <f>IFERROR(VLOOKUP(tab_herpeto[[#This Row],[Espécie*2]],'Base de dados'!B:Z,22,),0)</f>
        <v>-</v>
      </c>
      <c r="AP265" s="49" t="str">
        <f>IFERROR(VLOOKUP(tab_herpeto[[#This Row],[Espécie*2]],'Base de dados'!B:Z,23,),0)</f>
        <v>-</v>
      </c>
      <c r="AQ265" s="49" t="str">
        <f>IFERROR(VLOOKUP(tab_herpeto[[#This Row],[Espécie*2]],'Base de dados'!B:Z,21,),0)</f>
        <v>-</v>
      </c>
      <c r="AR265" s="49" t="str">
        <f>tab_herpeto[[#This Row],[Campanha]]</f>
        <v>C03</v>
      </c>
      <c r="AS265" s="49"/>
      <c r="AT265" s="49" t="str">
        <f>tab_herpeto[[#This Row],[Método]]</f>
        <v>Procura Livre</v>
      </c>
      <c r="AU265" s="49" t="str">
        <f>tab_herpeto[[#This Row],[ID Marcação*]]</f>
        <v>-</v>
      </c>
      <c r="AV265" s="49" t="str">
        <f>tab_herpeto[[#This Row],[Nº do Tombo]]</f>
        <v>-</v>
      </c>
      <c r="AW265" s="49" t="str">
        <f>IFERROR(VLOOKUP(tab_herpeto[[#This Row],[Espécie*2]],'Base de dados'!B:Z,11,),0)</f>
        <v>E</v>
      </c>
      <c r="AX265" s="49" t="str">
        <f>IFERROR(VLOOKUP(tab_herpeto[[#This Row],[Espécie*2]],'Base de dados'!B:Z,3,),0)</f>
        <v>Anura</v>
      </c>
      <c r="AY265" s="49" t="str">
        <f>IFERROR(VLOOKUP(tab_herpeto[[#This Row],[Espécie*2]],'Base de dados'!B:Z,4,),0)</f>
        <v>Leptodactylidae</v>
      </c>
      <c r="AZ265" s="49" t="str">
        <f>IFERROR(VLOOKUP(tab_herpeto[[#This Row],[Espécie*2]],'Base de dados'!B:Z,5,),0)</f>
        <v>Leiuperinae</v>
      </c>
      <c r="BA265" s="49">
        <f>IFERROR(VLOOKUP(tab_herpeto[[#This Row],[Espécie*2]],'Base de dados'!B:Z,6,),0)</f>
        <v>0</v>
      </c>
      <c r="BB265" s="49" t="str">
        <f>IFERROR(VLOOKUP(tab_herpeto[[#This Row],[Espécie*2]],'Base de dados'!B:Z,8,),0)</f>
        <v>-</v>
      </c>
      <c r="BC265" s="49" t="str">
        <f>IFERROR(VLOOKUP(tab_herpeto[[#This Row],[Espécie*2]],'Base de dados'!B:Z,9,),0)</f>
        <v>Cr</v>
      </c>
      <c r="BD265" s="49" t="str">
        <f>IFERROR(VLOOKUP(tab_herpeto[[#This Row],[Espécie*2]],'Base de dados'!B:Z,10,),0)</f>
        <v>F</v>
      </c>
      <c r="BE265" s="49">
        <f>IFERROR(VLOOKUP(tab_herpeto[[#This Row],[Espécie*2]],'Base de dados'!B:Z,12,),0)</f>
        <v>1</v>
      </c>
      <c r="BF265" s="49" t="str">
        <f>IFERROR(VLOOKUP(tab_herpeto[[#This Row],[Espécie*2]],'Base de dados'!B:Z,14,),0)</f>
        <v>SC, PR, SP</v>
      </c>
      <c r="BG265" s="49">
        <f>IFERROR(VLOOKUP(tab_herpeto[[#This Row],[Espécie*2]],'Base de dados'!B:Z,15,),0)</f>
        <v>0</v>
      </c>
      <c r="BH265" s="49">
        <f>IFERROR(VLOOKUP(tab_herpeto[[#This Row],[Espécie*2]],'Base de dados'!B:Z,16,),0)</f>
        <v>0</v>
      </c>
      <c r="BI265" s="49">
        <f>IFERROR(VLOOKUP(tab_herpeto[[#This Row],[Espécie*2]],'Base de dados'!B:Z,17,),0)</f>
        <v>0</v>
      </c>
      <c r="BJ265" s="49">
        <f>IFERROR(VLOOKUP(tab_herpeto[[#This Row],[Espécie*2]],'Base de dados'!B:Z,18,),0)</f>
        <v>0</v>
      </c>
      <c r="BK265" s="49" t="str">
        <f>IFERROR(VLOOKUP(tab_herpeto[[#This Row],[Espécie*2]],'Base de dados'!B:Z,19,),0)</f>
        <v>-</v>
      </c>
      <c r="BL265" s="49" t="str">
        <f>IFERROR(VLOOKUP(tab_herpeto[[#This Row],[Espécie*2]],'Base de dados'!B:Z,20,),0)</f>
        <v>-</v>
      </c>
      <c r="BM265" s="49" t="str">
        <f>IFERROR(VLOOKUP(tab_herpeto[[#This Row],[Espécie*2]],'Base de dados'!B:Z,24),0)</f>
        <v>-</v>
      </c>
      <c r="BN265" s="49" t="str">
        <f>IFERROR(VLOOKUP(tab_herpeto[[#This Row],[Espécie*2]],'Base de dados'!B:Z,25,),0)</f>
        <v>-</v>
      </c>
      <c r="BO265" s="49" t="str">
        <f>IFERROR(VLOOKUP(tab_herpeto[[#This Row],[Espécie*2]],'Base de dados'!B:Z,2),0)</f>
        <v>XX</v>
      </c>
      <c r="BP265" s="49">
        <f>IFERROR(VLOOKUP(tab_herpeto[[#This Row],[Espécie*2]],'Base de dados'!B:AA,26),0)</f>
        <v>0</v>
      </c>
    </row>
    <row r="266" spans="2:68" x14ac:dyDescent="0.25">
      <c r="B266" s="29">
        <v>262</v>
      </c>
      <c r="C266" s="33" t="s">
        <v>3071</v>
      </c>
      <c r="D266" s="49" t="s">
        <v>3092</v>
      </c>
      <c r="E266" s="49" t="s">
        <v>85</v>
      </c>
      <c r="F266" s="50">
        <v>45144</v>
      </c>
      <c r="G266" s="49" t="s">
        <v>3074</v>
      </c>
      <c r="H266" s="49" t="s">
        <v>76</v>
      </c>
      <c r="I266" s="49" t="s">
        <v>59</v>
      </c>
      <c r="J266" s="49" t="s">
        <v>3096</v>
      </c>
      <c r="K266" s="53" t="s">
        <v>1357</v>
      </c>
      <c r="L266" s="35" t="str">
        <f>IFERROR(VLOOKUP(tab_herpeto[[#This Row],[Espécie*]],'Base de dados'!B:Z,7,),0)</f>
        <v>rãzinha-do-folhiço</v>
      </c>
      <c r="M266" s="29" t="s">
        <v>3</v>
      </c>
      <c r="N266" s="49" t="s">
        <v>82</v>
      </c>
      <c r="O266" s="49" t="s">
        <v>82</v>
      </c>
      <c r="P266" s="49" t="s">
        <v>38</v>
      </c>
      <c r="Q266" s="49" t="s">
        <v>50</v>
      </c>
      <c r="R266" s="49" t="s">
        <v>41</v>
      </c>
      <c r="S266" s="49" t="s">
        <v>61</v>
      </c>
      <c r="T266" s="51" t="s">
        <v>3</v>
      </c>
      <c r="U266" s="51" t="s">
        <v>3</v>
      </c>
      <c r="V266" s="49"/>
      <c r="W266" s="49" t="s">
        <v>52</v>
      </c>
      <c r="X266" s="29" t="s">
        <v>3</v>
      </c>
      <c r="Y266" s="49" t="s">
        <v>3129</v>
      </c>
      <c r="Z266" s="50">
        <f>tab_herpeto[[#This Row],[Data]]</f>
        <v>45144</v>
      </c>
      <c r="AA266" s="49" t="str">
        <f>tab_herpeto[[#This Row],[Empreendimento]]</f>
        <v>PCH Canoas</v>
      </c>
      <c r="AB266" s="49" t="s">
        <v>176</v>
      </c>
      <c r="AC266" s="29" t="s">
        <v>178</v>
      </c>
      <c r="AD266" s="29" t="s">
        <v>181</v>
      </c>
      <c r="AE266" s="29" t="s">
        <v>3086</v>
      </c>
      <c r="AF266" s="29" t="s">
        <v>184</v>
      </c>
      <c r="AG266" s="29" t="s">
        <v>3130</v>
      </c>
      <c r="AH266" s="29" t="s">
        <v>189</v>
      </c>
      <c r="AI266" s="52" t="str">
        <f>tab_herpeto[[#This Row],[Espécie*]]</f>
        <v>Physalaemus lateristriga</v>
      </c>
      <c r="AJ266" s="53" t="str">
        <f>IFERROR(VLOOKUP(tab_herpeto[[#This Row],[Espécie*2]],'Base de dados'!B:Z,7,),0)</f>
        <v>rãzinha-do-folhiço</v>
      </c>
      <c r="AK266" s="49" t="str">
        <f>IFERROR(VLOOKUP(tab_herpeto[[#This Row],[Espécie*2]],'Base de dados'!B:Z,13,),0)</f>
        <v>-</v>
      </c>
      <c r="AL266" s="29" t="s">
        <v>192</v>
      </c>
      <c r="AM266" s="49" t="s">
        <v>3078</v>
      </c>
      <c r="AN266" s="49" t="s">
        <v>3082</v>
      </c>
      <c r="AO266" s="49" t="str">
        <f>IFERROR(VLOOKUP(tab_herpeto[[#This Row],[Espécie*2]],'Base de dados'!B:Z,22,),0)</f>
        <v>-</v>
      </c>
      <c r="AP266" s="49" t="str">
        <f>IFERROR(VLOOKUP(tab_herpeto[[#This Row],[Espécie*2]],'Base de dados'!B:Z,23,),0)</f>
        <v>-</v>
      </c>
      <c r="AQ266" s="49" t="str">
        <f>IFERROR(VLOOKUP(tab_herpeto[[#This Row],[Espécie*2]],'Base de dados'!B:Z,21,),0)</f>
        <v>-</v>
      </c>
      <c r="AR266" s="49" t="str">
        <f>tab_herpeto[[#This Row],[Campanha]]</f>
        <v>C03</v>
      </c>
      <c r="AS266" s="49"/>
      <c r="AT266" s="49" t="str">
        <f>tab_herpeto[[#This Row],[Método]]</f>
        <v>Procura Livre</v>
      </c>
      <c r="AU266" s="49" t="str">
        <f>tab_herpeto[[#This Row],[ID Marcação*]]</f>
        <v>-</v>
      </c>
      <c r="AV266" s="49" t="str">
        <f>tab_herpeto[[#This Row],[Nº do Tombo]]</f>
        <v>-</v>
      </c>
      <c r="AW266" s="49" t="str">
        <f>IFERROR(VLOOKUP(tab_herpeto[[#This Row],[Espécie*2]],'Base de dados'!B:Z,11,),0)</f>
        <v>E</v>
      </c>
      <c r="AX266" s="49" t="str">
        <f>IFERROR(VLOOKUP(tab_herpeto[[#This Row],[Espécie*2]],'Base de dados'!B:Z,3,),0)</f>
        <v>Anura</v>
      </c>
      <c r="AY266" s="49" t="str">
        <f>IFERROR(VLOOKUP(tab_herpeto[[#This Row],[Espécie*2]],'Base de dados'!B:Z,4,),0)</f>
        <v>Leptodactylidae</v>
      </c>
      <c r="AZ266" s="49" t="str">
        <f>IFERROR(VLOOKUP(tab_herpeto[[#This Row],[Espécie*2]],'Base de dados'!B:Z,5,),0)</f>
        <v>Leiuperinae</v>
      </c>
      <c r="BA266" s="49">
        <f>IFERROR(VLOOKUP(tab_herpeto[[#This Row],[Espécie*2]],'Base de dados'!B:Z,6,),0)</f>
        <v>0</v>
      </c>
      <c r="BB266" s="49" t="str">
        <f>IFERROR(VLOOKUP(tab_herpeto[[#This Row],[Espécie*2]],'Base de dados'!B:Z,8,),0)</f>
        <v>-</v>
      </c>
      <c r="BC266" s="49" t="str">
        <f>IFERROR(VLOOKUP(tab_herpeto[[#This Row],[Espécie*2]],'Base de dados'!B:Z,9,),0)</f>
        <v>Cr</v>
      </c>
      <c r="BD266" s="49" t="str">
        <f>IFERROR(VLOOKUP(tab_herpeto[[#This Row],[Espécie*2]],'Base de dados'!B:Z,10,),0)</f>
        <v>F</v>
      </c>
      <c r="BE266" s="49">
        <f>IFERROR(VLOOKUP(tab_herpeto[[#This Row],[Espécie*2]],'Base de dados'!B:Z,12,),0)</f>
        <v>1</v>
      </c>
      <c r="BF266" s="49" t="str">
        <f>IFERROR(VLOOKUP(tab_herpeto[[#This Row],[Espécie*2]],'Base de dados'!B:Z,14,),0)</f>
        <v>SC, PR, SP</v>
      </c>
      <c r="BG266" s="49">
        <f>IFERROR(VLOOKUP(tab_herpeto[[#This Row],[Espécie*2]],'Base de dados'!B:Z,15,),0)</f>
        <v>0</v>
      </c>
      <c r="BH266" s="49">
        <f>IFERROR(VLOOKUP(tab_herpeto[[#This Row],[Espécie*2]],'Base de dados'!B:Z,16,),0)</f>
        <v>0</v>
      </c>
      <c r="BI266" s="49">
        <f>IFERROR(VLOOKUP(tab_herpeto[[#This Row],[Espécie*2]],'Base de dados'!B:Z,17,),0)</f>
        <v>0</v>
      </c>
      <c r="BJ266" s="49">
        <f>IFERROR(VLOOKUP(tab_herpeto[[#This Row],[Espécie*2]],'Base de dados'!B:Z,18,),0)</f>
        <v>0</v>
      </c>
      <c r="BK266" s="49" t="str">
        <f>IFERROR(VLOOKUP(tab_herpeto[[#This Row],[Espécie*2]],'Base de dados'!B:Z,19,),0)</f>
        <v>-</v>
      </c>
      <c r="BL266" s="49" t="str">
        <f>IFERROR(VLOOKUP(tab_herpeto[[#This Row],[Espécie*2]],'Base de dados'!B:Z,20,),0)</f>
        <v>-</v>
      </c>
      <c r="BM266" s="49" t="str">
        <f>IFERROR(VLOOKUP(tab_herpeto[[#This Row],[Espécie*2]],'Base de dados'!B:Z,24),0)</f>
        <v>-</v>
      </c>
      <c r="BN266" s="49" t="str">
        <f>IFERROR(VLOOKUP(tab_herpeto[[#This Row],[Espécie*2]],'Base de dados'!B:Z,25,),0)</f>
        <v>-</v>
      </c>
      <c r="BO266" s="49" t="str">
        <f>IFERROR(VLOOKUP(tab_herpeto[[#This Row],[Espécie*2]],'Base de dados'!B:Z,2),0)</f>
        <v>XX</v>
      </c>
      <c r="BP266" s="49">
        <f>IFERROR(VLOOKUP(tab_herpeto[[#This Row],[Espécie*2]],'Base de dados'!B:AA,26),0)</f>
        <v>0</v>
      </c>
    </row>
    <row r="267" spans="2:68" x14ac:dyDescent="0.25">
      <c r="B267" s="29">
        <v>263</v>
      </c>
      <c r="C267" s="33" t="s">
        <v>3071</v>
      </c>
      <c r="D267" s="29" t="s">
        <v>3131</v>
      </c>
      <c r="E267" s="29" t="s">
        <v>86</v>
      </c>
      <c r="F267" s="50">
        <v>45202</v>
      </c>
      <c r="G267" s="50" t="s">
        <v>3074</v>
      </c>
      <c r="H267" s="50"/>
      <c r="I267" s="50" t="s">
        <v>57</v>
      </c>
      <c r="J267" s="50" t="s">
        <v>3132</v>
      </c>
      <c r="K267" s="50" t="s">
        <v>1343</v>
      </c>
      <c r="L267" s="29" t="str">
        <f>IFERROR(VLOOKUP(tab_herpeto[[#This Row],[Espécie*]],'Base de dados'!B:Z,7,),0)</f>
        <v>rãzinha-do-folhiço</v>
      </c>
      <c r="M267" s="29" t="s">
        <v>3</v>
      </c>
      <c r="N267" s="49" t="s">
        <v>82</v>
      </c>
      <c r="O267" s="49" t="s">
        <v>82</v>
      </c>
      <c r="P267" s="29" t="s">
        <v>39</v>
      </c>
      <c r="Q267" s="49" t="s">
        <v>3135</v>
      </c>
      <c r="R267" s="49"/>
      <c r="S267" s="49" t="s">
        <v>61</v>
      </c>
      <c r="T267" s="55">
        <v>0.41666666666666669</v>
      </c>
      <c r="U267" s="55">
        <v>0.45833333333333331</v>
      </c>
      <c r="V267" s="49"/>
      <c r="W267" s="49"/>
      <c r="X267" s="29"/>
      <c r="Y267" s="29"/>
      <c r="Z267" s="33">
        <f>tab_herpeto[[#This Row],[Data]]</f>
        <v>45202</v>
      </c>
      <c r="AA267" s="29" t="str">
        <f>tab_herpeto[[#This Row],[Empreendimento]]</f>
        <v>PCH Canoas</v>
      </c>
      <c r="AB267" s="29" t="s">
        <v>175</v>
      </c>
      <c r="AC267" s="29" t="s">
        <v>178</v>
      </c>
      <c r="AD267" s="29" t="s">
        <v>181</v>
      </c>
      <c r="AE267" s="29" t="s">
        <v>3086</v>
      </c>
      <c r="AF267" s="29" t="s">
        <v>184</v>
      </c>
      <c r="AG267" s="29" t="s">
        <v>3130</v>
      </c>
      <c r="AH267" s="29" t="s">
        <v>189</v>
      </c>
      <c r="AI267" s="43" t="str">
        <f>tab_herpeto[[#This Row],[Espécie*]]</f>
        <v>Physalaemus cuvieri</v>
      </c>
      <c r="AJ267" s="34" t="str">
        <f>IFERROR(VLOOKUP(tab_herpeto[[#This Row],[Espécie*2]],'Base de dados'!B:Z,7,),0)</f>
        <v>rãzinha-do-folhiço</v>
      </c>
      <c r="AK267" s="29" t="str">
        <f>IFERROR(VLOOKUP(tab_herpeto[[#This Row],[Espécie*2]],'Base de dados'!B:Z,13,),0)</f>
        <v>-</v>
      </c>
      <c r="AL267" s="29"/>
      <c r="AM267" s="54">
        <v>532392</v>
      </c>
      <c r="AN267" s="54">
        <v>6961056</v>
      </c>
      <c r="AO267" s="29" t="str">
        <f>IFERROR(VLOOKUP(tab_herpeto[[#This Row],[Espécie*2]],'Base de dados'!B:Z,22,),0)</f>
        <v>-</v>
      </c>
      <c r="AP267" s="29" t="str">
        <f>IFERROR(VLOOKUP(tab_herpeto[[#This Row],[Espécie*2]],'Base de dados'!B:Z,23,),0)</f>
        <v>-</v>
      </c>
      <c r="AQ267" s="29" t="str">
        <f>IFERROR(VLOOKUP(tab_herpeto[[#This Row],[Espécie*2]],'Base de dados'!B:Z,21,),0)</f>
        <v>LC</v>
      </c>
      <c r="AR267" s="29" t="str">
        <f>tab_herpeto[[#This Row],[Campanha]]</f>
        <v>C04</v>
      </c>
      <c r="AS267" s="29"/>
      <c r="AT267" s="29" t="str">
        <f>tab_herpeto[[#This Row],[Método]]</f>
        <v>Busca ativa</v>
      </c>
      <c r="AU267" s="29" t="str">
        <f>tab_herpeto[[#This Row],[ID Marcação*]]</f>
        <v>-</v>
      </c>
      <c r="AV267" s="29">
        <f>tab_herpeto[[#This Row],[Nº do Tombo]]</f>
        <v>0</v>
      </c>
      <c r="AW267" s="29" t="str">
        <f>IFERROR(VLOOKUP(tab_herpeto[[#This Row],[Espécie*2]],'Base de dados'!B:Z,11,),0)</f>
        <v>R</v>
      </c>
      <c r="AX267" s="29" t="str">
        <f>IFERROR(VLOOKUP(tab_herpeto[[#This Row],[Espécie*2]],'Base de dados'!B:Z,3,),0)</f>
        <v>Anura</v>
      </c>
      <c r="AY267" s="29" t="str">
        <f>IFERROR(VLOOKUP(tab_herpeto[[#This Row],[Espécie*2]],'Base de dados'!B:Z,4,),0)</f>
        <v>Leptodactylidae</v>
      </c>
      <c r="AZ267" s="29" t="str">
        <f>IFERROR(VLOOKUP(tab_herpeto[[#This Row],[Espécie*2]],'Base de dados'!B:Z,5,),0)</f>
        <v>Leiuperinae</v>
      </c>
      <c r="BA267" s="29">
        <f>IFERROR(VLOOKUP(tab_herpeto[[#This Row],[Espécie*2]],'Base de dados'!B:Z,6,),0)</f>
        <v>0</v>
      </c>
      <c r="BB267" s="29" t="str">
        <f>IFERROR(VLOOKUP(tab_herpeto[[#This Row],[Espécie*2]],'Base de dados'!B:Z,8,),0)</f>
        <v>-</v>
      </c>
      <c r="BC267" s="29" t="str">
        <f>IFERROR(VLOOKUP(tab_herpeto[[#This Row],[Espécie*2]],'Base de dados'!B:Z,9,),0)</f>
        <v>Te</v>
      </c>
      <c r="BD267" s="29" t="str">
        <f>IFERROR(VLOOKUP(tab_herpeto[[#This Row],[Espécie*2]],'Base de dados'!B:Z,10,),0)</f>
        <v>A</v>
      </c>
      <c r="BE267" s="29" t="str">
        <f>IFERROR(VLOOKUP(tab_herpeto[[#This Row],[Espécie*2]],'Base de dados'!B:Z,12,),0)</f>
        <v>-</v>
      </c>
      <c r="BF267" s="29" t="str">
        <f>IFERROR(VLOOKUP(tab_herpeto[[#This Row],[Espécie*2]],'Base de dados'!B:Z,14,),0)</f>
        <v>Exceto AC e RR</v>
      </c>
      <c r="BG267" s="29">
        <f>IFERROR(VLOOKUP(tab_herpeto[[#This Row],[Espécie*2]],'Base de dados'!B:Z,15,),0)</f>
        <v>0</v>
      </c>
      <c r="BH267" s="29">
        <f>IFERROR(VLOOKUP(tab_herpeto[[#This Row],[Espécie*2]],'Base de dados'!B:Z,16,),0)</f>
        <v>0</v>
      </c>
      <c r="BI267" s="29">
        <f>IFERROR(VLOOKUP(tab_herpeto[[#This Row],[Espécie*2]],'Base de dados'!B:Z,17,),0)</f>
        <v>0</v>
      </c>
      <c r="BJ267" s="29">
        <f>IFERROR(VLOOKUP(tab_herpeto[[#This Row],[Espécie*2]],'Base de dados'!B:Z,18,),0)</f>
        <v>0</v>
      </c>
      <c r="BK267" s="29" t="str">
        <f>IFERROR(VLOOKUP(tab_herpeto[[#This Row],[Espécie*2]],'Base de dados'!B:Z,19,),0)</f>
        <v>-</v>
      </c>
      <c r="BL267" s="29" t="str">
        <f>IFERROR(VLOOKUP(tab_herpeto[[#This Row],[Espécie*2]],'Base de dados'!B:Z,20,),0)</f>
        <v>-</v>
      </c>
      <c r="BM267" s="29" t="str">
        <f>IFERROR(VLOOKUP(tab_herpeto[[#This Row],[Espécie*2]],'Base de dados'!B:Z,24),0)</f>
        <v>-</v>
      </c>
      <c r="BN267" s="29" t="str">
        <f>IFERROR(VLOOKUP(tab_herpeto[[#This Row],[Espécie*2]],'Base de dados'!B:Z,25,),0)</f>
        <v>-</v>
      </c>
      <c r="BO267" s="29" t="str">
        <f>IFERROR(VLOOKUP(tab_herpeto[[#This Row],[Espécie*2]],'Base de dados'!B:Z,2),0)</f>
        <v>XX</v>
      </c>
      <c r="BP267" s="29">
        <f>IFERROR(VLOOKUP(tab_herpeto[[#This Row],[Espécie*2]],'Base de dados'!B:AA,26),0)</f>
        <v>0</v>
      </c>
    </row>
    <row r="268" spans="2:68" x14ac:dyDescent="0.25">
      <c r="B268" s="29">
        <v>264</v>
      </c>
      <c r="C268" s="33" t="s">
        <v>3071</v>
      </c>
      <c r="D268" s="29" t="s">
        <v>3131</v>
      </c>
      <c r="E268" s="29" t="s">
        <v>86</v>
      </c>
      <c r="F268" s="50">
        <v>45202</v>
      </c>
      <c r="G268" s="50" t="s">
        <v>3073</v>
      </c>
      <c r="H268" s="50"/>
      <c r="I268" s="50" t="s">
        <v>57</v>
      </c>
      <c r="J268" s="50" t="s">
        <v>3133</v>
      </c>
      <c r="K268" s="50" t="s">
        <v>870</v>
      </c>
      <c r="L268" s="29" t="str">
        <f>IFERROR(VLOOKUP(tab_herpeto[[#This Row],[Espécie*]],'Base de dados'!B:Z,7,),0)</f>
        <v>sapo-ferreiro</v>
      </c>
      <c r="M268" s="29" t="s">
        <v>3</v>
      </c>
      <c r="N268" s="49" t="s">
        <v>82</v>
      </c>
      <c r="O268" s="49" t="s">
        <v>82</v>
      </c>
      <c r="P268" s="29" t="s">
        <v>39</v>
      </c>
      <c r="Q268" s="49" t="s">
        <v>3136</v>
      </c>
      <c r="R268" s="49"/>
      <c r="S268" s="49" t="s">
        <v>4</v>
      </c>
      <c r="T268" s="55">
        <v>0.75</v>
      </c>
      <c r="U268" s="55">
        <v>0.79166666666666663</v>
      </c>
      <c r="V268" s="49"/>
      <c r="W268" s="49"/>
      <c r="X268" s="29"/>
      <c r="Y268" s="29"/>
      <c r="Z268" s="33">
        <f>tab_herpeto[[#This Row],[Data]]</f>
        <v>45202</v>
      </c>
      <c r="AA268" s="29" t="str">
        <f>tab_herpeto[[#This Row],[Empreendimento]]</f>
        <v>PCH Canoas</v>
      </c>
      <c r="AB268" s="29" t="s">
        <v>175</v>
      </c>
      <c r="AC268" s="29" t="s">
        <v>178</v>
      </c>
      <c r="AD268" s="29" t="s">
        <v>181</v>
      </c>
      <c r="AE268" s="29" t="s">
        <v>3086</v>
      </c>
      <c r="AF268" s="29" t="s">
        <v>184</v>
      </c>
      <c r="AG268" s="29" t="s">
        <v>3130</v>
      </c>
      <c r="AH268" s="29" t="s">
        <v>189</v>
      </c>
      <c r="AI268" s="43" t="str">
        <f>tab_herpeto[[#This Row],[Espécie*]]</f>
        <v>Boana faber</v>
      </c>
      <c r="AJ268" s="34" t="str">
        <f>IFERROR(VLOOKUP(tab_herpeto[[#This Row],[Espécie*2]],'Base de dados'!B:Z,7,),0)</f>
        <v>sapo-ferreiro</v>
      </c>
      <c r="AK268" s="29" t="str">
        <f>IFERROR(VLOOKUP(tab_herpeto[[#This Row],[Espécie*2]],'Base de dados'!B:Z,13,),0)</f>
        <v>-</v>
      </c>
      <c r="AL268" s="29"/>
      <c r="AM268" s="54">
        <v>531729</v>
      </c>
      <c r="AN268" s="54">
        <v>6964676</v>
      </c>
      <c r="AO268" s="29" t="str">
        <f>IFERROR(VLOOKUP(tab_herpeto[[#This Row],[Espécie*2]],'Base de dados'!B:Z,22,),0)</f>
        <v>-</v>
      </c>
      <c r="AP268" s="29" t="str">
        <f>IFERROR(VLOOKUP(tab_herpeto[[#This Row],[Espécie*2]],'Base de dados'!B:Z,23,),0)</f>
        <v>-</v>
      </c>
      <c r="AQ268" s="29" t="str">
        <f>IFERROR(VLOOKUP(tab_herpeto[[#This Row],[Espécie*2]],'Base de dados'!B:Z,21,),0)</f>
        <v>LC</v>
      </c>
      <c r="AR268" s="29" t="str">
        <f>tab_herpeto[[#This Row],[Campanha]]</f>
        <v>C04</v>
      </c>
      <c r="AS268" s="29"/>
      <c r="AT268" s="29" t="str">
        <f>tab_herpeto[[#This Row],[Método]]</f>
        <v>Ponto de escuta</v>
      </c>
      <c r="AU268" s="29" t="str">
        <f>tab_herpeto[[#This Row],[ID Marcação*]]</f>
        <v>-</v>
      </c>
      <c r="AV268" s="29">
        <f>tab_herpeto[[#This Row],[Nº do Tombo]]</f>
        <v>0</v>
      </c>
      <c r="AW268" s="29" t="str">
        <f>IFERROR(VLOOKUP(tab_herpeto[[#This Row],[Espécie*2]],'Base de dados'!B:Z,11,),0)</f>
        <v>E</v>
      </c>
      <c r="AX268" s="29" t="str">
        <f>IFERROR(VLOOKUP(tab_herpeto[[#This Row],[Espécie*2]],'Base de dados'!B:Z,3,),0)</f>
        <v>Anura</v>
      </c>
      <c r="AY268" s="29" t="str">
        <f>IFERROR(VLOOKUP(tab_herpeto[[#This Row],[Espécie*2]],'Base de dados'!B:Z,4,),0)</f>
        <v>Hylidae</v>
      </c>
      <c r="AZ268" s="29" t="str">
        <f>IFERROR(VLOOKUP(tab_herpeto[[#This Row],[Espécie*2]],'Base de dados'!B:Z,5,),0)</f>
        <v>Cophomantinae</v>
      </c>
      <c r="BA268" s="29">
        <f>IFERROR(VLOOKUP(tab_herpeto[[#This Row],[Espécie*2]],'Base de dados'!B:Z,6,),0)</f>
        <v>0</v>
      </c>
      <c r="BB268" s="29" t="str">
        <f>IFERROR(VLOOKUP(tab_herpeto[[#This Row],[Espécie*2]],'Base de dados'!B:Z,8,),0)</f>
        <v>-</v>
      </c>
      <c r="BC268" s="29" t="str">
        <f>IFERROR(VLOOKUP(tab_herpeto[[#This Row],[Espécie*2]],'Base de dados'!B:Z,9,),0)</f>
        <v>Ar</v>
      </c>
      <c r="BD268" s="29" t="str">
        <f>IFERROR(VLOOKUP(tab_herpeto[[#This Row],[Espécie*2]],'Base de dados'!B:Z,10,),0)</f>
        <v>AF</v>
      </c>
      <c r="BE268" s="29" t="str">
        <f>IFERROR(VLOOKUP(tab_herpeto[[#This Row],[Espécie*2]],'Base de dados'!B:Z,12,),0)</f>
        <v>-</v>
      </c>
      <c r="BF268" s="29" t="str">
        <f>IFERROR(VLOOKUP(tab_herpeto[[#This Row],[Espécie*2]],'Base de dados'!B:Z,14,),0)</f>
        <v>RS, SC, PR, SP, RJ, MG, ES, BA, SE, AL, PE</v>
      </c>
      <c r="BG268" s="29">
        <f>IFERROR(VLOOKUP(tab_herpeto[[#This Row],[Espécie*2]],'Base de dados'!B:Z,15,),0)</f>
        <v>0</v>
      </c>
      <c r="BH268" s="29">
        <f>IFERROR(VLOOKUP(tab_herpeto[[#This Row],[Espécie*2]],'Base de dados'!B:Z,16,),0)</f>
        <v>0</v>
      </c>
      <c r="BI268" s="29">
        <f>IFERROR(VLOOKUP(tab_herpeto[[#This Row],[Espécie*2]],'Base de dados'!B:Z,17,),0)</f>
        <v>0</v>
      </c>
      <c r="BJ268" s="29">
        <f>IFERROR(VLOOKUP(tab_herpeto[[#This Row],[Espécie*2]],'Base de dados'!B:Z,18,),0)</f>
        <v>0</v>
      </c>
      <c r="BK268" s="29" t="str">
        <f>IFERROR(VLOOKUP(tab_herpeto[[#This Row],[Espécie*2]],'Base de dados'!B:Z,19,),0)</f>
        <v>-</v>
      </c>
      <c r="BL268" s="29" t="str">
        <f>IFERROR(VLOOKUP(tab_herpeto[[#This Row],[Espécie*2]],'Base de dados'!B:Z,20,),0)</f>
        <v>-</v>
      </c>
      <c r="BM268" s="29">
        <f>IFERROR(VLOOKUP(tab_herpeto[[#This Row],[Espécie*2]],'Base de dados'!B:Z,24),0)</f>
        <v>0</v>
      </c>
      <c r="BN268" s="29" t="str">
        <f>IFERROR(VLOOKUP(tab_herpeto[[#This Row],[Espécie*2]],'Base de dados'!B:Z,25,),0)</f>
        <v>-</v>
      </c>
      <c r="BO268" s="29">
        <f>IFERROR(VLOOKUP(tab_herpeto[[#This Row],[Espécie*2]],'Base de dados'!B:Z,2),0)</f>
        <v>127</v>
      </c>
      <c r="BP268" s="29">
        <f>IFERROR(VLOOKUP(tab_herpeto[[#This Row],[Espécie*2]],'Base de dados'!B:AA,26),0)</f>
        <v>0</v>
      </c>
    </row>
    <row r="269" spans="2:68" x14ac:dyDescent="0.25">
      <c r="B269" s="29">
        <v>265</v>
      </c>
      <c r="C269" s="33" t="s">
        <v>3071</v>
      </c>
      <c r="D269" s="29" t="s">
        <v>3131</v>
      </c>
      <c r="E269" s="29" t="s">
        <v>86</v>
      </c>
      <c r="F269" s="50">
        <v>45202</v>
      </c>
      <c r="G269" s="50" t="s">
        <v>3073</v>
      </c>
      <c r="H269" s="50"/>
      <c r="I269" s="50" t="s">
        <v>57</v>
      </c>
      <c r="J269" s="50" t="s">
        <v>3133</v>
      </c>
      <c r="K269" s="50" t="s">
        <v>1268</v>
      </c>
      <c r="L269" s="29" t="str">
        <f>IFERROR(VLOOKUP(tab_herpeto[[#This Row],[Espécie*]],'Base de dados'!B:Z,7,),0)</f>
        <v>sapinho-limão</v>
      </c>
      <c r="M269" s="29" t="s">
        <v>3</v>
      </c>
      <c r="N269" s="49" t="s">
        <v>82</v>
      </c>
      <c r="O269" s="49" t="s">
        <v>82</v>
      </c>
      <c r="P269" s="29" t="s">
        <v>39</v>
      </c>
      <c r="Q269" s="49" t="s">
        <v>3136</v>
      </c>
      <c r="R269" s="49"/>
      <c r="S269" s="49" t="s">
        <v>4</v>
      </c>
      <c r="T269" s="55">
        <v>0.75</v>
      </c>
      <c r="U269" s="55">
        <v>0.79166666666666663</v>
      </c>
      <c r="V269" s="49"/>
      <c r="W269" s="49"/>
      <c r="X269" s="29"/>
      <c r="Y269" s="29"/>
      <c r="Z269" s="33">
        <f>tab_herpeto[[#This Row],[Data]]</f>
        <v>45202</v>
      </c>
      <c r="AA269" s="29" t="str">
        <f>tab_herpeto[[#This Row],[Empreendimento]]</f>
        <v>PCH Canoas</v>
      </c>
      <c r="AB269" s="29" t="s">
        <v>175</v>
      </c>
      <c r="AC269" s="29" t="s">
        <v>178</v>
      </c>
      <c r="AD269" s="29" t="s">
        <v>181</v>
      </c>
      <c r="AE269" s="29" t="s">
        <v>3086</v>
      </c>
      <c r="AF269" s="29" t="s">
        <v>184</v>
      </c>
      <c r="AG269" s="29" t="s">
        <v>3130</v>
      </c>
      <c r="AH269" s="29" t="s">
        <v>189</v>
      </c>
      <c r="AI269" s="43" t="str">
        <f>tab_herpeto[[#This Row],[Espécie*]]</f>
        <v>Sphaenorhynchus surdus</v>
      </c>
      <c r="AJ269" s="34" t="str">
        <f>IFERROR(VLOOKUP(tab_herpeto[[#This Row],[Espécie*2]],'Base de dados'!B:Z,7,),0)</f>
        <v>sapinho-limão</v>
      </c>
      <c r="AK269" s="29" t="str">
        <f>IFERROR(VLOOKUP(tab_herpeto[[#This Row],[Espécie*2]],'Base de dados'!B:Z,13,),0)</f>
        <v>-</v>
      </c>
      <c r="AL269" s="29"/>
      <c r="AM269" s="54">
        <v>531729</v>
      </c>
      <c r="AN269" s="54">
        <v>6964676</v>
      </c>
      <c r="AO269" s="29" t="str">
        <f>IFERROR(VLOOKUP(tab_herpeto[[#This Row],[Espécie*2]],'Base de dados'!B:Z,22,),0)</f>
        <v>-</v>
      </c>
      <c r="AP269" s="29" t="str">
        <f>IFERROR(VLOOKUP(tab_herpeto[[#This Row],[Espécie*2]],'Base de dados'!B:Z,23,),0)</f>
        <v>-</v>
      </c>
      <c r="AQ269" s="29" t="str">
        <f>IFERROR(VLOOKUP(tab_herpeto[[#This Row],[Espécie*2]],'Base de dados'!B:Z,21,),0)</f>
        <v>LC</v>
      </c>
      <c r="AR269" s="29" t="str">
        <f>tab_herpeto[[#This Row],[Campanha]]</f>
        <v>C04</v>
      </c>
      <c r="AS269" s="29"/>
      <c r="AT269" s="29" t="str">
        <f>tab_herpeto[[#This Row],[Método]]</f>
        <v>Ponto de escuta</v>
      </c>
      <c r="AU269" s="29" t="str">
        <f>tab_herpeto[[#This Row],[ID Marcação*]]</f>
        <v>-</v>
      </c>
      <c r="AV269" s="29">
        <f>tab_herpeto[[#This Row],[Nº do Tombo]]</f>
        <v>0</v>
      </c>
      <c r="AW269" s="29" t="str">
        <f>IFERROR(VLOOKUP(tab_herpeto[[#This Row],[Espécie*2]],'Base de dados'!B:Z,11,),0)</f>
        <v>E</v>
      </c>
      <c r="AX269" s="29" t="str">
        <f>IFERROR(VLOOKUP(tab_herpeto[[#This Row],[Espécie*2]],'Base de dados'!B:Z,3,),0)</f>
        <v>Anura</v>
      </c>
      <c r="AY269" s="29" t="str">
        <f>IFERROR(VLOOKUP(tab_herpeto[[#This Row],[Espécie*2]],'Base de dados'!B:Z,4,),0)</f>
        <v>Hylidae</v>
      </c>
      <c r="AZ269" s="29" t="str">
        <f>IFERROR(VLOOKUP(tab_herpeto[[#This Row],[Espécie*2]],'Base de dados'!B:Z,5,),0)</f>
        <v>Scinaxinae</v>
      </c>
      <c r="BA269" s="29">
        <f>IFERROR(VLOOKUP(tab_herpeto[[#This Row],[Espécie*2]],'Base de dados'!B:Z,6,),0)</f>
        <v>0</v>
      </c>
      <c r="BB269" s="29" t="str">
        <f>IFERROR(VLOOKUP(tab_herpeto[[#This Row],[Espécie*2]],'Base de dados'!B:Z,8,),0)</f>
        <v>-</v>
      </c>
      <c r="BC269" s="29" t="str">
        <f>IFERROR(VLOOKUP(tab_herpeto[[#This Row],[Espécie*2]],'Base de dados'!B:Z,9,),0)</f>
        <v>Ar/Aq</v>
      </c>
      <c r="BD269" s="29" t="str">
        <f>IFERROR(VLOOKUP(tab_herpeto[[#This Row],[Espécie*2]],'Base de dados'!B:Z,10,),0)</f>
        <v>AF</v>
      </c>
      <c r="BE269" s="29" t="str">
        <f>IFERROR(VLOOKUP(tab_herpeto[[#This Row],[Espécie*2]],'Base de dados'!B:Z,12,),0)</f>
        <v>-</v>
      </c>
      <c r="BF269" s="29" t="str">
        <f>IFERROR(VLOOKUP(tab_herpeto[[#This Row],[Espécie*2]],'Base de dados'!B:Z,14,),0)</f>
        <v>RS, SC, PR</v>
      </c>
      <c r="BG269" s="29">
        <f>IFERROR(VLOOKUP(tab_herpeto[[#This Row],[Espécie*2]],'Base de dados'!B:Z,15,),0)</f>
        <v>0</v>
      </c>
      <c r="BH269" s="29">
        <f>IFERROR(VLOOKUP(tab_herpeto[[#This Row],[Espécie*2]],'Base de dados'!B:Z,16,),0)</f>
        <v>0</v>
      </c>
      <c r="BI269" s="29">
        <f>IFERROR(VLOOKUP(tab_herpeto[[#This Row],[Espécie*2]],'Base de dados'!B:Z,17,),0)</f>
        <v>0</v>
      </c>
      <c r="BJ269" s="29">
        <f>IFERROR(VLOOKUP(tab_herpeto[[#This Row],[Espécie*2]],'Base de dados'!B:Z,18,),0)</f>
        <v>0</v>
      </c>
      <c r="BK269" s="29" t="str">
        <f>IFERROR(VLOOKUP(tab_herpeto[[#This Row],[Espécie*2]],'Base de dados'!B:Z,19,),0)</f>
        <v>-</v>
      </c>
      <c r="BL269" s="29" t="str">
        <f>IFERROR(VLOOKUP(tab_herpeto[[#This Row],[Espécie*2]],'Base de dados'!B:Z,20,),0)</f>
        <v>-</v>
      </c>
      <c r="BM269" s="29" t="str">
        <f>IFERROR(VLOOKUP(tab_herpeto[[#This Row],[Espécie*2]],'Base de dados'!B:Z,24),0)</f>
        <v>-</v>
      </c>
      <c r="BN269" s="29" t="str">
        <f>IFERROR(VLOOKUP(tab_herpeto[[#This Row],[Espécie*2]],'Base de dados'!B:Z,25,),0)</f>
        <v>-</v>
      </c>
      <c r="BO269" s="29" t="str">
        <f>IFERROR(VLOOKUP(tab_herpeto[[#This Row],[Espécie*2]],'Base de dados'!B:Z,2),0)</f>
        <v>XX</v>
      </c>
      <c r="BP269" s="29">
        <f>IFERROR(VLOOKUP(tab_herpeto[[#This Row],[Espécie*2]],'Base de dados'!B:AA,26),0)</f>
        <v>0</v>
      </c>
    </row>
    <row r="270" spans="2:68" x14ac:dyDescent="0.25">
      <c r="B270" s="29">
        <v>266</v>
      </c>
      <c r="C270" s="33" t="s">
        <v>3071</v>
      </c>
      <c r="D270" s="29" t="s">
        <v>3131</v>
      </c>
      <c r="E270" s="29" t="s">
        <v>86</v>
      </c>
      <c r="F270" s="50">
        <v>45202</v>
      </c>
      <c r="G270" s="50" t="s">
        <v>3073</v>
      </c>
      <c r="H270" s="50"/>
      <c r="I270" s="50" t="s">
        <v>57</v>
      </c>
      <c r="J270" s="50" t="s">
        <v>3133</v>
      </c>
      <c r="K270" s="50" t="s">
        <v>1268</v>
      </c>
      <c r="L270" s="29" t="str">
        <f>IFERROR(VLOOKUP(tab_herpeto[[#This Row],[Espécie*]],'Base de dados'!B:Z,7,),0)</f>
        <v>sapinho-limão</v>
      </c>
      <c r="M270" s="29" t="s">
        <v>3</v>
      </c>
      <c r="N270" s="49" t="s">
        <v>82</v>
      </c>
      <c r="O270" s="49" t="s">
        <v>82</v>
      </c>
      <c r="P270" s="29" t="s">
        <v>39</v>
      </c>
      <c r="Q270" s="49" t="s">
        <v>3136</v>
      </c>
      <c r="R270" s="49"/>
      <c r="S270" s="49" t="s">
        <v>4</v>
      </c>
      <c r="T270" s="55">
        <v>0.75</v>
      </c>
      <c r="U270" s="55">
        <v>0.79166666666666663</v>
      </c>
      <c r="V270" s="49"/>
      <c r="W270" s="49"/>
      <c r="X270" s="29"/>
      <c r="Y270" s="29"/>
      <c r="Z270" s="33">
        <f>tab_herpeto[[#This Row],[Data]]</f>
        <v>45202</v>
      </c>
      <c r="AA270" s="29" t="str">
        <f>tab_herpeto[[#This Row],[Empreendimento]]</f>
        <v>PCH Canoas</v>
      </c>
      <c r="AB270" s="29" t="s">
        <v>175</v>
      </c>
      <c r="AC270" s="29" t="s">
        <v>178</v>
      </c>
      <c r="AD270" s="29" t="s">
        <v>181</v>
      </c>
      <c r="AE270" s="29" t="s">
        <v>3086</v>
      </c>
      <c r="AF270" s="29" t="s">
        <v>184</v>
      </c>
      <c r="AG270" s="29" t="s">
        <v>3130</v>
      </c>
      <c r="AH270" s="29" t="s">
        <v>189</v>
      </c>
      <c r="AI270" s="43" t="str">
        <f>tab_herpeto[[#This Row],[Espécie*]]</f>
        <v>Sphaenorhynchus surdus</v>
      </c>
      <c r="AJ270" s="34" t="str">
        <f>IFERROR(VLOOKUP(tab_herpeto[[#This Row],[Espécie*2]],'Base de dados'!B:Z,7,),0)</f>
        <v>sapinho-limão</v>
      </c>
      <c r="AK270" s="29" t="str">
        <f>IFERROR(VLOOKUP(tab_herpeto[[#This Row],[Espécie*2]],'Base de dados'!B:Z,13,),0)</f>
        <v>-</v>
      </c>
      <c r="AL270" s="29"/>
      <c r="AM270" s="54">
        <v>531729</v>
      </c>
      <c r="AN270" s="54">
        <v>6964676</v>
      </c>
      <c r="AO270" s="29" t="str">
        <f>IFERROR(VLOOKUP(tab_herpeto[[#This Row],[Espécie*2]],'Base de dados'!B:Z,22,),0)</f>
        <v>-</v>
      </c>
      <c r="AP270" s="29" t="str">
        <f>IFERROR(VLOOKUP(tab_herpeto[[#This Row],[Espécie*2]],'Base de dados'!B:Z,23,),0)</f>
        <v>-</v>
      </c>
      <c r="AQ270" s="29" t="str">
        <f>IFERROR(VLOOKUP(tab_herpeto[[#This Row],[Espécie*2]],'Base de dados'!B:Z,21,),0)</f>
        <v>LC</v>
      </c>
      <c r="AR270" s="29" t="str">
        <f>tab_herpeto[[#This Row],[Campanha]]</f>
        <v>C04</v>
      </c>
      <c r="AS270" s="29"/>
      <c r="AT270" s="29" t="str">
        <f>tab_herpeto[[#This Row],[Método]]</f>
        <v>Ponto de escuta</v>
      </c>
      <c r="AU270" s="29" t="str">
        <f>tab_herpeto[[#This Row],[ID Marcação*]]</f>
        <v>-</v>
      </c>
      <c r="AV270" s="29">
        <f>tab_herpeto[[#This Row],[Nº do Tombo]]</f>
        <v>0</v>
      </c>
      <c r="AW270" s="29" t="str">
        <f>IFERROR(VLOOKUP(tab_herpeto[[#This Row],[Espécie*2]],'Base de dados'!B:Z,11,),0)</f>
        <v>E</v>
      </c>
      <c r="AX270" s="29" t="str">
        <f>IFERROR(VLOOKUP(tab_herpeto[[#This Row],[Espécie*2]],'Base de dados'!B:Z,3,),0)</f>
        <v>Anura</v>
      </c>
      <c r="AY270" s="29" t="str">
        <f>IFERROR(VLOOKUP(tab_herpeto[[#This Row],[Espécie*2]],'Base de dados'!B:Z,4,),0)</f>
        <v>Hylidae</v>
      </c>
      <c r="AZ270" s="29" t="str">
        <f>IFERROR(VLOOKUP(tab_herpeto[[#This Row],[Espécie*2]],'Base de dados'!B:Z,5,),0)</f>
        <v>Scinaxinae</v>
      </c>
      <c r="BA270" s="29">
        <f>IFERROR(VLOOKUP(tab_herpeto[[#This Row],[Espécie*2]],'Base de dados'!B:Z,6,),0)</f>
        <v>0</v>
      </c>
      <c r="BB270" s="29" t="str">
        <f>IFERROR(VLOOKUP(tab_herpeto[[#This Row],[Espécie*2]],'Base de dados'!B:Z,8,),0)</f>
        <v>-</v>
      </c>
      <c r="BC270" s="29" t="str">
        <f>IFERROR(VLOOKUP(tab_herpeto[[#This Row],[Espécie*2]],'Base de dados'!B:Z,9,),0)</f>
        <v>Ar/Aq</v>
      </c>
      <c r="BD270" s="29" t="str">
        <f>IFERROR(VLOOKUP(tab_herpeto[[#This Row],[Espécie*2]],'Base de dados'!B:Z,10,),0)</f>
        <v>AF</v>
      </c>
      <c r="BE270" s="29" t="str">
        <f>IFERROR(VLOOKUP(tab_herpeto[[#This Row],[Espécie*2]],'Base de dados'!B:Z,12,),0)</f>
        <v>-</v>
      </c>
      <c r="BF270" s="29" t="str">
        <f>IFERROR(VLOOKUP(tab_herpeto[[#This Row],[Espécie*2]],'Base de dados'!B:Z,14,),0)</f>
        <v>RS, SC, PR</v>
      </c>
      <c r="BG270" s="29">
        <f>IFERROR(VLOOKUP(tab_herpeto[[#This Row],[Espécie*2]],'Base de dados'!B:Z,15,),0)</f>
        <v>0</v>
      </c>
      <c r="BH270" s="29">
        <f>IFERROR(VLOOKUP(tab_herpeto[[#This Row],[Espécie*2]],'Base de dados'!B:Z,16,),0)</f>
        <v>0</v>
      </c>
      <c r="BI270" s="29">
        <f>IFERROR(VLOOKUP(tab_herpeto[[#This Row],[Espécie*2]],'Base de dados'!B:Z,17,),0)</f>
        <v>0</v>
      </c>
      <c r="BJ270" s="29">
        <f>IFERROR(VLOOKUP(tab_herpeto[[#This Row],[Espécie*2]],'Base de dados'!B:Z,18,),0)</f>
        <v>0</v>
      </c>
      <c r="BK270" s="29" t="str">
        <f>IFERROR(VLOOKUP(tab_herpeto[[#This Row],[Espécie*2]],'Base de dados'!B:Z,19,),0)</f>
        <v>-</v>
      </c>
      <c r="BL270" s="29" t="str">
        <f>IFERROR(VLOOKUP(tab_herpeto[[#This Row],[Espécie*2]],'Base de dados'!B:Z,20,),0)</f>
        <v>-</v>
      </c>
      <c r="BM270" s="29" t="str">
        <f>IFERROR(VLOOKUP(tab_herpeto[[#This Row],[Espécie*2]],'Base de dados'!B:Z,24),0)</f>
        <v>-</v>
      </c>
      <c r="BN270" s="29" t="str">
        <f>IFERROR(VLOOKUP(tab_herpeto[[#This Row],[Espécie*2]],'Base de dados'!B:Z,25,),0)</f>
        <v>-</v>
      </c>
      <c r="BO270" s="29" t="str">
        <f>IFERROR(VLOOKUP(tab_herpeto[[#This Row],[Espécie*2]],'Base de dados'!B:Z,2),0)</f>
        <v>XX</v>
      </c>
      <c r="BP270" s="29">
        <f>IFERROR(VLOOKUP(tab_herpeto[[#This Row],[Espécie*2]],'Base de dados'!B:AA,26),0)</f>
        <v>0</v>
      </c>
    </row>
    <row r="271" spans="2:68" x14ac:dyDescent="0.25">
      <c r="B271" s="29">
        <v>267</v>
      </c>
      <c r="C271" s="33" t="s">
        <v>3071</v>
      </c>
      <c r="D271" s="29" t="s">
        <v>3131</v>
      </c>
      <c r="E271" s="29" t="s">
        <v>86</v>
      </c>
      <c r="F271" s="50">
        <v>45202</v>
      </c>
      <c r="G271" s="50" t="s">
        <v>3073</v>
      </c>
      <c r="H271" s="50"/>
      <c r="I271" s="50" t="s">
        <v>57</v>
      </c>
      <c r="J271" s="50" t="s">
        <v>3133</v>
      </c>
      <c r="K271" s="50" t="s">
        <v>1268</v>
      </c>
      <c r="L271" s="29" t="str">
        <f>IFERROR(VLOOKUP(tab_herpeto[[#This Row],[Espécie*]],'Base de dados'!B:Z,7,),0)</f>
        <v>sapinho-limão</v>
      </c>
      <c r="M271" s="29" t="s">
        <v>3</v>
      </c>
      <c r="N271" s="49" t="s">
        <v>82</v>
      </c>
      <c r="O271" s="49" t="s">
        <v>82</v>
      </c>
      <c r="P271" s="29" t="s">
        <v>39</v>
      </c>
      <c r="Q271" s="49" t="s">
        <v>3136</v>
      </c>
      <c r="R271" s="49"/>
      <c r="S271" s="49" t="s">
        <v>4</v>
      </c>
      <c r="T271" s="55">
        <v>0.75</v>
      </c>
      <c r="U271" s="55">
        <v>0.79166666666666663</v>
      </c>
      <c r="V271" s="49"/>
      <c r="W271" s="49"/>
      <c r="X271" s="29"/>
      <c r="Y271" s="29"/>
      <c r="Z271" s="33">
        <f>tab_herpeto[[#This Row],[Data]]</f>
        <v>45202</v>
      </c>
      <c r="AA271" s="29" t="str">
        <f>tab_herpeto[[#This Row],[Empreendimento]]</f>
        <v>PCH Canoas</v>
      </c>
      <c r="AB271" s="29" t="s">
        <v>175</v>
      </c>
      <c r="AC271" s="29" t="s">
        <v>178</v>
      </c>
      <c r="AD271" s="29" t="s">
        <v>181</v>
      </c>
      <c r="AE271" s="29" t="s">
        <v>3086</v>
      </c>
      <c r="AF271" s="29" t="s">
        <v>184</v>
      </c>
      <c r="AG271" s="29" t="s">
        <v>3130</v>
      </c>
      <c r="AH271" s="29" t="s">
        <v>189</v>
      </c>
      <c r="AI271" s="43" t="str">
        <f>tab_herpeto[[#This Row],[Espécie*]]</f>
        <v>Sphaenorhynchus surdus</v>
      </c>
      <c r="AJ271" s="34" t="str">
        <f>IFERROR(VLOOKUP(tab_herpeto[[#This Row],[Espécie*2]],'Base de dados'!B:Z,7,),0)</f>
        <v>sapinho-limão</v>
      </c>
      <c r="AK271" s="29" t="str">
        <f>IFERROR(VLOOKUP(tab_herpeto[[#This Row],[Espécie*2]],'Base de dados'!B:Z,13,),0)</f>
        <v>-</v>
      </c>
      <c r="AL271" s="29"/>
      <c r="AM271" s="54">
        <v>531729</v>
      </c>
      <c r="AN271" s="54">
        <v>6964676</v>
      </c>
      <c r="AO271" s="29" t="str">
        <f>IFERROR(VLOOKUP(tab_herpeto[[#This Row],[Espécie*2]],'Base de dados'!B:Z,22,),0)</f>
        <v>-</v>
      </c>
      <c r="AP271" s="29" t="str">
        <f>IFERROR(VLOOKUP(tab_herpeto[[#This Row],[Espécie*2]],'Base de dados'!B:Z,23,),0)</f>
        <v>-</v>
      </c>
      <c r="AQ271" s="29" t="str">
        <f>IFERROR(VLOOKUP(tab_herpeto[[#This Row],[Espécie*2]],'Base de dados'!B:Z,21,),0)</f>
        <v>LC</v>
      </c>
      <c r="AR271" s="29" t="str">
        <f>tab_herpeto[[#This Row],[Campanha]]</f>
        <v>C04</v>
      </c>
      <c r="AS271" s="29"/>
      <c r="AT271" s="29" t="str">
        <f>tab_herpeto[[#This Row],[Método]]</f>
        <v>Ponto de escuta</v>
      </c>
      <c r="AU271" s="29" t="str">
        <f>tab_herpeto[[#This Row],[ID Marcação*]]</f>
        <v>-</v>
      </c>
      <c r="AV271" s="29">
        <f>tab_herpeto[[#This Row],[Nº do Tombo]]</f>
        <v>0</v>
      </c>
      <c r="AW271" s="29" t="str">
        <f>IFERROR(VLOOKUP(tab_herpeto[[#This Row],[Espécie*2]],'Base de dados'!B:Z,11,),0)</f>
        <v>E</v>
      </c>
      <c r="AX271" s="29" t="str">
        <f>IFERROR(VLOOKUP(tab_herpeto[[#This Row],[Espécie*2]],'Base de dados'!B:Z,3,),0)</f>
        <v>Anura</v>
      </c>
      <c r="AY271" s="29" t="str">
        <f>IFERROR(VLOOKUP(tab_herpeto[[#This Row],[Espécie*2]],'Base de dados'!B:Z,4,),0)</f>
        <v>Hylidae</v>
      </c>
      <c r="AZ271" s="29" t="str">
        <f>IFERROR(VLOOKUP(tab_herpeto[[#This Row],[Espécie*2]],'Base de dados'!B:Z,5,),0)</f>
        <v>Scinaxinae</v>
      </c>
      <c r="BA271" s="29">
        <f>IFERROR(VLOOKUP(tab_herpeto[[#This Row],[Espécie*2]],'Base de dados'!B:Z,6,),0)</f>
        <v>0</v>
      </c>
      <c r="BB271" s="29" t="str">
        <f>IFERROR(VLOOKUP(tab_herpeto[[#This Row],[Espécie*2]],'Base de dados'!B:Z,8,),0)</f>
        <v>-</v>
      </c>
      <c r="BC271" s="29" t="str">
        <f>IFERROR(VLOOKUP(tab_herpeto[[#This Row],[Espécie*2]],'Base de dados'!B:Z,9,),0)</f>
        <v>Ar/Aq</v>
      </c>
      <c r="BD271" s="29" t="str">
        <f>IFERROR(VLOOKUP(tab_herpeto[[#This Row],[Espécie*2]],'Base de dados'!B:Z,10,),0)</f>
        <v>AF</v>
      </c>
      <c r="BE271" s="29" t="str">
        <f>IFERROR(VLOOKUP(tab_herpeto[[#This Row],[Espécie*2]],'Base de dados'!B:Z,12,),0)</f>
        <v>-</v>
      </c>
      <c r="BF271" s="29" t="str">
        <f>IFERROR(VLOOKUP(tab_herpeto[[#This Row],[Espécie*2]],'Base de dados'!B:Z,14,),0)</f>
        <v>RS, SC, PR</v>
      </c>
      <c r="BG271" s="29">
        <f>IFERROR(VLOOKUP(tab_herpeto[[#This Row],[Espécie*2]],'Base de dados'!B:Z,15,),0)</f>
        <v>0</v>
      </c>
      <c r="BH271" s="29">
        <f>IFERROR(VLOOKUP(tab_herpeto[[#This Row],[Espécie*2]],'Base de dados'!B:Z,16,),0)</f>
        <v>0</v>
      </c>
      <c r="BI271" s="29">
        <f>IFERROR(VLOOKUP(tab_herpeto[[#This Row],[Espécie*2]],'Base de dados'!B:Z,17,),0)</f>
        <v>0</v>
      </c>
      <c r="BJ271" s="29">
        <f>IFERROR(VLOOKUP(tab_herpeto[[#This Row],[Espécie*2]],'Base de dados'!B:Z,18,),0)</f>
        <v>0</v>
      </c>
      <c r="BK271" s="29" t="str">
        <f>IFERROR(VLOOKUP(tab_herpeto[[#This Row],[Espécie*2]],'Base de dados'!B:Z,19,),0)</f>
        <v>-</v>
      </c>
      <c r="BL271" s="29" t="str">
        <f>IFERROR(VLOOKUP(tab_herpeto[[#This Row],[Espécie*2]],'Base de dados'!B:Z,20,),0)</f>
        <v>-</v>
      </c>
      <c r="BM271" s="29" t="str">
        <f>IFERROR(VLOOKUP(tab_herpeto[[#This Row],[Espécie*2]],'Base de dados'!B:Z,24),0)</f>
        <v>-</v>
      </c>
      <c r="BN271" s="29" t="str">
        <f>IFERROR(VLOOKUP(tab_herpeto[[#This Row],[Espécie*2]],'Base de dados'!B:Z,25,),0)</f>
        <v>-</v>
      </c>
      <c r="BO271" s="29" t="str">
        <f>IFERROR(VLOOKUP(tab_herpeto[[#This Row],[Espécie*2]],'Base de dados'!B:Z,2),0)</f>
        <v>XX</v>
      </c>
      <c r="BP271" s="29">
        <f>IFERROR(VLOOKUP(tab_herpeto[[#This Row],[Espécie*2]],'Base de dados'!B:AA,26),0)</f>
        <v>0</v>
      </c>
    </row>
    <row r="272" spans="2:68" x14ac:dyDescent="0.25">
      <c r="B272" s="29">
        <v>268</v>
      </c>
      <c r="C272" s="33" t="s">
        <v>3071</v>
      </c>
      <c r="D272" s="29" t="s">
        <v>3131</v>
      </c>
      <c r="E272" s="29" t="s">
        <v>86</v>
      </c>
      <c r="F272" s="50">
        <v>45202</v>
      </c>
      <c r="G272" s="50" t="s">
        <v>3073</v>
      </c>
      <c r="H272" s="50"/>
      <c r="I272" s="50" t="s">
        <v>57</v>
      </c>
      <c r="J272" s="50" t="s">
        <v>3133</v>
      </c>
      <c r="K272" s="50" t="s">
        <v>1268</v>
      </c>
      <c r="L272" s="29" t="str">
        <f>IFERROR(VLOOKUP(tab_herpeto[[#This Row],[Espécie*]],'Base de dados'!B:Z,7,),0)</f>
        <v>sapinho-limão</v>
      </c>
      <c r="M272" s="29" t="s">
        <v>3</v>
      </c>
      <c r="N272" s="49" t="s">
        <v>82</v>
      </c>
      <c r="O272" s="49" t="s">
        <v>82</v>
      </c>
      <c r="P272" s="29" t="s">
        <v>39</v>
      </c>
      <c r="Q272" s="49" t="s">
        <v>3136</v>
      </c>
      <c r="R272" s="49"/>
      <c r="S272" s="49" t="s">
        <v>4</v>
      </c>
      <c r="T272" s="55">
        <v>0.75</v>
      </c>
      <c r="U272" s="55">
        <v>0.79166666666666696</v>
      </c>
      <c r="V272" s="49"/>
      <c r="W272" s="49"/>
      <c r="X272" s="29"/>
      <c r="Y272" s="29"/>
      <c r="Z272" s="33">
        <f>tab_herpeto[[#This Row],[Data]]</f>
        <v>45202</v>
      </c>
      <c r="AA272" s="29" t="str">
        <f>tab_herpeto[[#This Row],[Empreendimento]]</f>
        <v>PCH Canoas</v>
      </c>
      <c r="AB272" s="29" t="s">
        <v>175</v>
      </c>
      <c r="AC272" s="29" t="s">
        <v>178</v>
      </c>
      <c r="AD272" s="29" t="s">
        <v>181</v>
      </c>
      <c r="AE272" s="29" t="s">
        <v>3086</v>
      </c>
      <c r="AF272" s="29" t="s">
        <v>184</v>
      </c>
      <c r="AG272" s="29" t="s">
        <v>3130</v>
      </c>
      <c r="AH272" s="29" t="s">
        <v>189</v>
      </c>
      <c r="AI272" s="43" t="str">
        <f>tab_herpeto[[#This Row],[Espécie*]]</f>
        <v>Sphaenorhynchus surdus</v>
      </c>
      <c r="AJ272" s="34" t="str">
        <f>IFERROR(VLOOKUP(tab_herpeto[[#This Row],[Espécie*2]],'Base de dados'!B:Z,7,),0)</f>
        <v>sapinho-limão</v>
      </c>
      <c r="AK272" s="29" t="str">
        <f>IFERROR(VLOOKUP(tab_herpeto[[#This Row],[Espécie*2]],'Base de dados'!B:Z,13,),0)</f>
        <v>-</v>
      </c>
      <c r="AL272" s="29"/>
      <c r="AM272" s="54">
        <v>531729</v>
      </c>
      <c r="AN272" s="54">
        <v>6964676</v>
      </c>
      <c r="AO272" s="29" t="str">
        <f>IFERROR(VLOOKUP(tab_herpeto[[#This Row],[Espécie*2]],'Base de dados'!B:Z,22,),0)</f>
        <v>-</v>
      </c>
      <c r="AP272" s="29" t="str">
        <f>IFERROR(VLOOKUP(tab_herpeto[[#This Row],[Espécie*2]],'Base de dados'!B:Z,23,),0)</f>
        <v>-</v>
      </c>
      <c r="AQ272" s="29" t="str">
        <f>IFERROR(VLOOKUP(tab_herpeto[[#This Row],[Espécie*2]],'Base de dados'!B:Z,21,),0)</f>
        <v>LC</v>
      </c>
      <c r="AR272" s="29" t="str">
        <f>tab_herpeto[[#This Row],[Campanha]]</f>
        <v>C04</v>
      </c>
      <c r="AS272" s="29"/>
      <c r="AT272" s="29" t="str">
        <f>tab_herpeto[[#This Row],[Método]]</f>
        <v>Ponto de escuta</v>
      </c>
      <c r="AU272" s="29" t="str">
        <f>tab_herpeto[[#This Row],[ID Marcação*]]</f>
        <v>-</v>
      </c>
      <c r="AV272" s="29">
        <f>tab_herpeto[[#This Row],[Nº do Tombo]]</f>
        <v>0</v>
      </c>
      <c r="AW272" s="29" t="str">
        <f>IFERROR(VLOOKUP(tab_herpeto[[#This Row],[Espécie*2]],'Base de dados'!B:Z,11,),0)</f>
        <v>E</v>
      </c>
      <c r="AX272" s="29" t="str">
        <f>IFERROR(VLOOKUP(tab_herpeto[[#This Row],[Espécie*2]],'Base de dados'!B:Z,3,),0)</f>
        <v>Anura</v>
      </c>
      <c r="AY272" s="29" t="str">
        <f>IFERROR(VLOOKUP(tab_herpeto[[#This Row],[Espécie*2]],'Base de dados'!B:Z,4,),0)</f>
        <v>Hylidae</v>
      </c>
      <c r="AZ272" s="29" t="str">
        <f>IFERROR(VLOOKUP(tab_herpeto[[#This Row],[Espécie*2]],'Base de dados'!B:Z,5,),0)</f>
        <v>Scinaxinae</v>
      </c>
      <c r="BA272" s="29">
        <f>IFERROR(VLOOKUP(tab_herpeto[[#This Row],[Espécie*2]],'Base de dados'!B:Z,6,),0)</f>
        <v>0</v>
      </c>
      <c r="BB272" s="29" t="str">
        <f>IFERROR(VLOOKUP(tab_herpeto[[#This Row],[Espécie*2]],'Base de dados'!B:Z,8,),0)</f>
        <v>-</v>
      </c>
      <c r="BC272" s="29" t="str">
        <f>IFERROR(VLOOKUP(tab_herpeto[[#This Row],[Espécie*2]],'Base de dados'!B:Z,9,),0)</f>
        <v>Ar/Aq</v>
      </c>
      <c r="BD272" s="29" t="str">
        <f>IFERROR(VLOOKUP(tab_herpeto[[#This Row],[Espécie*2]],'Base de dados'!B:Z,10,),0)</f>
        <v>AF</v>
      </c>
      <c r="BE272" s="29" t="str">
        <f>IFERROR(VLOOKUP(tab_herpeto[[#This Row],[Espécie*2]],'Base de dados'!B:Z,12,),0)</f>
        <v>-</v>
      </c>
      <c r="BF272" s="29" t="str">
        <f>IFERROR(VLOOKUP(tab_herpeto[[#This Row],[Espécie*2]],'Base de dados'!B:Z,14,),0)</f>
        <v>RS, SC, PR</v>
      </c>
      <c r="BG272" s="29">
        <f>IFERROR(VLOOKUP(tab_herpeto[[#This Row],[Espécie*2]],'Base de dados'!B:Z,15,),0)</f>
        <v>0</v>
      </c>
      <c r="BH272" s="29">
        <f>IFERROR(VLOOKUP(tab_herpeto[[#This Row],[Espécie*2]],'Base de dados'!B:Z,16,),0)</f>
        <v>0</v>
      </c>
      <c r="BI272" s="29">
        <f>IFERROR(VLOOKUP(tab_herpeto[[#This Row],[Espécie*2]],'Base de dados'!B:Z,17,),0)</f>
        <v>0</v>
      </c>
      <c r="BJ272" s="29">
        <f>IFERROR(VLOOKUP(tab_herpeto[[#This Row],[Espécie*2]],'Base de dados'!B:Z,18,),0)</f>
        <v>0</v>
      </c>
      <c r="BK272" s="29" t="str">
        <f>IFERROR(VLOOKUP(tab_herpeto[[#This Row],[Espécie*2]],'Base de dados'!B:Z,19,),0)</f>
        <v>-</v>
      </c>
      <c r="BL272" s="29" t="str">
        <f>IFERROR(VLOOKUP(tab_herpeto[[#This Row],[Espécie*2]],'Base de dados'!B:Z,20,),0)</f>
        <v>-</v>
      </c>
      <c r="BM272" s="29" t="str">
        <f>IFERROR(VLOOKUP(tab_herpeto[[#This Row],[Espécie*2]],'Base de dados'!B:Z,24),0)</f>
        <v>-</v>
      </c>
      <c r="BN272" s="29" t="str">
        <f>IFERROR(VLOOKUP(tab_herpeto[[#This Row],[Espécie*2]],'Base de dados'!B:Z,25,),0)</f>
        <v>-</v>
      </c>
      <c r="BO272" s="29" t="str">
        <f>IFERROR(VLOOKUP(tab_herpeto[[#This Row],[Espécie*2]],'Base de dados'!B:Z,2),0)</f>
        <v>XX</v>
      </c>
      <c r="BP272" s="29">
        <f>IFERROR(VLOOKUP(tab_herpeto[[#This Row],[Espécie*2]],'Base de dados'!B:AA,26),0)</f>
        <v>0</v>
      </c>
    </row>
    <row r="273" spans="2:68" x14ac:dyDescent="0.25">
      <c r="B273" s="29">
        <v>269</v>
      </c>
      <c r="C273" s="33" t="s">
        <v>3071</v>
      </c>
      <c r="D273" s="29" t="s">
        <v>3131</v>
      </c>
      <c r="E273" s="29" t="s">
        <v>86</v>
      </c>
      <c r="F273" s="50">
        <v>45202</v>
      </c>
      <c r="G273" s="50" t="s">
        <v>3073</v>
      </c>
      <c r="H273" s="50"/>
      <c r="I273" s="50" t="s">
        <v>57</v>
      </c>
      <c r="J273" s="50" t="s">
        <v>3133</v>
      </c>
      <c r="K273" s="50" t="s">
        <v>1268</v>
      </c>
      <c r="L273" s="29" t="str">
        <f>IFERROR(VLOOKUP(tab_herpeto[[#This Row],[Espécie*]],'Base de dados'!B:Z,7,),0)</f>
        <v>sapinho-limão</v>
      </c>
      <c r="M273" s="29" t="s">
        <v>3</v>
      </c>
      <c r="N273" s="49" t="s">
        <v>82</v>
      </c>
      <c r="O273" s="49" t="s">
        <v>82</v>
      </c>
      <c r="P273" s="29" t="s">
        <v>39</v>
      </c>
      <c r="Q273" s="49" t="s">
        <v>3136</v>
      </c>
      <c r="R273" s="49"/>
      <c r="S273" s="49" t="s">
        <v>4</v>
      </c>
      <c r="T273" s="55">
        <v>0.75</v>
      </c>
      <c r="U273" s="55">
        <v>0.79166666666666696</v>
      </c>
      <c r="V273" s="49"/>
      <c r="W273" s="49"/>
      <c r="X273" s="29"/>
      <c r="Y273" s="29"/>
      <c r="Z273" s="33">
        <f>tab_herpeto[[#This Row],[Data]]</f>
        <v>45202</v>
      </c>
      <c r="AA273" s="29" t="str">
        <f>tab_herpeto[[#This Row],[Empreendimento]]</f>
        <v>PCH Canoas</v>
      </c>
      <c r="AB273" s="29" t="s">
        <v>175</v>
      </c>
      <c r="AC273" s="29" t="s">
        <v>178</v>
      </c>
      <c r="AD273" s="29" t="s">
        <v>181</v>
      </c>
      <c r="AE273" s="29" t="s">
        <v>3086</v>
      </c>
      <c r="AF273" s="29" t="s">
        <v>184</v>
      </c>
      <c r="AG273" s="29" t="s">
        <v>3130</v>
      </c>
      <c r="AH273" s="29" t="s">
        <v>189</v>
      </c>
      <c r="AI273" s="43" t="str">
        <f>tab_herpeto[[#This Row],[Espécie*]]</f>
        <v>Sphaenorhynchus surdus</v>
      </c>
      <c r="AJ273" s="34" t="str">
        <f>IFERROR(VLOOKUP(tab_herpeto[[#This Row],[Espécie*2]],'Base de dados'!B:Z,7,),0)</f>
        <v>sapinho-limão</v>
      </c>
      <c r="AK273" s="29" t="str">
        <f>IFERROR(VLOOKUP(tab_herpeto[[#This Row],[Espécie*2]],'Base de dados'!B:Z,13,),0)</f>
        <v>-</v>
      </c>
      <c r="AL273" s="29"/>
      <c r="AM273" s="54">
        <v>531729</v>
      </c>
      <c r="AN273" s="54">
        <v>6964676</v>
      </c>
      <c r="AO273" s="29" t="str">
        <f>IFERROR(VLOOKUP(tab_herpeto[[#This Row],[Espécie*2]],'Base de dados'!B:Z,22,),0)</f>
        <v>-</v>
      </c>
      <c r="AP273" s="29" t="str">
        <f>IFERROR(VLOOKUP(tab_herpeto[[#This Row],[Espécie*2]],'Base de dados'!B:Z,23,),0)</f>
        <v>-</v>
      </c>
      <c r="AQ273" s="29" t="str">
        <f>IFERROR(VLOOKUP(tab_herpeto[[#This Row],[Espécie*2]],'Base de dados'!B:Z,21,),0)</f>
        <v>LC</v>
      </c>
      <c r="AR273" s="29" t="str">
        <f>tab_herpeto[[#This Row],[Campanha]]</f>
        <v>C04</v>
      </c>
      <c r="AS273" s="29"/>
      <c r="AT273" s="29" t="str">
        <f>tab_herpeto[[#This Row],[Método]]</f>
        <v>Ponto de escuta</v>
      </c>
      <c r="AU273" s="29" t="str">
        <f>tab_herpeto[[#This Row],[ID Marcação*]]</f>
        <v>-</v>
      </c>
      <c r="AV273" s="29">
        <f>tab_herpeto[[#This Row],[Nº do Tombo]]</f>
        <v>0</v>
      </c>
      <c r="AW273" s="29" t="str">
        <f>IFERROR(VLOOKUP(tab_herpeto[[#This Row],[Espécie*2]],'Base de dados'!B:Z,11,),0)</f>
        <v>E</v>
      </c>
      <c r="AX273" s="29" t="str">
        <f>IFERROR(VLOOKUP(tab_herpeto[[#This Row],[Espécie*2]],'Base de dados'!B:Z,3,),0)</f>
        <v>Anura</v>
      </c>
      <c r="AY273" s="29" t="str">
        <f>IFERROR(VLOOKUP(tab_herpeto[[#This Row],[Espécie*2]],'Base de dados'!B:Z,4,),0)</f>
        <v>Hylidae</v>
      </c>
      <c r="AZ273" s="29" t="str">
        <f>IFERROR(VLOOKUP(tab_herpeto[[#This Row],[Espécie*2]],'Base de dados'!B:Z,5,),0)</f>
        <v>Scinaxinae</v>
      </c>
      <c r="BA273" s="29">
        <f>IFERROR(VLOOKUP(tab_herpeto[[#This Row],[Espécie*2]],'Base de dados'!B:Z,6,),0)</f>
        <v>0</v>
      </c>
      <c r="BB273" s="29" t="str">
        <f>IFERROR(VLOOKUP(tab_herpeto[[#This Row],[Espécie*2]],'Base de dados'!B:Z,8,),0)</f>
        <v>-</v>
      </c>
      <c r="BC273" s="29" t="str">
        <f>IFERROR(VLOOKUP(tab_herpeto[[#This Row],[Espécie*2]],'Base de dados'!B:Z,9,),0)</f>
        <v>Ar/Aq</v>
      </c>
      <c r="BD273" s="29" t="str">
        <f>IFERROR(VLOOKUP(tab_herpeto[[#This Row],[Espécie*2]],'Base de dados'!B:Z,10,),0)</f>
        <v>AF</v>
      </c>
      <c r="BE273" s="29" t="str">
        <f>IFERROR(VLOOKUP(tab_herpeto[[#This Row],[Espécie*2]],'Base de dados'!B:Z,12,),0)</f>
        <v>-</v>
      </c>
      <c r="BF273" s="29" t="str">
        <f>IFERROR(VLOOKUP(tab_herpeto[[#This Row],[Espécie*2]],'Base de dados'!B:Z,14,),0)</f>
        <v>RS, SC, PR</v>
      </c>
      <c r="BG273" s="29">
        <f>IFERROR(VLOOKUP(tab_herpeto[[#This Row],[Espécie*2]],'Base de dados'!B:Z,15,),0)</f>
        <v>0</v>
      </c>
      <c r="BH273" s="29">
        <f>IFERROR(VLOOKUP(tab_herpeto[[#This Row],[Espécie*2]],'Base de dados'!B:Z,16,),0)</f>
        <v>0</v>
      </c>
      <c r="BI273" s="29">
        <f>IFERROR(VLOOKUP(tab_herpeto[[#This Row],[Espécie*2]],'Base de dados'!B:Z,17,),0)</f>
        <v>0</v>
      </c>
      <c r="BJ273" s="29">
        <f>IFERROR(VLOOKUP(tab_herpeto[[#This Row],[Espécie*2]],'Base de dados'!B:Z,18,),0)</f>
        <v>0</v>
      </c>
      <c r="BK273" s="29" t="str">
        <f>IFERROR(VLOOKUP(tab_herpeto[[#This Row],[Espécie*2]],'Base de dados'!B:Z,19,),0)</f>
        <v>-</v>
      </c>
      <c r="BL273" s="29" t="str">
        <f>IFERROR(VLOOKUP(tab_herpeto[[#This Row],[Espécie*2]],'Base de dados'!B:Z,20,),0)</f>
        <v>-</v>
      </c>
      <c r="BM273" s="29" t="str">
        <f>IFERROR(VLOOKUP(tab_herpeto[[#This Row],[Espécie*2]],'Base de dados'!B:Z,24),0)</f>
        <v>-</v>
      </c>
      <c r="BN273" s="29" t="str">
        <f>IFERROR(VLOOKUP(tab_herpeto[[#This Row],[Espécie*2]],'Base de dados'!B:Z,25,),0)</f>
        <v>-</v>
      </c>
      <c r="BO273" s="29" t="str">
        <f>IFERROR(VLOOKUP(tab_herpeto[[#This Row],[Espécie*2]],'Base de dados'!B:Z,2),0)</f>
        <v>XX</v>
      </c>
      <c r="BP273" s="29">
        <f>IFERROR(VLOOKUP(tab_herpeto[[#This Row],[Espécie*2]],'Base de dados'!B:AA,26),0)</f>
        <v>0</v>
      </c>
    </row>
    <row r="274" spans="2:68" x14ac:dyDescent="0.25">
      <c r="B274" s="29">
        <v>270</v>
      </c>
      <c r="C274" s="33" t="s">
        <v>3071</v>
      </c>
      <c r="D274" s="29" t="s">
        <v>3131</v>
      </c>
      <c r="E274" s="29" t="s">
        <v>86</v>
      </c>
      <c r="F274" s="50">
        <v>45202</v>
      </c>
      <c r="G274" s="50" t="s">
        <v>3073</v>
      </c>
      <c r="H274" s="50"/>
      <c r="I274" s="50" t="s">
        <v>57</v>
      </c>
      <c r="J274" s="50" t="s">
        <v>3133</v>
      </c>
      <c r="K274" s="50" t="s">
        <v>1268</v>
      </c>
      <c r="L274" s="29" t="str">
        <f>IFERROR(VLOOKUP(tab_herpeto[[#This Row],[Espécie*]],'Base de dados'!B:Z,7,),0)</f>
        <v>sapinho-limão</v>
      </c>
      <c r="M274" s="29" t="s">
        <v>3</v>
      </c>
      <c r="N274" s="49" t="s">
        <v>82</v>
      </c>
      <c r="O274" s="49" t="s">
        <v>82</v>
      </c>
      <c r="P274" s="29" t="s">
        <v>39</v>
      </c>
      <c r="Q274" s="49" t="s">
        <v>3136</v>
      </c>
      <c r="R274" s="49"/>
      <c r="S274" s="49" t="s">
        <v>4</v>
      </c>
      <c r="T274" s="55">
        <v>0.75</v>
      </c>
      <c r="U274" s="55">
        <v>0.79166666666666696</v>
      </c>
      <c r="V274" s="49"/>
      <c r="W274" s="49"/>
      <c r="X274" s="29"/>
      <c r="Y274" s="29"/>
      <c r="Z274" s="33">
        <f>tab_herpeto[[#This Row],[Data]]</f>
        <v>45202</v>
      </c>
      <c r="AA274" s="29" t="str">
        <f>tab_herpeto[[#This Row],[Empreendimento]]</f>
        <v>PCH Canoas</v>
      </c>
      <c r="AB274" s="29" t="s">
        <v>175</v>
      </c>
      <c r="AC274" s="29" t="s">
        <v>178</v>
      </c>
      <c r="AD274" s="29" t="s">
        <v>181</v>
      </c>
      <c r="AE274" s="29" t="s">
        <v>3086</v>
      </c>
      <c r="AF274" s="29" t="s">
        <v>184</v>
      </c>
      <c r="AG274" s="29" t="s">
        <v>3130</v>
      </c>
      <c r="AH274" s="29" t="s">
        <v>189</v>
      </c>
      <c r="AI274" s="43" t="str">
        <f>tab_herpeto[[#This Row],[Espécie*]]</f>
        <v>Sphaenorhynchus surdus</v>
      </c>
      <c r="AJ274" s="34" t="str">
        <f>IFERROR(VLOOKUP(tab_herpeto[[#This Row],[Espécie*2]],'Base de dados'!B:Z,7,),0)</f>
        <v>sapinho-limão</v>
      </c>
      <c r="AK274" s="29" t="str">
        <f>IFERROR(VLOOKUP(tab_herpeto[[#This Row],[Espécie*2]],'Base de dados'!B:Z,13,),0)</f>
        <v>-</v>
      </c>
      <c r="AL274" s="29"/>
      <c r="AM274" s="54">
        <v>531729</v>
      </c>
      <c r="AN274" s="54">
        <v>6964676</v>
      </c>
      <c r="AO274" s="29" t="str">
        <f>IFERROR(VLOOKUP(tab_herpeto[[#This Row],[Espécie*2]],'Base de dados'!B:Z,22,),0)</f>
        <v>-</v>
      </c>
      <c r="AP274" s="29" t="str">
        <f>IFERROR(VLOOKUP(tab_herpeto[[#This Row],[Espécie*2]],'Base de dados'!B:Z,23,),0)</f>
        <v>-</v>
      </c>
      <c r="AQ274" s="29" t="str">
        <f>IFERROR(VLOOKUP(tab_herpeto[[#This Row],[Espécie*2]],'Base de dados'!B:Z,21,),0)</f>
        <v>LC</v>
      </c>
      <c r="AR274" s="29" t="str">
        <f>tab_herpeto[[#This Row],[Campanha]]</f>
        <v>C04</v>
      </c>
      <c r="AS274" s="29"/>
      <c r="AT274" s="29" t="str">
        <f>tab_herpeto[[#This Row],[Método]]</f>
        <v>Ponto de escuta</v>
      </c>
      <c r="AU274" s="29" t="str">
        <f>tab_herpeto[[#This Row],[ID Marcação*]]</f>
        <v>-</v>
      </c>
      <c r="AV274" s="29">
        <f>tab_herpeto[[#This Row],[Nº do Tombo]]</f>
        <v>0</v>
      </c>
      <c r="AW274" s="29" t="str">
        <f>IFERROR(VLOOKUP(tab_herpeto[[#This Row],[Espécie*2]],'Base de dados'!B:Z,11,),0)</f>
        <v>E</v>
      </c>
      <c r="AX274" s="29" t="str">
        <f>IFERROR(VLOOKUP(tab_herpeto[[#This Row],[Espécie*2]],'Base de dados'!B:Z,3,),0)</f>
        <v>Anura</v>
      </c>
      <c r="AY274" s="29" t="str">
        <f>IFERROR(VLOOKUP(tab_herpeto[[#This Row],[Espécie*2]],'Base de dados'!B:Z,4,),0)</f>
        <v>Hylidae</v>
      </c>
      <c r="AZ274" s="29" t="str">
        <f>IFERROR(VLOOKUP(tab_herpeto[[#This Row],[Espécie*2]],'Base de dados'!B:Z,5,),0)</f>
        <v>Scinaxinae</v>
      </c>
      <c r="BA274" s="29">
        <f>IFERROR(VLOOKUP(tab_herpeto[[#This Row],[Espécie*2]],'Base de dados'!B:Z,6,),0)</f>
        <v>0</v>
      </c>
      <c r="BB274" s="29" t="str">
        <f>IFERROR(VLOOKUP(tab_herpeto[[#This Row],[Espécie*2]],'Base de dados'!B:Z,8,),0)</f>
        <v>-</v>
      </c>
      <c r="BC274" s="29" t="str">
        <f>IFERROR(VLOOKUP(tab_herpeto[[#This Row],[Espécie*2]],'Base de dados'!B:Z,9,),0)</f>
        <v>Ar/Aq</v>
      </c>
      <c r="BD274" s="29" t="str">
        <f>IFERROR(VLOOKUP(tab_herpeto[[#This Row],[Espécie*2]],'Base de dados'!B:Z,10,),0)</f>
        <v>AF</v>
      </c>
      <c r="BE274" s="29" t="str">
        <f>IFERROR(VLOOKUP(tab_herpeto[[#This Row],[Espécie*2]],'Base de dados'!B:Z,12,),0)</f>
        <v>-</v>
      </c>
      <c r="BF274" s="29" t="str">
        <f>IFERROR(VLOOKUP(tab_herpeto[[#This Row],[Espécie*2]],'Base de dados'!B:Z,14,),0)</f>
        <v>RS, SC, PR</v>
      </c>
      <c r="BG274" s="29">
        <f>IFERROR(VLOOKUP(tab_herpeto[[#This Row],[Espécie*2]],'Base de dados'!B:Z,15,),0)</f>
        <v>0</v>
      </c>
      <c r="BH274" s="29">
        <f>IFERROR(VLOOKUP(tab_herpeto[[#This Row],[Espécie*2]],'Base de dados'!B:Z,16,),0)</f>
        <v>0</v>
      </c>
      <c r="BI274" s="29">
        <f>IFERROR(VLOOKUP(tab_herpeto[[#This Row],[Espécie*2]],'Base de dados'!B:Z,17,),0)</f>
        <v>0</v>
      </c>
      <c r="BJ274" s="29">
        <f>IFERROR(VLOOKUP(tab_herpeto[[#This Row],[Espécie*2]],'Base de dados'!B:Z,18,),0)</f>
        <v>0</v>
      </c>
      <c r="BK274" s="29" t="str">
        <f>IFERROR(VLOOKUP(tab_herpeto[[#This Row],[Espécie*2]],'Base de dados'!B:Z,19,),0)</f>
        <v>-</v>
      </c>
      <c r="BL274" s="29" t="str">
        <f>IFERROR(VLOOKUP(tab_herpeto[[#This Row],[Espécie*2]],'Base de dados'!B:Z,20,),0)</f>
        <v>-</v>
      </c>
      <c r="BM274" s="29" t="str">
        <f>IFERROR(VLOOKUP(tab_herpeto[[#This Row],[Espécie*2]],'Base de dados'!B:Z,24),0)</f>
        <v>-</v>
      </c>
      <c r="BN274" s="29" t="str">
        <f>IFERROR(VLOOKUP(tab_herpeto[[#This Row],[Espécie*2]],'Base de dados'!B:Z,25,),0)</f>
        <v>-</v>
      </c>
      <c r="BO274" s="29" t="str">
        <f>IFERROR(VLOOKUP(tab_herpeto[[#This Row],[Espécie*2]],'Base de dados'!B:Z,2),0)</f>
        <v>XX</v>
      </c>
      <c r="BP274" s="29">
        <f>IFERROR(VLOOKUP(tab_herpeto[[#This Row],[Espécie*2]],'Base de dados'!B:AA,26),0)</f>
        <v>0</v>
      </c>
    </row>
    <row r="275" spans="2:68" x14ac:dyDescent="0.25">
      <c r="B275" s="29">
        <v>271</v>
      </c>
      <c r="C275" s="33" t="s">
        <v>3071</v>
      </c>
      <c r="D275" s="29" t="s">
        <v>3131</v>
      </c>
      <c r="E275" s="29" t="s">
        <v>86</v>
      </c>
      <c r="F275" s="50">
        <v>45202</v>
      </c>
      <c r="G275" s="50" t="s">
        <v>3073</v>
      </c>
      <c r="H275" s="50"/>
      <c r="I275" s="50" t="s">
        <v>57</v>
      </c>
      <c r="J275" s="50" t="s">
        <v>3133</v>
      </c>
      <c r="K275" s="50" t="s">
        <v>1268</v>
      </c>
      <c r="L275" s="29" t="str">
        <f>IFERROR(VLOOKUP(tab_herpeto[[#This Row],[Espécie*]],'Base de dados'!B:Z,7,),0)</f>
        <v>sapinho-limão</v>
      </c>
      <c r="M275" s="29" t="s">
        <v>3</v>
      </c>
      <c r="N275" s="49" t="s">
        <v>82</v>
      </c>
      <c r="O275" s="49" t="s">
        <v>82</v>
      </c>
      <c r="P275" s="29" t="s">
        <v>39</v>
      </c>
      <c r="Q275" s="49" t="s">
        <v>3136</v>
      </c>
      <c r="R275" s="49"/>
      <c r="S275" s="49" t="s">
        <v>4</v>
      </c>
      <c r="T275" s="55">
        <v>0.75</v>
      </c>
      <c r="U275" s="55">
        <v>0.79166666666666696</v>
      </c>
      <c r="V275" s="49"/>
      <c r="W275" s="49"/>
      <c r="X275" s="29"/>
      <c r="Y275" s="29"/>
      <c r="Z275" s="33">
        <f>tab_herpeto[[#This Row],[Data]]</f>
        <v>45202</v>
      </c>
      <c r="AA275" s="29" t="str">
        <f>tab_herpeto[[#This Row],[Empreendimento]]</f>
        <v>PCH Canoas</v>
      </c>
      <c r="AB275" s="29" t="s">
        <v>175</v>
      </c>
      <c r="AC275" s="29" t="s">
        <v>178</v>
      </c>
      <c r="AD275" s="29" t="s">
        <v>181</v>
      </c>
      <c r="AE275" s="29" t="s">
        <v>3086</v>
      </c>
      <c r="AF275" s="29" t="s">
        <v>184</v>
      </c>
      <c r="AG275" s="29" t="s">
        <v>3130</v>
      </c>
      <c r="AH275" s="29" t="s">
        <v>189</v>
      </c>
      <c r="AI275" s="43" t="str">
        <f>tab_herpeto[[#This Row],[Espécie*]]</f>
        <v>Sphaenorhynchus surdus</v>
      </c>
      <c r="AJ275" s="34" t="str">
        <f>IFERROR(VLOOKUP(tab_herpeto[[#This Row],[Espécie*2]],'Base de dados'!B:Z,7,),0)</f>
        <v>sapinho-limão</v>
      </c>
      <c r="AK275" s="29" t="str">
        <f>IFERROR(VLOOKUP(tab_herpeto[[#This Row],[Espécie*2]],'Base de dados'!B:Z,13,),0)</f>
        <v>-</v>
      </c>
      <c r="AL275" s="29"/>
      <c r="AM275" s="54">
        <v>531729</v>
      </c>
      <c r="AN275" s="54">
        <v>6964676</v>
      </c>
      <c r="AO275" s="29" t="str">
        <f>IFERROR(VLOOKUP(tab_herpeto[[#This Row],[Espécie*2]],'Base de dados'!B:Z,22,),0)</f>
        <v>-</v>
      </c>
      <c r="AP275" s="29" t="str">
        <f>IFERROR(VLOOKUP(tab_herpeto[[#This Row],[Espécie*2]],'Base de dados'!B:Z,23,),0)</f>
        <v>-</v>
      </c>
      <c r="AQ275" s="29" t="str">
        <f>IFERROR(VLOOKUP(tab_herpeto[[#This Row],[Espécie*2]],'Base de dados'!B:Z,21,),0)</f>
        <v>LC</v>
      </c>
      <c r="AR275" s="29" t="str">
        <f>tab_herpeto[[#This Row],[Campanha]]</f>
        <v>C04</v>
      </c>
      <c r="AS275" s="29"/>
      <c r="AT275" s="29" t="str">
        <f>tab_herpeto[[#This Row],[Método]]</f>
        <v>Ponto de escuta</v>
      </c>
      <c r="AU275" s="29" t="str">
        <f>tab_herpeto[[#This Row],[ID Marcação*]]</f>
        <v>-</v>
      </c>
      <c r="AV275" s="29">
        <f>tab_herpeto[[#This Row],[Nº do Tombo]]</f>
        <v>0</v>
      </c>
      <c r="AW275" s="29" t="str">
        <f>IFERROR(VLOOKUP(tab_herpeto[[#This Row],[Espécie*2]],'Base de dados'!B:Z,11,),0)</f>
        <v>E</v>
      </c>
      <c r="AX275" s="29" t="str">
        <f>IFERROR(VLOOKUP(tab_herpeto[[#This Row],[Espécie*2]],'Base de dados'!B:Z,3,),0)</f>
        <v>Anura</v>
      </c>
      <c r="AY275" s="29" t="str">
        <f>IFERROR(VLOOKUP(tab_herpeto[[#This Row],[Espécie*2]],'Base de dados'!B:Z,4,),0)</f>
        <v>Hylidae</v>
      </c>
      <c r="AZ275" s="29" t="str">
        <f>IFERROR(VLOOKUP(tab_herpeto[[#This Row],[Espécie*2]],'Base de dados'!B:Z,5,),0)</f>
        <v>Scinaxinae</v>
      </c>
      <c r="BA275" s="29">
        <f>IFERROR(VLOOKUP(tab_herpeto[[#This Row],[Espécie*2]],'Base de dados'!B:Z,6,),0)</f>
        <v>0</v>
      </c>
      <c r="BB275" s="29" t="str">
        <f>IFERROR(VLOOKUP(tab_herpeto[[#This Row],[Espécie*2]],'Base de dados'!B:Z,8,),0)</f>
        <v>-</v>
      </c>
      <c r="BC275" s="29" t="str">
        <f>IFERROR(VLOOKUP(tab_herpeto[[#This Row],[Espécie*2]],'Base de dados'!B:Z,9,),0)</f>
        <v>Ar/Aq</v>
      </c>
      <c r="BD275" s="29" t="str">
        <f>IFERROR(VLOOKUP(tab_herpeto[[#This Row],[Espécie*2]],'Base de dados'!B:Z,10,),0)</f>
        <v>AF</v>
      </c>
      <c r="BE275" s="29" t="str">
        <f>IFERROR(VLOOKUP(tab_herpeto[[#This Row],[Espécie*2]],'Base de dados'!B:Z,12,),0)</f>
        <v>-</v>
      </c>
      <c r="BF275" s="29" t="str">
        <f>IFERROR(VLOOKUP(tab_herpeto[[#This Row],[Espécie*2]],'Base de dados'!B:Z,14,),0)</f>
        <v>RS, SC, PR</v>
      </c>
      <c r="BG275" s="29">
        <f>IFERROR(VLOOKUP(tab_herpeto[[#This Row],[Espécie*2]],'Base de dados'!B:Z,15,),0)</f>
        <v>0</v>
      </c>
      <c r="BH275" s="29">
        <f>IFERROR(VLOOKUP(tab_herpeto[[#This Row],[Espécie*2]],'Base de dados'!B:Z,16,),0)</f>
        <v>0</v>
      </c>
      <c r="BI275" s="29">
        <f>IFERROR(VLOOKUP(tab_herpeto[[#This Row],[Espécie*2]],'Base de dados'!B:Z,17,),0)</f>
        <v>0</v>
      </c>
      <c r="BJ275" s="29">
        <f>IFERROR(VLOOKUP(tab_herpeto[[#This Row],[Espécie*2]],'Base de dados'!B:Z,18,),0)</f>
        <v>0</v>
      </c>
      <c r="BK275" s="29" t="str">
        <f>IFERROR(VLOOKUP(tab_herpeto[[#This Row],[Espécie*2]],'Base de dados'!B:Z,19,),0)</f>
        <v>-</v>
      </c>
      <c r="BL275" s="29" t="str">
        <f>IFERROR(VLOOKUP(tab_herpeto[[#This Row],[Espécie*2]],'Base de dados'!B:Z,20,),0)</f>
        <v>-</v>
      </c>
      <c r="BM275" s="29" t="str">
        <f>IFERROR(VLOOKUP(tab_herpeto[[#This Row],[Espécie*2]],'Base de dados'!B:Z,24),0)</f>
        <v>-</v>
      </c>
      <c r="BN275" s="29" t="str">
        <f>IFERROR(VLOOKUP(tab_herpeto[[#This Row],[Espécie*2]],'Base de dados'!B:Z,25,),0)</f>
        <v>-</v>
      </c>
      <c r="BO275" s="29" t="str">
        <f>IFERROR(VLOOKUP(tab_herpeto[[#This Row],[Espécie*2]],'Base de dados'!B:Z,2),0)</f>
        <v>XX</v>
      </c>
      <c r="BP275" s="29">
        <f>IFERROR(VLOOKUP(tab_herpeto[[#This Row],[Espécie*2]],'Base de dados'!B:AA,26),0)</f>
        <v>0</v>
      </c>
    </row>
    <row r="276" spans="2:68" x14ac:dyDescent="0.25">
      <c r="B276" s="29">
        <v>272</v>
      </c>
      <c r="C276" s="33" t="s">
        <v>3071</v>
      </c>
      <c r="D276" s="29" t="s">
        <v>3131</v>
      </c>
      <c r="E276" s="29" t="s">
        <v>86</v>
      </c>
      <c r="F276" s="50">
        <v>45202</v>
      </c>
      <c r="G276" s="50" t="s">
        <v>3073</v>
      </c>
      <c r="H276" s="50"/>
      <c r="I276" s="50" t="s">
        <v>57</v>
      </c>
      <c r="J276" s="50" t="s">
        <v>3133</v>
      </c>
      <c r="K276" s="50" t="s">
        <v>1343</v>
      </c>
      <c r="L276" s="29" t="str">
        <f>IFERROR(VLOOKUP(tab_herpeto[[#This Row],[Espécie*]],'Base de dados'!B:Z,7,),0)</f>
        <v>rãzinha-do-folhiço</v>
      </c>
      <c r="M276" s="29" t="s">
        <v>3</v>
      </c>
      <c r="N276" s="49" t="s">
        <v>82</v>
      </c>
      <c r="O276" s="49" t="s">
        <v>82</v>
      </c>
      <c r="P276" s="29" t="s">
        <v>39</v>
      </c>
      <c r="Q276" s="49" t="s">
        <v>3136</v>
      </c>
      <c r="R276" s="49"/>
      <c r="S276" s="49" t="s">
        <v>4</v>
      </c>
      <c r="T276" s="55">
        <v>0.75</v>
      </c>
      <c r="U276" s="55">
        <v>0.79166666666666696</v>
      </c>
      <c r="V276" s="49"/>
      <c r="W276" s="49"/>
      <c r="X276" s="29"/>
      <c r="Y276" s="29"/>
      <c r="Z276" s="33">
        <f>tab_herpeto[[#This Row],[Data]]</f>
        <v>45202</v>
      </c>
      <c r="AA276" s="29" t="str">
        <f>tab_herpeto[[#This Row],[Empreendimento]]</f>
        <v>PCH Canoas</v>
      </c>
      <c r="AB276" s="29" t="s">
        <v>175</v>
      </c>
      <c r="AC276" s="29" t="s">
        <v>178</v>
      </c>
      <c r="AD276" s="29" t="s">
        <v>181</v>
      </c>
      <c r="AE276" s="29" t="s">
        <v>3086</v>
      </c>
      <c r="AF276" s="29" t="s">
        <v>184</v>
      </c>
      <c r="AG276" s="29" t="s">
        <v>3130</v>
      </c>
      <c r="AH276" s="29" t="s">
        <v>189</v>
      </c>
      <c r="AI276" s="43" t="str">
        <f>tab_herpeto[[#This Row],[Espécie*]]</f>
        <v>Physalaemus cuvieri</v>
      </c>
      <c r="AJ276" s="34" t="str">
        <f>IFERROR(VLOOKUP(tab_herpeto[[#This Row],[Espécie*2]],'Base de dados'!B:Z,7,),0)</f>
        <v>rãzinha-do-folhiço</v>
      </c>
      <c r="AK276" s="29" t="str">
        <f>IFERROR(VLOOKUP(tab_herpeto[[#This Row],[Espécie*2]],'Base de dados'!B:Z,13,),0)</f>
        <v>-</v>
      </c>
      <c r="AL276" s="29"/>
      <c r="AM276" s="54">
        <v>531729</v>
      </c>
      <c r="AN276" s="54">
        <v>6964676</v>
      </c>
      <c r="AO276" s="29" t="str">
        <f>IFERROR(VLOOKUP(tab_herpeto[[#This Row],[Espécie*2]],'Base de dados'!B:Z,22,),0)</f>
        <v>-</v>
      </c>
      <c r="AP276" s="29" t="str">
        <f>IFERROR(VLOOKUP(tab_herpeto[[#This Row],[Espécie*2]],'Base de dados'!B:Z,23,),0)</f>
        <v>-</v>
      </c>
      <c r="AQ276" s="29" t="str">
        <f>IFERROR(VLOOKUP(tab_herpeto[[#This Row],[Espécie*2]],'Base de dados'!B:Z,21,),0)</f>
        <v>LC</v>
      </c>
      <c r="AR276" s="29" t="str">
        <f>tab_herpeto[[#This Row],[Campanha]]</f>
        <v>C04</v>
      </c>
      <c r="AS276" s="29"/>
      <c r="AT276" s="29" t="str">
        <f>tab_herpeto[[#This Row],[Método]]</f>
        <v>Ponto de escuta</v>
      </c>
      <c r="AU276" s="29" t="str">
        <f>tab_herpeto[[#This Row],[ID Marcação*]]</f>
        <v>-</v>
      </c>
      <c r="AV276" s="29">
        <f>tab_herpeto[[#This Row],[Nº do Tombo]]</f>
        <v>0</v>
      </c>
      <c r="AW276" s="29" t="str">
        <f>IFERROR(VLOOKUP(tab_herpeto[[#This Row],[Espécie*2]],'Base de dados'!B:Z,11,),0)</f>
        <v>R</v>
      </c>
      <c r="AX276" s="29" t="str">
        <f>IFERROR(VLOOKUP(tab_herpeto[[#This Row],[Espécie*2]],'Base de dados'!B:Z,3,),0)</f>
        <v>Anura</v>
      </c>
      <c r="AY276" s="29" t="str">
        <f>IFERROR(VLOOKUP(tab_herpeto[[#This Row],[Espécie*2]],'Base de dados'!B:Z,4,),0)</f>
        <v>Leptodactylidae</v>
      </c>
      <c r="AZ276" s="29" t="str">
        <f>IFERROR(VLOOKUP(tab_herpeto[[#This Row],[Espécie*2]],'Base de dados'!B:Z,5,),0)</f>
        <v>Leiuperinae</v>
      </c>
      <c r="BA276" s="29">
        <f>IFERROR(VLOOKUP(tab_herpeto[[#This Row],[Espécie*2]],'Base de dados'!B:Z,6,),0)</f>
        <v>0</v>
      </c>
      <c r="BB276" s="29" t="str">
        <f>IFERROR(VLOOKUP(tab_herpeto[[#This Row],[Espécie*2]],'Base de dados'!B:Z,8,),0)</f>
        <v>-</v>
      </c>
      <c r="BC276" s="29" t="str">
        <f>IFERROR(VLOOKUP(tab_herpeto[[#This Row],[Espécie*2]],'Base de dados'!B:Z,9,),0)</f>
        <v>Te</v>
      </c>
      <c r="BD276" s="29" t="str">
        <f>IFERROR(VLOOKUP(tab_herpeto[[#This Row],[Espécie*2]],'Base de dados'!B:Z,10,),0)</f>
        <v>A</v>
      </c>
      <c r="BE276" s="29" t="str">
        <f>IFERROR(VLOOKUP(tab_herpeto[[#This Row],[Espécie*2]],'Base de dados'!B:Z,12,),0)</f>
        <v>-</v>
      </c>
      <c r="BF276" s="29" t="str">
        <f>IFERROR(VLOOKUP(tab_herpeto[[#This Row],[Espécie*2]],'Base de dados'!B:Z,14,),0)</f>
        <v>Exceto AC e RR</v>
      </c>
      <c r="BG276" s="29">
        <f>IFERROR(VLOOKUP(tab_herpeto[[#This Row],[Espécie*2]],'Base de dados'!B:Z,15,),0)</f>
        <v>0</v>
      </c>
      <c r="BH276" s="29">
        <f>IFERROR(VLOOKUP(tab_herpeto[[#This Row],[Espécie*2]],'Base de dados'!B:Z,16,),0)</f>
        <v>0</v>
      </c>
      <c r="BI276" s="29">
        <f>IFERROR(VLOOKUP(tab_herpeto[[#This Row],[Espécie*2]],'Base de dados'!B:Z,17,),0)</f>
        <v>0</v>
      </c>
      <c r="BJ276" s="29">
        <f>IFERROR(VLOOKUP(tab_herpeto[[#This Row],[Espécie*2]],'Base de dados'!B:Z,18,),0)</f>
        <v>0</v>
      </c>
      <c r="BK276" s="29" t="str">
        <f>IFERROR(VLOOKUP(tab_herpeto[[#This Row],[Espécie*2]],'Base de dados'!B:Z,19,),0)</f>
        <v>-</v>
      </c>
      <c r="BL276" s="29" t="str">
        <f>IFERROR(VLOOKUP(tab_herpeto[[#This Row],[Espécie*2]],'Base de dados'!B:Z,20,),0)</f>
        <v>-</v>
      </c>
      <c r="BM276" s="29" t="str">
        <f>IFERROR(VLOOKUP(tab_herpeto[[#This Row],[Espécie*2]],'Base de dados'!B:Z,24),0)</f>
        <v>-</v>
      </c>
      <c r="BN276" s="29" t="str">
        <f>IFERROR(VLOOKUP(tab_herpeto[[#This Row],[Espécie*2]],'Base de dados'!B:Z,25,),0)</f>
        <v>-</v>
      </c>
      <c r="BO276" s="29" t="str">
        <f>IFERROR(VLOOKUP(tab_herpeto[[#This Row],[Espécie*2]],'Base de dados'!B:Z,2),0)</f>
        <v>XX</v>
      </c>
      <c r="BP276" s="29">
        <f>IFERROR(VLOOKUP(tab_herpeto[[#This Row],[Espécie*2]],'Base de dados'!B:AA,26),0)</f>
        <v>0</v>
      </c>
    </row>
    <row r="277" spans="2:68" x14ac:dyDescent="0.25">
      <c r="B277" s="29">
        <v>273</v>
      </c>
      <c r="C277" s="33" t="s">
        <v>3071</v>
      </c>
      <c r="D277" s="29" t="s">
        <v>3131</v>
      </c>
      <c r="E277" s="29" t="s">
        <v>86</v>
      </c>
      <c r="F277" s="50">
        <v>45202</v>
      </c>
      <c r="G277" s="50" t="s">
        <v>3073</v>
      </c>
      <c r="H277" s="50"/>
      <c r="I277" s="50" t="s">
        <v>57</v>
      </c>
      <c r="J277" s="50" t="s">
        <v>3133</v>
      </c>
      <c r="K277" s="50" t="s">
        <v>1343</v>
      </c>
      <c r="L277" s="29" t="str">
        <f>IFERROR(VLOOKUP(tab_herpeto[[#This Row],[Espécie*]],'Base de dados'!B:Z,7,),0)</f>
        <v>rãzinha-do-folhiço</v>
      </c>
      <c r="M277" s="29" t="s">
        <v>3</v>
      </c>
      <c r="N277" s="49" t="s">
        <v>82</v>
      </c>
      <c r="O277" s="49" t="s">
        <v>82</v>
      </c>
      <c r="P277" s="29" t="s">
        <v>39</v>
      </c>
      <c r="Q277" s="49" t="s">
        <v>3136</v>
      </c>
      <c r="R277" s="49"/>
      <c r="S277" s="49" t="s">
        <v>4</v>
      </c>
      <c r="T277" s="55">
        <v>0.75</v>
      </c>
      <c r="U277" s="55">
        <v>0.79166666666666696</v>
      </c>
      <c r="V277" s="49"/>
      <c r="W277" s="49"/>
      <c r="X277" s="29"/>
      <c r="Y277" s="29"/>
      <c r="Z277" s="33">
        <f>tab_herpeto[[#This Row],[Data]]</f>
        <v>45202</v>
      </c>
      <c r="AA277" s="29" t="str">
        <f>tab_herpeto[[#This Row],[Empreendimento]]</f>
        <v>PCH Canoas</v>
      </c>
      <c r="AB277" s="29" t="s">
        <v>175</v>
      </c>
      <c r="AC277" s="29" t="s">
        <v>178</v>
      </c>
      <c r="AD277" s="29" t="s">
        <v>181</v>
      </c>
      <c r="AE277" s="29" t="s">
        <v>3086</v>
      </c>
      <c r="AF277" s="29" t="s">
        <v>184</v>
      </c>
      <c r="AG277" s="29" t="s">
        <v>3130</v>
      </c>
      <c r="AH277" s="29" t="s">
        <v>189</v>
      </c>
      <c r="AI277" s="43" t="str">
        <f>tab_herpeto[[#This Row],[Espécie*]]</f>
        <v>Physalaemus cuvieri</v>
      </c>
      <c r="AJ277" s="34" t="str">
        <f>IFERROR(VLOOKUP(tab_herpeto[[#This Row],[Espécie*2]],'Base de dados'!B:Z,7,),0)</f>
        <v>rãzinha-do-folhiço</v>
      </c>
      <c r="AK277" s="29" t="str">
        <f>IFERROR(VLOOKUP(tab_herpeto[[#This Row],[Espécie*2]],'Base de dados'!B:Z,13,),0)</f>
        <v>-</v>
      </c>
      <c r="AL277" s="29"/>
      <c r="AM277" s="54">
        <v>531729</v>
      </c>
      <c r="AN277" s="54">
        <v>6964676</v>
      </c>
      <c r="AO277" s="29" t="str">
        <f>IFERROR(VLOOKUP(tab_herpeto[[#This Row],[Espécie*2]],'Base de dados'!B:Z,22,),0)</f>
        <v>-</v>
      </c>
      <c r="AP277" s="29" t="str">
        <f>IFERROR(VLOOKUP(tab_herpeto[[#This Row],[Espécie*2]],'Base de dados'!B:Z,23,),0)</f>
        <v>-</v>
      </c>
      <c r="AQ277" s="29" t="str">
        <f>IFERROR(VLOOKUP(tab_herpeto[[#This Row],[Espécie*2]],'Base de dados'!B:Z,21,),0)</f>
        <v>LC</v>
      </c>
      <c r="AR277" s="29" t="str">
        <f>tab_herpeto[[#This Row],[Campanha]]</f>
        <v>C04</v>
      </c>
      <c r="AS277" s="29"/>
      <c r="AT277" s="29" t="str">
        <f>tab_herpeto[[#This Row],[Método]]</f>
        <v>Ponto de escuta</v>
      </c>
      <c r="AU277" s="29" t="str">
        <f>tab_herpeto[[#This Row],[ID Marcação*]]</f>
        <v>-</v>
      </c>
      <c r="AV277" s="29">
        <f>tab_herpeto[[#This Row],[Nº do Tombo]]</f>
        <v>0</v>
      </c>
      <c r="AW277" s="29" t="str">
        <f>IFERROR(VLOOKUP(tab_herpeto[[#This Row],[Espécie*2]],'Base de dados'!B:Z,11,),0)</f>
        <v>R</v>
      </c>
      <c r="AX277" s="29" t="str">
        <f>IFERROR(VLOOKUP(tab_herpeto[[#This Row],[Espécie*2]],'Base de dados'!B:Z,3,),0)</f>
        <v>Anura</v>
      </c>
      <c r="AY277" s="29" t="str">
        <f>IFERROR(VLOOKUP(tab_herpeto[[#This Row],[Espécie*2]],'Base de dados'!B:Z,4,),0)</f>
        <v>Leptodactylidae</v>
      </c>
      <c r="AZ277" s="29" t="str">
        <f>IFERROR(VLOOKUP(tab_herpeto[[#This Row],[Espécie*2]],'Base de dados'!B:Z,5,),0)</f>
        <v>Leiuperinae</v>
      </c>
      <c r="BA277" s="29">
        <f>IFERROR(VLOOKUP(tab_herpeto[[#This Row],[Espécie*2]],'Base de dados'!B:Z,6,),0)</f>
        <v>0</v>
      </c>
      <c r="BB277" s="29" t="str">
        <f>IFERROR(VLOOKUP(tab_herpeto[[#This Row],[Espécie*2]],'Base de dados'!B:Z,8,),0)</f>
        <v>-</v>
      </c>
      <c r="BC277" s="29" t="str">
        <f>IFERROR(VLOOKUP(tab_herpeto[[#This Row],[Espécie*2]],'Base de dados'!B:Z,9,),0)</f>
        <v>Te</v>
      </c>
      <c r="BD277" s="29" t="str">
        <f>IFERROR(VLOOKUP(tab_herpeto[[#This Row],[Espécie*2]],'Base de dados'!B:Z,10,),0)</f>
        <v>A</v>
      </c>
      <c r="BE277" s="29" t="str">
        <f>IFERROR(VLOOKUP(tab_herpeto[[#This Row],[Espécie*2]],'Base de dados'!B:Z,12,),0)</f>
        <v>-</v>
      </c>
      <c r="BF277" s="29" t="str">
        <f>IFERROR(VLOOKUP(tab_herpeto[[#This Row],[Espécie*2]],'Base de dados'!B:Z,14,),0)</f>
        <v>Exceto AC e RR</v>
      </c>
      <c r="BG277" s="29">
        <f>IFERROR(VLOOKUP(tab_herpeto[[#This Row],[Espécie*2]],'Base de dados'!B:Z,15,),0)</f>
        <v>0</v>
      </c>
      <c r="BH277" s="29">
        <f>IFERROR(VLOOKUP(tab_herpeto[[#This Row],[Espécie*2]],'Base de dados'!B:Z,16,),0)</f>
        <v>0</v>
      </c>
      <c r="BI277" s="29">
        <f>IFERROR(VLOOKUP(tab_herpeto[[#This Row],[Espécie*2]],'Base de dados'!B:Z,17,),0)</f>
        <v>0</v>
      </c>
      <c r="BJ277" s="29">
        <f>IFERROR(VLOOKUP(tab_herpeto[[#This Row],[Espécie*2]],'Base de dados'!B:Z,18,),0)</f>
        <v>0</v>
      </c>
      <c r="BK277" s="29" t="str">
        <f>IFERROR(VLOOKUP(tab_herpeto[[#This Row],[Espécie*2]],'Base de dados'!B:Z,19,),0)</f>
        <v>-</v>
      </c>
      <c r="BL277" s="29" t="str">
        <f>IFERROR(VLOOKUP(tab_herpeto[[#This Row],[Espécie*2]],'Base de dados'!B:Z,20,),0)</f>
        <v>-</v>
      </c>
      <c r="BM277" s="29" t="str">
        <f>IFERROR(VLOOKUP(tab_herpeto[[#This Row],[Espécie*2]],'Base de dados'!B:Z,24),0)</f>
        <v>-</v>
      </c>
      <c r="BN277" s="29" t="str">
        <f>IFERROR(VLOOKUP(tab_herpeto[[#This Row],[Espécie*2]],'Base de dados'!B:Z,25,),0)</f>
        <v>-</v>
      </c>
      <c r="BO277" s="29" t="str">
        <f>IFERROR(VLOOKUP(tab_herpeto[[#This Row],[Espécie*2]],'Base de dados'!B:Z,2),0)</f>
        <v>XX</v>
      </c>
      <c r="BP277" s="29">
        <f>IFERROR(VLOOKUP(tab_herpeto[[#This Row],[Espécie*2]],'Base de dados'!B:AA,26),0)</f>
        <v>0</v>
      </c>
    </row>
    <row r="278" spans="2:68" x14ac:dyDescent="0.25">
      <c r="B278" s="29">
        <v>274</v>
      </c>
      <c r="C278" s="33" t="s">
        <v>3071</v>
      </c>
      <c r="D278" s="29" t="s">
        <v>3131</v>
      </c>
      <c r="E278" s="29" t="s">
        <v>86</v>
      </c>
      <c r="F278" s="50">
        <v>45202</v>
      </c>
      <c r="G278" s="50" t="s">
        <v>3073</v>
      </c>
      <c r="H278" s="50"/>
      <c r="I278" s="50" t="s">
        <v>57</v>
      </c>
      <c r="J278" s="50" t="s">
        <v>3133</v>
      </c>
      <c r="K278" s="50" t="s">
        <v>1343</v>
      </c>
      <c r="L278" s="29" t="str">
        <f>IFERROR(VLOOKUP(tab_herpeto[[#This Row],[Espécie*]],'Base de dados'!B:Z,7,),0)</f>
        <v>rãzinha-do-folhiço</v>
      </c>
      <c r="M278" s="29" t="s">
        <v>3</v>
      </c>
      <c r="N278" s="49" t="s">
        <v>82</v>
      </c>
      <c r="O278" s="49" t="s">
        <v>82</v>
      </c>
      <c r="P278" s="29" t="s">
        <v>39</v>
      </c>
      <c r="Q278" s="49" t="s">
        <v>3136</v>
      </c>
      <c r="R278" s="49"/>
      <c r="S278" s="49" t="s">
        <v>4</v>
      </c>
      <c r="T278" s="55">
        <v>0.75</v>
      </c>
      <c r="U278" s="55">
        <v>0.79166666666666696</v>
      </c>
      <c r="V278" s="49"/>
      <c r="W278" s="49"/>
      <c r="X278" s="29"/>
      <c r="Y278" s="29"/>
      <c r="Z278" s="33">
        <f>tab_herpeto[[#This Row],[Data]]</f>
        <v>45202</v>
      </c>
      <c r="AA278" s="29" t="str">
        <f>tab_herpeto[[#This Row],[Empreendimento]]</f>
        <v>PCH Canoas</v>
      </c>
      <c r="AB278" s="29" t="s">
        <v>175</v>
      </c>
      <c r="AC278" s="29" t="s">
        <v>178</v>
      </c>
      <c r="AD278" s="29" t="s">
        <v>181</v>
      </c>
      <c r="AE278" s="29" t="s">
        <v>3086</v>
      </c>
      <c r="AF278" s="29" t="s">
        <v>184</v>
      </c>
      <c r="AG278" s="29" t="s">
        <v>3130</v>
      </c>
      <c r="AH278" s="29" t="s">
        <v>189</v>
      </c>
      <c r="AI278" s="43" t="str">
        <f>tab_herpeto[[#This Row],[Espécie*]]</f>
        <v>Physalaemus cuvieri</v>
      </c>
      <c r="AJ278" s="34" t="str">
        <f>IFERROR(VLOOKUP(tab_herpeto[[#This Row],[Espécie*2]],'Base de dados'!B:Z,7,),0)</f>
        <v>rãzinha-do-folhiço</v>
      </c>
      <c r="AK278" s="29" t="str">
        <f>IFERROR(VLOOKUP(tab_herpeto[[#This Row],[Espécie*2]],'Base de dados'!B:Z,13,),0)</f>
        <v>-</v>
      </c>
      <c r="AL278" s="29"/>
      <c r="AM278" s="54">
        <v>531729</v>
      </c>
      <c r="AN278" s="54">
        <v>6964676</v>
      </c>
      <c r="AO278" s="29" t="str">
        <f>IFERROR(VLOOKUP(tab_herpeto[[#This Row],[Espécie*2]],'Base de dados'!B:Z,22,),0)</f>
        <v>-</v>
      </c>
      <c r="AP278" s="29" t="str">
        <f>IFERROR(VLOOKUP(tab_herpeto[[#This Row],[Espécie*2]],'Base de dados'!B:Z,23,),0)</f>
        <v>-</v>
      </c>
      <c r="AQ278" s="29" t="str">
        <f>IFERROR(VLOOKUP(tab_herpeto[[#This Row],[Espécie*2]],'Base de dados'!B:Z,21,),0)</f>
        <v>LC</v>
      </c>
      <c r="AR278" s="29" t="str">
        <f>tab_herpeto[[#This Row],[Campanha]]</f>
        <v>C04</v>
      </c>
      <c r="AS278" s="29"/>
      <c r="AT278" s="29" t="str">
        <f>tab_herpeto[[#This Row],[Método]]</f>
        <v>Ponto de escuta</v>
      </c>
      <c r="AU278" s="29" t="str">
        <f>tab_herpeto[[#This Row],[ID Marcação*]]</f>
        <v>-</v>
      </c>
      <c r="AV278" s="29">
        <f>tab_herpeto[[#This Row],[Nº do Tombo]]</f>
        <v>0</v>
      </c>
      <c r="AW278" s="29" t="str">
        <f>IFERROR(VLOOKUP(tab_herpeto[[#This Row],[Espécie*2]],'Base de dados'!B:Z,11,),0)</f>
        <v>R</v>
      </c>
      <c r="AX278" s="29" t="str">
        <f>IFERROR(VLOOKUP(tab_herpeto[[#This Row],[Espécie*2]],'Base de dados'!B:Z,3,),0)</f>
        <v>Anura</v>
      </c>
      <c r="AY278" s="29" t="str">
        <f>IFERROR(VLOOKUP(tab_herpeto[[#This Row],[Espécie*2]],'Base de dados'!B:Z,4,),0)</f>
        <v>Leptodactylidae</v>
      </c>
      <c r="AZ278" s="29" t="str">
        <f>IFERROR(VLOOKUP(tab_herpeto[[#This Row],[Espécie*2]],'Base de dados'!B:Z,5,),0)</f>
        <v>Leiuperinae</v>
      </c>
      <c r="BA278" s="29">
        <f>IFERROR(VLOOKUP(tab_herpeto[[#This Row],[Espécie*2]],'Base de dados'!B:Z,6,),0)</f>
        <v>0</v>
      </c>
      <c r="BB278" s="29" t="str">
        <f>IFERROR(VLOOKUP(tab_herpeto[[#This Row],[Espécie*2]],'Base de dados'!B:Z,8,),0)</f>
        <v>-</v>
      </c>
      <c r="BC278" s="29" t="str">
        <f>IFERROR(VLOOKUP(tab_herpeto[[#This Row],[Espécie*2]],'Base de dados'!B:Z,9,),0)</f>
        <v>Te</v>
      </c>
      <c r="BD278" s="29" t="str">
        <f>IFERROR(VLOOKUP(tab_herpeto[[#This Row],[Espécie*2]],'Base de dados'!B:Z,10,),0)</f>
        <v>A</v>
      </c>
      <c r="BE278" s="29" t="str">
        <f>IFERROR(VLOOKUP(tab_herpeto[[#This Row],[Espécie*2]],'Base de dados'!B:Z,12,),0)</f>
        <v>-</v>
      </c>
      <c r="BF278" s="29" t="str">
        <f>IFERROR(VLOOKUP(tab_herpeto[[#This Row],[Espécie*2]],'Base de dados'!B:Z,14,),0)</f>
        <v>Exceto AC e RR</v>
      </c>
      <c r="BG278" s="29">
        <f>IFERROR(VLOOKUP(tab_herpeto[[#This Row],[Espécie*2]],'Base de dados'!B:Z,15,),0)</f>
        <v>0</v>
      </c>
      <c r="BH278" s="29">
        <f>IFERROR(VLOOKUP(tab_herpeto[[#This Row],[Espécie*2]],'Base de dados'!B:Z,16,),0)</f>
        <v>0</v>
      </c>
      <c r="BI278" s="29">
        <f>IFERROR(VLOOKUP(tab_herpeto[[#This Row],[Espécie*2]],'Base de dados'!B:Z,17,),0)</f>
        <v>0</v>
      </c>
      <c r="BJ278" s="29">
        <f>IFERROR(VLOOKUP(tab_herpeto[[#This Row],[Espécie*2]],'Base de dados'!B:Z,18,),0)</f>
        <v>0</v>
      </c>
      <c r="BK278" s="29" t="str">
        <f>IFERROR(VLOOKUP(tab_herpeto[[#This Row],[Espécie*2]],'Base de dados'!B:Z,19,),0)</f>
        <v>-</v>
      </c>
      <c r="BL278" s="29" t="str">
        <f>IFERROR(VLOOKUP(tab_herpeto[[#This Row],[Espécie*2]],'Base de dados'!B:Z,20,),0)</f>
        <v>-</v>
      </c>
      <c r="BM278" s="29" t="str">
        <f>IFERROR(VLOOKUP(tab_herpeto[[#This Row],[Espécie*2]],'Base de dados'!B:Z,24),0)</f>
        <v>-</v>
      </c>
      <c r="BN278" s="29" t="str">
        <f>IFERROR(VLOOKUP(tab_herpeto[[#This Row],[Espécie*2]],'Base de dados'!B:Z,25,),0)</f>
        <v>-</v>
      </c>
      <c r="BO278" s="29" t="str">
        <f>IFERROR(VLOOKUP(tab_herpeto[[#This Row],[Espécie*2]],'Base de dados'!B:Z,2),0)</f>
        <v>XX</v>
      </c>
      <c r="BP278" s="29">
        <f>IFERROR(VLOOKUP(tab_herpeto[[#This Row],[Espécie*2]],'Base de dados'!B:AA,26),0)</f>
        <v>0</v>
      </c>
    </row>
    <row r="279" spans="2:68" x14ac:dyDescent="0.25">
      <c r="B279" s="29">
        <v>275</v>
      </c>
      <c r="C279" s="33" t="s">
        <v>3071</v>
      </c>
      <c r="D279" s="29" t="s">
        <v>3131</v>
      </c>
      <c r="E279" s="29" t="s">
        <v>86</v>
      </c>
      <c r="F279" s="50">
        <v>45202</v>
      </c>
      <c r="G279" s="50" t="s">
        <v>3073</v>
      </c>
      <c r="H279" s="50"/>
      <c r="I279" s="50" t="s">
        <v>57</v>
      </c>
      <c r="J279" s="50" t="s">
        <v>3133</v>
      </c>
      <c r="K279" s="50" t="s">
        <v>1343</v>
      </c>
      <c r="L279" s="29" t="str">
        <f>IFERROR(VLOOKUP(tab_herpeto[[#This Row],[Espécie*]],'Base de dados'!B:Z,7,),0)</f>
        <v>rãzinha-do-folhiço</v>
      </c>
      <c r="M279" s="29" t="s">
        <v>3</v>
      </c>
      <c r="N279" s="49" t="s">
        <v>82</v>
      </c>
      <c r="O279" s="49" t="s">
        <v>82</v>
      </c>
      <c r="P279" s="29" t="s">
        <v>39</v>
      </c>
      <c r="Q279" s="49" t="s">
        <v>3136</v>
      </c>
      <c r="R279" s="49"/>
      <c r="S279" s="49" t="s">
        <v>4</v>
      </c>
      <c r="T279" s="55">
        <v>0.75</v>
      </c>
      <c r="U279" s="55">
        <v>0.79166666666666696</v>
      </c>
      <c r="V279" s="49"/>
      <c r="W279" s="49"/>
      <c r="X279" s="29"/>
      <c r="Y279" s="29"/>
      <c r="Z279" s="33">
        <f>tab_herpeto[[#This Row],[Data]]</f>
        <v>45202</v>
      </c>
      <c r="AA279" s="29" t="str">
        <f>tab_herpeto[[#This Row],[Empreendimento]]</f>
        <v>PCH Canoas</v>
      </c>
      <c r="AB279" s="29" t="s">
        <v>175</v>
      </c>
      <c r="AC279" s="29" t="s">
        <v>178</v>
      </c>
      <c r="AD279" s="29" t="s">
        <v>181</v>
      </c>
      <c r="AE279" s="29" t="s">
        <v>3086</v>
      </c>
      <c r="AF279" s="29" t="s">
        <v>184</v>
      </c>
      <c r="AG279" s="29" t="s">
        <v>3130</v>
      </c>
      <c r="AH279" s="29" t="s">
        <v>189</v>
      </c>
      <c r="AI279" s="43" t="str">
        <f>tab_herpeto[[#This Row],[Espécie*]]</f>
        <v>Physalaemus cuvieri</v>
      </c>
      <c r="AJ279" s="34" t="str">
        <f>IFERROR(VLOOKUP(tab_herpeto[[#This Row],[Espécie*2]],'Base de dados'!B:Z,7,),0)</f>
        <v>rãzinha-do-folhiço</v>
      </c>
      <c r="AK279" s="29" t="str">
        <f>IFERROR(VLOOKUP(tab_herpeto[[#This Row],[Espécie*2]],'Base de dados'!B:Z,13,),0)</f>
        <v>-</v>
      </c>
      <c r="AL279" s="29"/>
      <c r="AM279" s="54">
        <v>531729</v>
      </c>
      <c r="AN279" s="54">
        <v>6964676</v>
      </c>
      <c r="AO279" s="29" t="str">
        <f>IFERROR(VLOOKUP(tab_herpeto[[#This Row],[Espécie*2]],'Base de dados'!B:Z,22,),0)</f>
        <v>-</v>
      </c>
      <c r="AP279" s="29" t="str">
        <f>IFERROR(VLOOKUP(tab_herpeto[[#This Row],[Espécie*2]],'Base de dados'!B:Z,23,),0)</f>
        <v>-</v>
      </c>
      <c r="AQ279" s="29" t="str">
        <f>IFERROR(VLOOKUP(tab_herpeto[[#This Row],[Espécie*2]],'Base de dados'!B:Z,21,),0)</f>
        <v>LC</v>
      </c>
      <c r="AR279" s="29" t="str">
        <f>tab_herpeto[[#This Row],[Campanha]]</f>
        <v>C04</v>
      </c>
      <c r="AS279" s="29"/>
      <c r="AT279" s="29" t="str">
        <f>tab_herpeto[[#This Row],[Método]]</f>
        <v>Ponto de escuta</v>
      </c>
      <c r="AU279" s="29" t="str">
        <f>tab_herpeto[[#This Row],[ID Marcação*]]</f>
        <v>-</v>
      </c>
      <c r="AV279" s="29">
        <f>tab_herpeto[[#This Row],[Nº do Tombo]]</f>
        <v>0</v>
      </c>
      <c r="AW279" s="29" t="str">
        <f>IFERROR(VLOOKUP(tab_herpeto[[#This Row],[Espécie*2]],'Base de dados'!B:Z,11,),0)</f>
        <v>R</v>
      </c>
      <c r="AX279" s="29" t="str">
        <f>IFERROR(VLOOKUP(tab_herpeto[[#This Row],[Espécie*2]],'Base de dados'!B:Z,3,),0)</f>
        <v>Anura</v>
      </c>
      <c r="AY279" s="29" t="str">
        <f>IFERROR(VLOOKUP(tab_herpeto[[#This Row],[Espécie*2]],'Base de dados'!B:Z,4,),0)</f>
        <v>Leptodactylidae</v>
      </c>
      <c r="AZ279" s="29" t="str">
        <f>IFERROR(VLOOKUP(tab_herpeto[[#This Row],[Espécie*2]],'Base de dados'!B:Z,5,),0)</f>
        <v>Leiuperinae</v>
      </c>
      <c r="BA279" s="29">
        <f>IFERROR(VLOOKUP(tab_herpeto[[#This Row],[Espécie*2]],'Base de dados'!B:Z,6,),0)</f>
        <v>0</v>
      </c>
      <c r="BB279" s="29" t="str">
        <f>IFERROR(VLOOKUP(tab_herpeto[[#This Row],[Espécie*2]],'Base de dados'!B:Z,8,),0)</f>
        <v>-</v>
      </c>
      <c r="BC279" s="29" t="str">
        <f>IFERROR(VLOOKUP(tab_herpeto[[#This Row],[Espécie*2]],'Base de dados'!B:Z,9,),0)</f>
        <v>Te</v>
      </c>
      <c r="BD279" s="29" t="str">
        <f>IFERROR(VLOOKUP(tab_herpeto[[#This Row],[Espécie*2]],'Base de dados'!B:Z,10,),0)</f>
        <v>A</v>
      </c>
      <c r="BE279" s="29" t="str">
        <f>IFERROR(VLOOKUP(tab_herpeto[[#This Row],[Espécie*2]],'Base de dados'!B:Z,12,),0)</f>
        <v>-</v>
      </c>
      <c r="BF279" s="29" t="str">
        <f>IFERROR(VLOOKUP(tab_herpeto[[#This Row],[Espécie*2]],'Base de dados'!B:Z,14,),0)</f>
        <v>Exceto AC e RR</v>
      </c>
      <c r="BG279" s="29">
        <f>IFERROR(VLOOKUP(tab_herpeto[[#This Row],[Espécie*2]],'Base de dados'!B:Z,15,),0)</f>
        <v>0</v>
      </c>
      <c r="BH279" s="29">
        <f>IFERROR(VLOOKUP(tab_herpeto[[#This Row],[Espécie*2]],'Base de dados'!B:Z,16,),0)</f>
        <v>0</v>
      </c>
      <c r="BI279" s="29">
        <f>IFERROR(VLOOKUP(tab_herpeto[[#This Row],[Espécie*2]],'Base de dados'!B:Z,17,),0)</f>
        <v>0</v>
      </c>
      <c r="BJ279" s="29">
        <f>IFERROR(VLOOKUP(tab_herpeto[[#This Row],[Espécie*2]],'Base de dados'!B:Z,18,),0)</f>
        <v>0</v>
      </c>
      <c r="BK279" s="29" t="str">
        <f>IFERROR(VLOOKUP(tab_herpeto[[#This Row],[Espécie*2]],'Base de dados'!B:Z,19,),0)</f>
        <v>-</v>
      </c>
      <c r="BL279" s="29" t="str">
        <f>IFERROR(VLOOKUP(tab_herpeto[[#This Row],[Espécie*2]],'Base de dados'!B:Z,20,),0)</f>
        <v>-</v>
      </c>
      <c r="BM279" s="29" t="str">
        <f>IFERROR(VLOOKUP(tab_herpeto[[#This Row],[Espécie*2]],'Base de dados'!B:Z,24),0)</f>
        <v>-</v>
      </c>
      <c r="BN279" s="29" t="str">
        <f>IFERROR(VLOOKUP(tab_herpeto[[#This Row],[Espécie*2]],'Base de dados'!B:Z,25,),0)</f>
        <v>-</v>
      </c>
      <c r="BO279" s="29" t="str">
        <f>IFERROR(VLOOKUP(tab_herpeto[[#This Row],[Espécie*2]],'Base de dados'!B:Z,2),0)</f>
        <v>XX</v>
      </c>
      <c r="BP279" s="29">
        <f>IFERROR(VLOOKUP(tab_herpeto[[#This Row],[Espécie*2]],'Base de dados'!B:AA,26),0)</f>
        <v>0</v>
      </c>
    </row>
    <row r="280" spans="2:68" x14ac:dyDescent="0.25">
      <c r="B280" s="29">
        <v>276</v>
      </c>
      <c r="C280" s="33" t="s">
        <v>3071</v>
      </c>
      <c r="D280" s="29" t="s">
        <v>3131</v>
      </c>
      <c r="E280" s="29" t="s">
        <v>86</v>
      </c>
      <c r="F280" s="50">
        <v>45202</v>
      </c>
      <c r="G280" s="50" t="s">
        <v>3073</v>
      </c>
      <c r="H280" s="50"/>
      <c r="I280" s="50" t="s">
        <v>57</v>
      </c>
      <c r="J280" s="50" t="s">
        <v>3133</v>
      </c>
      <c r="K280" s="50" t="s">
        <v>1343</v>
      </c>
      <c r="L280" s="29" t="str">
        <f>IFERROR(VLOOKUP(tab_herpeto[[#This Row],[Espécie*]],'Base de dados'!B:Z,7,),0)</f>
        <v>rãzinha-do-folhiço</v>
      </c>
      <c r="M280" s="29" t="s">
        <v>3</v>
      </c>
      <c r="N280" s="49" t="s">
        <v>82</v>
      </c>
      <c r="O280" s="49" t="s">
        <v>82</v>
      </c>
      <c r="P280" s="29" t="s">
        <v>39</v>
      </c>
      <c r="Q280" s="49" t="s">
        <v>3136</v>
      </c>
      <c r="R280" s="49"/>
      <c r="S280" s="49" t="s">
        <v>4</v>
      </c>
      <c r="T280" s="55">
        <v>0.75</v>
      </c>
      <c r="U280" s="55">
        <v>0.79166666666666696</v>
      </c>
      <c r="V280" s="49"/>
      <c r="W280" s="49"/>
      <c r="X280" s="29"/>
      <c r="Y280" s="29"/>
      <c r="Z280" s="33">
        <f>tab_herpeto[[#This Row],[Data]]</f>
        <v>45202</v>
      </c>
      <c r="AA280" s="29" t="str">
        <f>tab_herpeto[[#This Row],[Empreendimento]]</f>
        <v>PCH Canoas</v>
      </c>
      <c r="AB280" s="29" t="s">
        <v>175</v>
      </c>
      <c r="AC280" s="29" t="s">
        <v>178</v>
      </c>
      <c r="AD280" s="29" t="s">
        <v>181</v>
      </c>
      <c r="AE280" s="29" t="s">
        <v>3086</v>
      </c>
      <c r="AF280" s="29" t="s">
        <v>184</v>
      </c>
      <c r="AG280" s="29" t="s">
        <v>3130</v>
      </c>
      <c r="AH280" s="29" t="s">
        <v>189</v>
      </c>
      <c r="AI280" s="43" t="str">
        <f>tab_herpeto[[#This Row],[Espécie*]]</f>
        <v>Physalaemus cuvieri</v>
      </c>
      <c r="AJ280" s="34" t="str">
        <f>IFERROR(VLOOKUP(tab_herpeto[[#This Row],[Espécie*2]],'Base de dados'!B:Z,7,),0)</f>
        <v>rãzinha-do-folhiço</v>
      </c>
      <c r="AK280" s="29" t="str">
        <f>IFERROR(VLOOKUP(tab_herpeto[[#This Row],[Espécie*2]],'Base de dados'!B:Z,13,),0)</f>
        <v>-</v>
      </c>
      <c r="AL280" s="29"/>
      <c r="AM280" s="54">
        <v>531729</v>
      </c>
      <c r="AN280" s="54">
        <v>6964676</v>
      </c>
      <c r="AO280" s="29" t="str">
        <f>IFERROR(VLOOKUP(tab_herpeto[[#This Row],[Espécie*2]],'Base de dados'!B:Z,22,),0)</f>
        <v>-</v>
      </c>
      <c r="AP280" s="29" t="str">
        <f>IFERROR(VLOOKUP(tab_herpeto[[#This Row],[Espécie*2]],'Base de dados'!B:Z,23,),0)</f>
        <v>-</v>
      </c>
      <c r="AQ280" s="29" t="str">
        <f>IFERROR(VLOOKUP(tab_herpeto[[#This Row],[Espécie*2]],'Base de dados'!B:Z,21,),0)</f>
        <v>LC</v>
      </c>
      <c r="AR280" s="29" t="str">
        <f>tab_herpeto[[#This Row],[Campanha]]</f>
        <v>C04</v>
      </c>
      <c r="AS280" s="29"/>
      <c r="AT280" s="29" t="str">
        <f>tab_herpeto[[#This Row],[Método]]</f>
        <v>Ponto de escuta</v>
      </c>
      <c r="AU280" s="29" t="str">
        <f>tab_herpeto[[#This Row],[ID Marcação*]]</f>
        <v>-</v>
      </c>
      <c r="AV280" s="29">
        <f>tab_herpeto[[#This Row],[Nº do Tombo]]</f>
        <v>0</v>
      </c>
      <c r="AW280" s="29" t="str">
        <f>IFERROR(VLOOKUP(tab_herpeto[[#This Row],[Espécie*2]],'Base de dados'!B:Z,11,),0)</f>
        <v>R</v>
      </c>
      <c r="AX280" s="29" t="str">
        <f>IFERROR(VLOOKUP(tab_herpeto[[#This Row],[Espécie*2]],'Base de dados'!B:Z,3,),0)</f>
        <v>Anura</v>
      </c>
      <c r="AY280" s="29" t="str">
        <f>IFERROR(VLOOKUP(tab_herpeto[[#This Row],[Espécie*2]],'Base de dados'!B:Z,4,),0)</f>
        <v>Leptodactylidae</v>
      </c>
      <c r="AZ280" s="29" t="str">
        <f>IFERROR(VLOOKUP(tab_herpeto[[#This Row],[Espécie*2]],'Base de dados'!B:Z,5,),0)</f>
        <v>Leiuperinae</v>
      </c>
      <c r="BA280" s="29">
        <f>IFERROR(VLOOKUP(tab_herpeto[[#This Row],[Espécie*2]],'Base de dados'!B:Z,6,),0)</f>
        <v>0</v>
      </c>
      <c r="BB280" s="29" t="str">
        <f>IFERROR(VLOOKUP(tab_herpeto[[#This Row],[Espécie*2]],'Base de dados'!B:Z,8,),0)</f>
        <v>-</v>
      </c>
      <c r="BC280" s="29" t="str">
        <f>IFERROR(VLOOKUP(tab_herpeto[[#This Row],[Espécie*2]],'Base de dados'!B:Z,9,),0)</f>
        <v>Te</v>
      </c>
      <c r="BD280" s="29" t="str">
        <f>IFERROR(VLOOKUP(tab_herpeto[[#This Row],[Espécie*2]],'Base de dados'!B:Z,10,),0)</f>
        <v>A</v>
      </c>
      <c r="BE280" s="29" t="str">
        <f>IFERROR(VLOOKUP(tab_herpeto[[#This Row],[Espécie*2]],'Base de dados'!B:Z,12,),0)</f>
        <v>-</v>
      </c>
      <c r="BF280" s="29" t="str">
        <f>IFERROR(VLOOKUP(tab_herpeto[[#This Row],[Espécie*2]],'Base de dados'!B:Z,14,),0)</f>
        <v>Exceto AC e RR</v>
      </c>
      <c r="BG280" s="29">
        <f>IFERROR(VLOOKUP(tab_herpeto[[#This Row],[Espécie*2]],'Base de dados'!B:Z,15,),0)</f>
        <v>0</v>
      </c>
      <c r="BH280" s="29">
        <f>IFERROR(VLOOKUP(tab_herpeto[[#This Row],[Espécie*2]],'Base de dados'!B:Z,16,),0)</f>
        <v>0</v>
      </c>
      <c r="BI280" s="29">
        <f>IFERROR(VLOOKUP(tab_herpeto[[#This Row],[Espécie*2]],'Base de dados'!B:Z,17,),0)</f>
        <v>0</v>
      </c>
      <c r="BJ280" s="29">
        <f>IFERROR(VLOOKUP(tab_herpeto[[#This Row],[Espécie*2]],'Base de dados'!B:Z,18,),0)</f>
        <v>0</v>
      </c>
      <c r="BK280" s="29" t="str">
        <f>IFERROR(VLOOKUP(tab_herpeto[[#This Row],[Espécie*2]],'Base de dados'!B:Z,19,),0)</f>
        <v>-</v>
      </c>
      <c r="BL280" s="29" t="str">
        <f>IFERROR(VLOOKUP(tab_herpeto[[#This Row],[Espécie*2]],'Base de dados'!B:Z,20,),0)</f>
        <v>-</v>
      </c>
      <c r="BM280" s="29" t="str">
        <f>IFERROR(VLOOKUP(tab_herpeto[[#This Row],[Espécie*2]],'Base de dados'!B:Z,24),0)</f>
        <v>-</v>
      </c>
      <c r="BN280" s="29" t="str">
        <f>IFERROR(VLOOKUP(tab_herpeto[[#This Row],[Espécie*2]],'Base de dados'!B:Z,25,),0)</f>
        <v>-</v>
      </c>
      <c r="BO280" s="29" t="str">
        <f>IFERROR(VLOOKUP(tab_herpeto[[#This Row],[Espécie*2]],'Base de dados'!B:Z,2),0)</f>
        <v>XX</v>
      </c>
      <c r="BP280" s="29">
        <f>IFERROR(VLOOKUP(tab_herpeto[[#This Row],[Espécie*2]],'Base de dados'!B:AA,26),0)</f>
        <v>0</v>
      </c>
    </row>
    <row r="281" spans="2:68" x14ac:dyDescent="0.25">
      <c r="B281" s="29">
        <v>277</v>
      </c>
      <c r="C281" s="33" t="s">
        <v>3071</v>
      </c>
      <c r="D281" s="29" t="s">
        <v>3131</v>
      </c>
      <c r="E281" s="29" t="s">
        <v>86</v>
      </c>
      <c r="F281" s="50">
        <v>45202</v>
      </c>
      <c r="G281" s="50" t="s">
        <v>3073</v>
      </c>
      <c r="H281" s="50"/>
      <c r="I281" s="50" t="s">
        <v>57</v>
      </c>
      <c r="J281" s="50" t="s">
        <v>3133</v>
      </c>
      <c r="K281" s="50" t="s">
        <v>1343</v>
      </c>
      <c r="L281" s="29" t="str">
        <f>IFERROR(VLOOKUP(tab_herpeto[[#This Row],[Espécie*]],'Base de dados'!B:Z,7,),0)</f>
        <v>rãzinha-do-folhiço</v>
      </c>
      <c r="M281" s="29" t="s">
        <v>3</v>
      </c>
      <c r="N281" s="49" t="s">
        <v>82</v>
      </c>
      <c r="O281" s="49" t="s">
        <v>82</v>
      </c>
      <c r="P281" s="29" t="s">
        <v>39</v>
      </c>
      <c r="Q281" s="49" t="s">
        <v>3136</v>
      </c>
      <c r="R281" s="49"/>
      <c r="S281" s="49" t="s">
        <v>4</v>
      </c>
      <c r="T281" s="55">
        <v>0.75</v>
      </c>
      <c r="U281" s="55">
        <v>0.79166666666666696</v>
      </c>
      <c r="V281" s="49"/>
      <c r="W281" s="49"/>
      <c r="X281" s="29"/>
      <c r="Y281" s="29"/>
      <c r="Z281" s="33">
        <f>tab_herpeto[[#This Row],[Data]]</f>
        <v>45202</v>
      </c>
      <c r="AA281" s="29" t="str">
        <f>tab_herpeto[[#This Row],[Empreendimento]]</f>
        <v>PCH Canoas</v>
      </c>
      <c r="AB281" s="29" t="s">
        <v>175</v>
      </c>
      <c r="AC281" s="29" t="s">
        <v>178</v>
      </c>
      <c r="AD281" s="29" t="s">
        <v>181</v>
      </c>
      <c r="AE281" s="29" t="s">
        <v>3086</v>
      </c>
      <c r="AF281" s="29" t="s">
        <v>184</v>
      </c>
      <c r="AG281" s="29" t="s">
        <v>3130</v>
      </c>
      <c r="AH281" s="29" t="s">
        <v>189</v>
      </c>
      <c r="AI281" s="43" t="str">
        <f>tab_herpeto[[#This Row],[Espécie*]]</f>
        <v>Physalaemus cuvieri</v>
      </c>
      <c r="AJ281" s="34" t="str">
        <f>IFERROR(VLOOKUP(tab_herpeto[[#This Row],[Espécie*2]],'Base de dados'!B:Z,7,),0)</f>
        <v>rãzinha-do-folhiço</v>
      </c>
      <c r="AK281" s="29" t="str">
        <f>IFERROR(VLOOKUP(tab_herpeto[[#This Row],[Espécie*2]],'Base de dados'!B:Z,13,),0)</f>
        <v>-</v>
      </c>
      <c r="AL281" s="29"/>
      <c r="AM281" s="54">
        <v>531729</v>
      </c>
      <c r="AN281" s="54">
        <v>6964676</v>
      </c>
      <c r="AO281" s="29" t="str">
        <f>IFERROR(VLOOKUP(tab_herpeto[[#This Row],[Espécie*2]],'Base de dados'!B:Z,22,),0)</f>
        <v>-</v>
      </c>
      <c r="AP281" s="29" t="str">
        <f>IFERROR(VLOOKUP(tab_herpeto[[#This Row],[Espécie*2]],'Base de dados'!B:Z,23,),0)</f>
        <v>-</v>
      </c>
      <c r="AQ281" s="29" t="str">
        <f>IFERROR(VLOOKUP(tab_herpeto[[#This Row],[Espécie*2]],'Base de dados'!B:Z,21,),0)</f>
        <v>LC</v>
      </c>
      <c r="AR281" s="29" t="str">
        <f>tab_herpeto[[#This Row],[Campanha]]</f>
        <v>C04</v>
      </c>
      <c r="AS281" s="29"/>
      <c r="AT281" s="29" t="str">
        <f>tab_herpeto[[#This Row],[Método]]</f>
        <v>Ponto de escuta</v>
      </c>
      <c r="AU281" s="29" t="str">
        <f>tab_herpeto[[#This Row],[ID Marcação*]]</f>
        <v>-</v>
      </c>
      <c r="AV281" s="29">
        <f>tab_herpeto[[#This Row],[Nº do Tombo]]</f>
        <v>0</v>
      </c>
      <c r="AW281" s="29" t="str">
        <f>IFERROR(VLOOKUP(tab_herpeto[[#This Row],[Espécie*2]],'Base de dados'!B:Z,11,),0)</f>
        <v>R</v>
      </c>
      <c r="AX281" s="29" t="str">
        <f>IFERROR(VLOOKUP(tab_herpeto[[#This Row],[Espécie*2]],'Base de dados'!B:Z,3,),0)</f>
        <v>Anura</v>
      </c>
      <c r="AY281" s="29" t="str">
        <f>IFERROR(VLOOKUP(tab_herpeto[[#This Row],[Espécie*2]],'Base de dados'!B:Z,4,),0)</f>
        <v>Leptodactylidae</v>
      </c>
      <c r="AZ281" s="29" t="str">
        <f>IFERROR(VLOOKUP(tab_herpeto[[#This Row],[Espécie*2]],'Base de dados'!B:Z,5,),0)</f>
        <v>Leiuperinae</v>
      </c>
      <c r="BA281" s="29">
        <f>IFERROR(VLOOKUP(tab_herpeto[[#This Row],[Espécie*2]],'Base de dados'!B:Z,6,),0)</f>
        <v>0</v>
      </c>
      <c r="BB281" s="29" t="str">
        <f>IFERROR(VLOOKUP(tab_herpeto[[#This Row],[Espécie*2]],'Base de dados'!B:Z,8,),0)</f>
        <v>-</v>
      </c>
      <c r="BC281" s="29" t="str">
        <f>IFERROR(VLOOKUP(tab_herpeto[[#This Row],[Espécie*2]],'Base de dados'!B:Z,9,),0)</f>
        <v>Te</v>
      </c>
      <c r="BD281" s="29" t="str">
        <f>IFERROR(VLOOKUP(tab_herpeto[[#This Row],[Espécie*2]],'Base de dados'!B:Z,10,),0)</f>
        <v>A</v>
      </c>
      <c r="BE281" s="29" t="str">
        <f>IFERROR(VLOOKUP(tab_herpeto[[#This Row],[Espécie*2]],'Base de dados'!B:Z,12,),0)</f>
        <v>-</v>
      </c>
      <c r="BF281" s="29" t="str">
        <f>IFERROR(VLOOKUP(tab_herpeto[[#This Row],[Espécie*2]],'Base de dados'!B:Z,14,),0)</f>
        <v>Exceto AC e RR</v>
      </c>
      <c r="BG281" s="29">
        <f>IFERROR(VLOOKUP(tab_herpeto[[#This Row],[Espécie*2]],'Base de dados'!B:Z,15,),0)</f>
        <v>0</v>
      </c>
      <c r="BH281" s="29">
        <f>IFERROR(VLOOKUP(tab_herpeto[[#This Row],[Espécie*2]],'Base de dados'!B:Z,16,),0)</f>
        <v>0</v>
      </c>
      <c r="BI281" s="29">
        <f>IFERROR(VLOOKUP(tab_herpeto[[#This Row],[Espécie*2]],'Base de dados'!B:Z,17,),0)</f>
        <v>0</v>
      </c>
      <c r="BJ281" s="29">
        <f>IFERROR(VLOOKUP(tab_herpeto[[#This Row],[Espécie*2]],'Base de dados'!B:Z,18,),0)</f>
        <v>0</v>
      </c>
      <c r="BK281" s="29" t="str">
        <f>IFERROR(VLOOKUP(tab_herpeto[[#This Row],[Espécie*2]],'Base de dados'!B:Z,19,),0)</f>
        <v>-</v>
      </c>
      <c r="BL281" s="29" t="str">
        <f>IFERROR(VLOOKUP(tab_herpeto[[#This Row],[Espécie*2]],'Base de dados'!B:Z,20,),0)</f>
        <v>-</v>
      </c>
      <c r="BM281" s="29" t="str">
        <f>IFERROR(VLOOKUP(tab_herpeto[[#This Row],[Espécie*2]],'Base de dados'!B:Z,24),0)</f>
        <v>-</v>
      </c>
      <c r="BN281" s="29" t="str">
        <f>IFERROR(VLOOKUP(tab_herpeto[[#This Row],[Espécie*2]],'Base de dados'!B:Z,25,),0)</f>
        <v>-</v>
      </c>
      <c r="BO281" s="29" t="str">
        <f>IFERROR(VLOOKUP(tab_herpeto[[#This Row],[Espécie*2]],'Base de dados'!B:Z,2),0)</f>
        <v>XX</v>
      </c>
      <c r="BP281" s="29">
        <f>IFERROR(VLOOKUP(tab_herpeto[[#This Row],[Espécie*2]],'Base de dados'!B:AA,26),0)</f>
        <v>0</v>
      </c>
    </row>
    <row r="282" spans="2:68" x14ac:dyDescent="0.25">
      <c r="B282" s="29">
        <v>278</v>
      </c>
      <c r="C282" s="33" t="s">
        <v>3071</v>
      </c>
      <c r="D282" s="29" t="s">
        <v>3131</v>
      </c>
      <c r="E282" s="29" t="s">
        <v>86</v>
      </c>
      <c r="F282" s="50">
        <v>45202</v>
      </c>
      <c r="G282" s="50" t="s">
        <v>3073</v>
      </c>
      <c r="H282" s="50"/>
      <c r="I282" s="50" t="s">
        <v>57</v>
      </c>
      <c r="J282" s="50" t="s">
        <v>3133</v>
      </c>
      <c r="K282" s="50" t="s">
        <v>1343</v>
      </c>
      <c r="L282" s="29" t="str">
        <f>IFERROR(VLOOKUP(tab_herpeto[[#This Row],[Espécie*]],'Base de dados'!B:Z,7,),0)</f>
        <v>rãzinha-do-folhiço</v>
      </c>
      <c r="M282" s="29" t="s">
        <v>3</v>
      </c>
      <c r="N282" s="49" t="s">
        <v>82</v>
      </c>
      <c r="O282" s="49" t="s">
        <v>82</v>
      </c>
      <c r="P282" s="29" t="s">
        <v>39</v>
      </c>
      <c r="Q282" s="49" t="s">
        <v>3136</v>
      </c>
      <c r="R282" s="49"/>
      <c r="S282" s="49" t="s">
        <v>4</v>
      </c>
      <c r="T282" s="55">
        <v>0.75</v>
      </c>
      <c r="U282" s="55">
        <v>0.79166666666666696</v>
      </c>
      <c r="V282" s="49"/>
      <c r="W282" s="49"/>
      <c r="X282" s="29"/>
      <c r="Y282" s="29"/>
      <c r="Z282" s="33">
        <f>tab_herpeto[[#This Row],[Data]]</f>
        <v>45202</v>
      </c>
      <c r="AA282" s="29" t="str">
        <f>tab_herpeto[[#This Row],[Empreendimento]]</f>
        <v>PCH Canoas</v>
      </c>
      <c r="AB282" s="29" t="s">
        <v>175</v>
      </c>
      <c r="AC282" s="29" t="s">
        <v>178</v>
      </c>
      <c r="AD282" s="29" t="s">
        <v>181</v>
      </c>
      <c r="AE282" s="29" t="s">
        <v>3086</v>
      </c>
      <c r="AF282" s="29" t="s">
        <v>184</v>
      </c>
      <c r="AG282" s="29" t="s">
        <v>3130</v>
      </c>
      <c r="AH282" s="29" t="s">
        <v>189</v>
      </c>
      <c r="AI282" s="43" t="str">
        <f>tab_herpeto[[#This Row],[Espécie*]]</f>
        <v>Physalaemus cuvieri</v>
      </c>
      <c r="AJ282" s="34" t="str">
        <f>IFERROR(VLOOKUP(tab_herpeto[[#This Row],[Espécie*2]],'Base de dados'!B:Z,7,),0)</f>
        <v>rãzinha-do-folhiço</v>
      </c>
      <c r="AK282" s="29" t="str">
        <f>IFERROR(VLOOKUP(tab_herpeto[[#This Row],[Espécie*2]],'Base de dados'!B:Z,13,),0)</f>
        <v>-</v>
      </c>
      <c r="AL282" s="29"/>
      <c r="AM282" s="54">
        <v>531729</v>
      </c>
      <c r="AN282" s="54">
        <v>6964676</v>
      </c>
      <c r="AO282" s="29" t="str">
        <f>IFERROR(VLOOKUP(tab_herpeto[[#This Row],[Espécie*2]],'Base de dados'!B:Z,22,),0)</f>
        <v>-</v>
      </c>
      <c r="AP282" s="29" t="str">
        <f>IFERROR(VLOOKUP(tab_herpeto[[#This Row],[Espécie*2]],'Base de dados'!B:Z,23,),0)</f>
        <v>-</v>
      </c>
      <c r="AQ282" s="29" t="str">
        <f>IFERROR(VLOOKUP(tab_herpeto[[#This Row],[Espécie*2]],'Base de dados'!B:Z,21,),0)</f>
        <v>LC</v>
      </c>
      <c r="AR282" s="29" t="str">
        <f>tab_herpeto[[#This Row],[Campanha]]</f>
        <v>C04</v>
      </c>
      <c r="AS282" s="29"/>
      <c r="AT282" s="29" t="str">
        <f>tab_herpeto[[#This Row],[Método]]</f>
        <v>Ponto de escuta</v>
      </c>
      <c r="AU282" s="29" t="str">
        <f>tab_herpeto[[#This Row],[ID Marcação*]]</f>
        <v>-</v>
      </c>
      <c r="AV282" s="29">
        <f>tab_herpeto[[#This Row],[Nº do Tombo]]</f>
        <v>0</v>
      </c>
      <c r="AW282" s="29" t="str">
        <f>IFERROR(VLOOKUP(tab_herpeto[[#This Row],[Espécie*2]],'Base de dados'!B:Z,11,),0)</f>
        <v>R</v>
      </c>
      <c r="AX282" s="29" t="str">
        <f>IFERROR(VLOOKUP(tab_herpeto[[#This Row],[Espécie*2]],'Base de dados'!B:Z,3,),0)</f>
        <v>Anura</v>
      </c>
      <c r="AY282" s="29" t="str">
        <f>IFERROR(VLOOKUP(tab_herpeto[[#This Row],[Espécie*2]],'Base de dados'!B:Z,4,),0)</f>
        <v>Leptodactylidae</v>
      </c>
      <c r="AZ282" s="29" t="str">
        <f>IFERROR(VLOOKUP(tab_herpeto[[#This Row],[Espécie*2]],'Base de dados'!B:Z,5,),0)</f>
        <v>Leiuperinae</v>
      </c>
      <c r="BA282" s="29">
        <f>IFERROR(VLOOKUP(tab_herpeto[[#This Row],[Espécie*2]],'Base de dados'!B:Z,6,),0)</f>
        <v>0</v>
      </c>
      <c r="BB282" s="29" t="str">
        <f>IFERROR(VLOOKUP(tab_herpeto[[#This Row],[Espécie*2]],'Base de dados'!B:Z,8,),0)</f>
        <v>-</v>
      </c>
      <c r="BC282" s="29" t="str">
        <f>IFERROR(VLOOKUP(tab_herpeto[[#This Row],[Espécie*2]],'Base de dados'!B:Z,9,),0)</f>
        <v>Te</v>
      </c>
      <c r="BD282" s="29" t="str">
        <f>IFERROR(VLOOKUP(tab_herpeto[[#This Row],[Espécie*2]],'Base de dados'!B:Z,10,),0)</f>
        <v>A</v>
      </c>
      <c r="BE282" s="29" t="str">
        <f>IFERROR(VLOOKUP(tab_herpeto[[#This Row],[Espécie*2]],'Base de dados'!B:Z,12,),0)</f>
        <v>-</v>
      </c>
      <c r="BF282" s="29" t="str">
        <f>IFERROR(VLOOKUP(tab_herpeto[[#This Row],[Espécie*2]],'Base de dados'!B:Z,14,),0)</f>
        <v>Exceto AC e RR</v>
      </c>
      <c r="BG282" s="29">
        <f>IFERROR(VLOOKUP(tab_herpeto[[#This Row],[Espécie*2]],'Base de dados'!B:Z,15,),0)</f>
        <v>0</v>
      </c>
      <c r="BH282" s="29">
        <f>IFERROR(VLOOKUP(tab_herpeto[[#This Row],[Espécie*2]],'Base de dados'!B:Z,16,),0)</f>
        <v>0</v>
      </c>
      <c r="BI282" s="29">
        <f>IFERROR(VLOOKUP(tab_herpeto[[#This Row],[Espécie*2]],'Base de dados'!B:Z,17,),0)</f>
        <v>0</v>
      </c>
      <c r="BJ282" s="29">
        <f>IFERROR(VLOOKUP(tab_herpeto[[#This Row],[Espécie*2]],'Base de dados'!B:Z,18,),0)</f>
        <v>0</v>
      </c>
      <c r="BK282" s="29" t="str">
        <f>IFERROR(VLOOKUP(tab_herpeto[[#This Row],[Espécie*2]],'Base de dados'!B:Z,19,),0)</f>
        <v>-</v>
      </c>
      <c r="BL282" s="29" t="str">
        <f>IFERROR(VLOOKUP(tab_herpeto[[#This Row],[Espécie*2]],'Base de dados'!B:Z,20,),0)</f>
        <v>-</v>
      </c>
      <c r="BM282" s="29" t="str">
        <f>IFERROR(VLOOKUP(tab_herpeto[[#This Row],[Espécie*2]],'Base de dados'!B:Z,24),0)</f>
        <v>-</v>
      </c>
      <c r="BN282" s="29" t="str">
        <f>IFERROR(VLOOKUP(tab_herpeto[[#This Row],[Espécie*2]],'Base de dados'!B:Z,25,),0)</f>
        <v>-</v>
      </c>
      <c r="BO282" s="29" t="str">
        <f>IFERROR(VLOOKUP(tab_herpeto[[#This Row],[Espécie*2]],'Base de dados'!B:Z,2),0)</f>
        <v>XX</v>
      </c>
      <c r="BP282" s="29">
        <f>IFERROR(VLOOKUP(tab_herpeto[[#This Row],[Espécie*2]],'Base de dados'!B:AA,26),0)</f>
        <v>0</v>
      </c>
    </row>
    <row r="283" spans="2:68" x14ac:dyDescent="0.25">
      <c r="B283" s="29">
        <v>279</v>
      </c>
      <c r="C283" s="33" t="s">
        <v>3071</v>
      </c>
      <c r="D283" s="29" t="s">
        <v>3131</v>
      </c>
      <c r="E283" s="29" t="s">
        <v>86</v>
      </c>
      <c r="F283" s="50">
        <v>45202</v>
      </c>
      <c r="G283" s="50" t="s">
        <v>3073</v>
      </c>
      <c r="H283" s="50"/>
      <c r="I283" s="50" t="s">
        <v>57</v>
      </c>
      <c r="J283" s="50" t="s">
        <v>3133</v>
      </c>
      <c r="K283" s="50" t="s">
        <v>1343</v>
      </c>
      <c r="L283" s="29" t="str">
        <f>IFERROR(VLOOKUP(tab_herpeto[[#This Row],[Espécie*]],'Base de dados'!B:Z,7,),0)</f>
        <v>rãzinha-do-folhiço</v>
      </c>
      <c r="M283" s="29" t="s">
        <v>3</v>
      </c>
      <c r="N283" s="49" t="s">
        <v>82</v>
      </c>
      <c r="O283" s="49" t="s">
        <v>82</v>
      </c>
      <c r="P283" s="29" t="s">
        <v>39</v>
      </c>
      <c r="Q283" s="49" t="s">
        <v>3136</v>
      </c>
      <c r="R283" s="49"/>
      <c r="S283" s="49" t="s">
        <v>4</v>
      </c>
      <c r="T283" s="55">
        <v>0.75</v>
      </c>
      <c r="U283" s="55">
        <v>0.79166666666666696</v>
      </c>
      <c r="V283" s="49"/>
      <c r="W283" s="49"/>
      <c r="X283" s="29"/>
      <c r="Y283" s="29"/>
      <c r="Z283" s="33">
        <f>tab_herpeto[[#This Row],[Data]]</f>
        <v>45202</v>
      </c>
      <c r="AA283" s="29" t="str">
        <f>tab_herpeto[[#This Row],[Empreendimento]]</f>
        <v>PCH Canoas</v>
      </c>
      <c r="AB283" s="29" t="s">
        <v>175</v>
      </c>
      <c r="AC283" s="29" t="s">
        <v>178</v>
      </c>
      <c r="AD283" s="29" t="s">
        <v>181</v>
      </c>
      <c r="AE283" s="29" t="s">
        <v>3086</v>
      </c>
      <c r="AF283" s="29" t="s">
        <v>184</v>
      </c>
      <c r="AG283" s="29" t="s">
        <v>3130</v>
      </c>
      <c r="AH283" s="29" t="s">
        <v>189</v>
      </c>
      <c r="AI283" s="43" t="str">
        <f>tab_herpeto[[#This Row],[Espécie*]]</f>
        <v>Physalaemus cuvieri</v>
      </c>
      <c r="AJ283" s="34" t="str">
        <f>IFERROR(VLOOKUP(tab_herpeto[[#This Row],[Espécie*2]],'Base de dados'!B:Z,7,),0)</f>
        <v>rãzinha-do-folhiço</v>
      </c>
      <c r="AK283" s="29" t="str">
        <f>IFERROR(VLOOKUP(tab_herpeto[[#This Row],[Espécie*2]],'Base de dados'!B:Z,13,),0)</f>
        <v>-</v>
      </c>
      <c r="AL283" s="29"/>
      <c r="AM283" s="54">
        <v>531729</v>
      </c>
      <c r="AN283" s="54">
        <v>6964676</v>
      </c>
      <c r="AO283" s="29" t="str">
        <f>IFERROR(VLOOKUP(tab_herpeto[[#This Row],[Espécie*2]],'Base de dados'!B:Z,22,),0)</f>
        <v>-</v>
      </c>
      <c r="AP283" s="29" t="str">
        <f>IFERROR(VLOOKUP(tab_herpeto[[#This Row],[Espécie*2]],'Base de dados'!B:Z,23,),0)</f>
        <v>-</v>
      </c>
      <c r="AQ283" s="29" t="str">
        <f>IFERROR(VLOOKUP(tab_herpeto[[#This Row],[Espécie*2]],'Base de dados'!B:Z,21,),0)</f>
        <v>LC</v>
      </c>
      <c r="AR283" s="29" t="str">
        <f>tab_herpeto[[#This Row],[Campanha]]</f>
        <v>C04</v>
      </c>
      <c r="AS283" s="29"/>
      <c r="AT283" s="29" t="str">
        <f>tab_herpeto[[#This Row],[Método]]</f>
        <v>Ponto de escuta</v>
      </c>
      <c r="AU283" s="29" t="str">
        <f>tab_herpeto[[#This Row],[ID Marcação*]]</f>
        <v>-</v>
      </c>
      <c r="AV283" s="29">
        <f>tab_herpeto[[#This Row],[Nº do Tombo]]</f>
        <v>0</v>
      </c>
      <c r="AW283" s="29" t="str">
        <f>IFERROR(VLOOKUP(tab_herpeto[[#This Row],[Espécie*2]],'Base de dados'!B:Z,11,),0)</f>
        <v>R</v>
      </c>
      <c r="AX283" s="29" t="str">
        <f>IFERROR(VLOOKUP(tab_herpeto[[#This Row],[Espécie*2]],'Base de dados'!B:Z,3,),0)</f>
        <v>Anura</v>
      </c>
      <c r="AY283" s="29" t="str">
        <f>IFERROR(VLOOKUP(tab_herpeto[[#This Row],[Espécie*2]],'Base de dados'!B:Z,4,),0)</f>
        <v>Leptodactylidae</v>
      </c>
      <c r="AZ283" s="29" t="str">
        <f>IFERROR(VLOOKUP(tab_herpeto[[#This Row],[Espécie*2]],'Base de dados'!B:Z,5,),0)</f>
        <v>Leiuperinae</v>
      </c>
      <c r="BA283" s="29">
        <f>IFERROR(VLOOKUP(tab_herpeto[[#This Row],[Espécie*2]],'Base de dados'!B:Z,6,),0)</f>
        <v>0</v>
      </c>
      <c r="BB283" s="29" t="str">
        <f>IFERROR(VLOOKUP(tab_herpeto[[#This Row],[Espécie*2]],'Base de dados'!B:Z,8,),0)</f>
        <v>-</v>
      </c>
      <c r="BC283" s="29" t="str">
        <f>IFERROR(VLOOKUP(tab_herpeto[[#This Row],[Espécie*2]],'Base de dados'!B:Z,9,),0)</f>
        <v>Te</v>
      </c>
      <c r="BD283" s="29" t="str">
        <f>IFERROR(VLOOKUP(tab_herpeto[[#This Row],[Espécie*2]],'Base de dados'!B:Z,10,),0)</f>
        <v>A</v>
      </c>
      <c r="BE283" s="29" t="str">
        <f>IFERROR(VLOOKUP(tab_herpeto[[#This Row],[Espécie*2]],'Base de dados'!B:Z,12,),0)</f>
        <v>-</v>
      </c>
      <c r="BF283" s="29" t="str">
        <f>IFERROR(VLOOKUP(tab_herpeto[[#This Row],[Espécie*2]],'Base de dados'!B:Z,14,),0)</f>
        <v>Exceto AC e RR</v>
      </c>
      <c r="BG283" s="29">
        <f>IFERROR(VLOOKUP(tab_herpeto[[#This Row],[Espécie*2]],'Base de dados'!B:Z,15,),0)</f>
        <v>0</v>
      </c>
      <c r="BH283" s="29">
        <f>IFERROR(VLOOKUP(tab_herpeto[[#This Row],[Espécie*2]],'Base de dados'!B:Z,16,),0)</f>
        <v>0</v>
      </c>
      <c r="BI283" s="29">
        <f>IFERROR(VLOOKUP(tab_herpeto[[#This Row],[Espécie*2]],'Base de dados'!B:Z,17,),0)</f>
        <v>0</v>
      </c>
      <c r="BJ283" s="29">
        <f>IFERROR(VLOOKUP(tab_herpeto[[#This Row],[Espécie*2]],'Base de dados'!B:Z,18,),0)</f>
        <v>0</v>
      </c>
      <c r="BK283" s="29" t="str">
        <f>IFERROR(VLOOKUP(tab_herpeto[[#This Row],[Espécie*2]],'Base de dados'!B:Z,19,),0)</f>
        <v>-</v>
      </c>
      <c r="BL283" s="29" t="str">
        <f>IFERROR(VLOOKUP(tab_herpeto[[#This Row],[Espécie*2]],'Base de dados'!B:Z,20,),0)</f>
        <v>-</v>
      </c>
      <c r="BM283" s="29" t="str">
        <f>IFERROR(VLOOKUP(tab_herpeto[[#This Row],[Espécie*2]],'Base de dados'!B:Z,24),0)</f>
        <v>-</v>
      </c>
      <c r="BN283" s="29" t="str">
        <f>IFERROR(VLOOKUP(tab_herpeto[[#This Row],[Espécie*2]],'Base de dados'!B:Z,25,),0)</f>
        <v>-</v>
      </c>
      <c r="BO283" s="29" t="str">
        <f>IFERROR(VLOOKUP(tab_herpeto[[#This Row],[Espécie*2]],'Base de dados'!B:Z,2),0)</f>
        <v>XX</v>
      </c>
      <c r="BP283" s="29">
        <f>IFERROR(VLOOKUP(tab_herpeto[[#This Row],[Espécie*2]],'Base de dados'!B:AA,26),0)</f>
        <v>0</v>
      </c>
    </row>
    <row r="284" spans="2:68" x14ac:dyDescent="0.25">
      <c r="B284" s="29">
        <v>280</v>
      </c>
      <c r="C284" s="33" t="s">
        <v>3071</v>
      </c>
      <c r="D284" s="29" t="s">
        <v>3131</v>
      </c>
      <c r="E284" s="29" t="s">
        <v>86</v>
      </c>
      <c r="F284" s="50">
        <v>45202</v>
      </c>
      <c r="G284" s="50" t="s">
        <v>3073</v>
      </c>
      <c r="H284" s="50"/>
      <c r="I284" s="50" t="s">
        <v>57</v>
      </c>
      <c r="J284" s="50" t="s">
        <v>3133</v>
      </c>
      <c r="K284" s="50" t="s">
        <v>1003</v>
      </c>
      <c r="L284" s="29" t="str">
        <f>IFERROR(VLOOKUP(tab_herpeto[[#This Row],[Espécie*]],'Base de dados'!B:Z,7,),0)</f>
        <v>pererequinha-do-brejo</v>
      </c>
      <c r="M284" s="29" t="s">
        <v>3</v>
      </c>
      <c r="N284" s="49" t="s">
        <v>82</v>
      </c>
      <c r="O284" s="49" t="s">
        <v>82</v>
      </c>
      <c r="P284" s="29" t="s">
        <v>39</v>
      </c>
      <c r="Q284" s="49" t="s">
        <v>3136</v>
      </c>
      <c r="R284" s="49"/>
      <c r="S284" s="49" t="s">
        <v>4</v>
      </c>
      <c r="T284" s="55">
        <v>0.75</v>
      </c>
      <c r="U284" s="55">
        <v>0.79166666666666696</v>
      </c>
      <c r="V284" s="49"/>
      <c r="W284" s="49"/>
      <c r="X284" s="29"/>
      <c r="Y284" s="29"/>
      <c r="Z284" s="33">
        <f>tab_herpeto[[#This Row],[Data]]</f>
        <v>45202</v>
      </c>
      <c r="AA284" s="29" t="str">
        <f>tab_herpeto[[#This Row],[Empreendimento]]</f>
        <v>PCH Canoas</v>
      </c>
      <c r="AB284" s="29" t="s">
        <v>175</v>
      </c>
      <c r="AC284" s="29" t="s">
        <v>178</v>
      </c>
      <c r="AD284" s="29" t="s">
        <v>181</v>
      </c>
      <c r="AE284" s="29" t="s">
        <v>3086</v>
      </c>
      <c r="AF284" s="29" t="s">
        <v>184</v>
      </c>
      <c r="AG284" s="29" t="s">
        <v>3130</v>
      </c>
      <c r="AH284" s="29" t="s">
        <v>189</v>
      </c>
      <c r="AI284" s="43" t="str">
        <f>tab_herpeto[[#This Row],[Espécie*]]</f>
        <v>Dendropsophus minutus</v>
      </c>
      <c r="AJ284" s="34" t="str">
        <f>IFERROR(VLOOKUP(tab_herpeto[[#This Row],[Espécie*2]],'Base de dados'!B:Z,7,),0)</f>
        <v>pererequinha-do-brejo</v>
      </c>
      <c r="AK284" s="29" t="str">
        <f>IFERROR(VLOOKUP(tab_herpeto[[#This Row],[Espécie*2]],'Base de dados'!B:Z,13,),0)</f>
        <v>-</v>
      </c>
      <c r="AL284" s="29"/>
      <c r="AM284" s="54">
        <v>531729</v>
      </c>
      <c r="AN284" s="54">
        <v>6964676</v>
      </c>
      <c r="AO284" s="29" t="str">
        <f>IFERROR(VLOOKUP(tab_herpeto[[#This Row],[Espécie*2]],'Base de dados'!B:Z,22,),0)</f>
        <v>-</v>
      </c>
      <c r="AP284" s="29" t="str">
        <f>IFERROR(VLOOKUP(tab_herpeto[[#This Row],[Espécie*2]],'Base de dados'!B:Z,23,),0)</f>
        <v>-</v>
      </c>
      <c r="AQ284" s="29" t="str">
        <f>IFERROR(VLOOKUP(tab_herpeto[[#This Row],[Espécie*2]],'Base de dados'!B:Z,21,),0)</f>
        <v>LC</v>
      </c>
      <c r="AR284" s="29" t="str">
        <f>tab_herpeto[[#This Row],[Campanha]]</f>
        <v>C04</v>
      </c>
      <c r="AS284" s="29"/>
      <c r="AT284" s="29" t="str">
        <f>tab_herpeto[[#This Row],[Método]]</f>
        <v>Ponto de escuta</v>
      </c>
      <c r="AU284" s="29" t="str">
        <f>tab_herpeto[[#This Row],[ID Marcação*]]</f>
        <v>-</v>
      </c>
      <c r="AV284" s="29">
        <f>tab_herpeto[[#This Row],[Nº do Tombo]]</f>
        <v>0</v>
      </c>
      <c r="AW284" s="29" t="str">
        <f>IFERROR(VLOOKUP(tab_herpeto[[#This Row],[Espécie*2]],'Base de dados'!B:Z,11,),0)</f>
        <v>R</v>
      </c>
      <c r="AX284" s="29" t="str">
        <f>IFERROR(VLOOKUP(tab_herpeto[[#This Row],[Espécie*2]],'Base de dados'!B:Z,3,),0)</f>
        <v>Anura</v>
      </c>
      <c r="AY284" s="29" t="str">
        <f>IFERROR(VLOOKUP(tab_herpeto[[#This Row],[Espécie*2]],'Base de dados'!B:Z,4,),0)</f>
        <v>Hylidae</v>
      </c>
      <c r="AZ284" s="29" t="str">
        <f>IFERROR(VLOOKUP(tab_herpeto[[#This Row],[Espécie*2]],'Base de dados'!B:Z,5,),0)</f>
        <v>Dendropsophinae</v>
      </c>
      <c r="BA284" s="29">
        <f>IFERROR(VLOOKUP(tab_herpeto[[#This Row],[Espécie*2]],'Base de dados'!B:Z,6,),0)</f>
        <v>0</v>
      </c>
      <c r="BB284" s="29" t="str">
        <f>IFERROR(VLOOKUP(tab_herpeto[[#This Row],[Espécie*2]],'Base de dados'!B:Z,8,),0)</f>
        <v>-</v>
      </c>
      <c r="BC284" s="29" t="str">
        <f>IFERROR(VLOOKUP(tab_herpeto[[#This Row],[Espécie*2]],'Base de dados'!B:Z,9,),0)</f>
        <v>Ar</v>
      </c>
      <c r="BD284" s="29" t="str">
        <f>IFERROR(VLOOKUP(tab_herpeto[[#This Row],[Espécie*2]],'Base de dados'!B:Z,10,),0)</f>
        <v>A</v>
      </c>
      <c r="BE284" s="29" t="str">
        <f>IFERROR(VLOOKUP(tab_herpeto[[#This Row],[Espécie*2]],'Base de dados'!B:Z,12,),0)</f>
        <v>-</v>
      </c>
      <c r="BF284" s="29" t="str">
        <f>IFERROR(VLOOKUP(tab_herpeto[[#This Row],[Espécie*2]],'Base de dados'!B:Z,14,),0)</f>
        <v>RS, SC, PR, SP, RJ, ES, MG, BA, SE, AL, PE, PB, RN, CE, PI, MA, MS, MT, GO, DF, TO, PA, AM, AP, RO, RR, AC</v>
      </c>
      <c r="BG284" s="29">
        <f>IFERROR(VLOOKUP(tab_herpeto[[#This Row],[Espécie*2]],'Base de dados'!B:Z,15,),0)</f>
        <v>0</v>
      </c>
      <c r="BH284" s="29">
        <f>IFERROR(VLOOKUP(tab_herpeto[[#This Row],[Espécie*2]],'Base de dados'!B:Z,16,),0)</f>
        <v>0</v>
      </c>
      <c r="BI284" s="29">
        <f>IFERROR(VLOOKUP(tab_herpeto[[#This Row],[Espécie*2]],'Base de dados'!B:Z,17,),0)</f>
        <v>0</v>
      </c>
      <c r="BJ284" s="29">
        <f>IFERROR(VLOOKUP(tab_herpeto[[#This Row],[Espécie*2]],'Base de dados'!B:Z,18,),0)</f>
        <v>0</v>
      </c>
      <c r="BK284" s="29" t="str">
        <f>IFERROR(VLOOKUP(tab_herpeto[[#This Row],[Espécie*2]],'Base de dados'!B:Z,19,),0)</f>
        <v>-</v>
      </c>
      <c r="BL284" s="29" t="str">
        <f>IFERROR(VLOOKUP(tab_herpeto[[#This Row],[Espécie*2]],'Base de dados'!B:Z,20,),0)</f>
        <v>-</v>
      </c>
      <c r="BM284" s="29" t="str">
        <f>IFERROR(VLOOKUP(tab_herpeto[[#This Row],[Espécie*2]],'Base de dados'!B:Z,24),0)</f>
        <v>-</v>
      </c>
      <c r="BN284" s="29" t="str">
        <f>IFERROR(VLOOKUP(tab_herpeto[[#This Row],[Espécie*2]],'Base de dados'!B:Z,25,),0)</f>
        <v>-</v>
      </c>
      <c r="BO284" s="29">
        <f>IFERROR(VLOOKUP(tab_herpeto[[#This Row],[Espécie*2]],'Base de dados'!B:Z,2),0)</f>
        <v>898</v>
      </c>
      <c r="BP284" s="29">
        <f>IFERROR(VLOOKUP(tab_herpeto[[#This Row],[Espécie*2]],'Base de dados'!B:AA,26),0)</f>
        <v>0</v>
      </c>
    </row>
    <row r="285" spans="2:68" x14ac:dyDescent="0.25">
      <c r="B285" s="29">
        <v>281</v>
      </c>
      <c r="C285" s="33" t="s">
        <v>3071</v>
      </c>
      <c r="D285" s="29" t="s">
        <v>3131</v>
      </c>
      <c r="E285" s="29" t="s">
        <v>86</v>
      </c>
      <c r="F285" s="50">
        <v>45202</v>
      </c>
      <c r="G285" s="50" t="s">
        <v>3073</v>
      </c>
      <c r="H285" s="50"/>
      <c r="I285" s="50" t="s">
        <v>57</v>
      </c>
      <c r="J285" s="50" t="s">
        <v>3133</v>
      </c>
      <c r="K285" s="50" t="s">
        <v>1003</v>
      </c>
      <c r="L285" s="29" t="str">
        <f>IFERROR(VLOOKUP(tab_herpeto[[#This Row],[Espécie*]],'Base de dados'!B:Z,7,),0)</f>
        <v>pererequinha-do-brejo</v>
      </c>
      <c r="M285" s="29" t="s">
        <v>3</v>
      </c>
      <c r="N285" s="49" t="s">
        <v>82</v>
      </c>
      <c r="O285" s="49" t="s">
        <v>82</v>
      </c>
      <c r="P285" s="29" t="s">
        <v>39</v>
      </c>
      <c r="Q285" s="49" t="s">
        <v>3136</v>
      </c>
      <c r="R285" s="49"/>
      <c r="S285" s="49" t="s">
        <v>4</v>
      </c>
      <c r="T285" s="55">
        <v>0.75</v>
      </c>
      <c r="U285" s="55">
        <v>0.79166666666666696</v>
      </c>
      <c r="V285" s="49"/>
      <c r="W285" s="49"/>
      <c r="X285" s="29"/>
      <c r="Y285" s="29"/>
      <c r="Z285" s="33">
        <f>tab_herpeto[[#This Row],[Data]]</f>
        <v>45202</v>
      </c>
      <c r="AA285" s="29" t="str">
        <f>tab_herpeto[[#This Row],[Empreendimento]]</f>
        <v>PCH Canoas</v>
      </c>
      <c r="AB285" s="29" t="s">
        <v>175</v>
      </c>
      <c r="AC285" s="29" t="s">
        <v>178</v>
      </c>
      <c r="AD285" s="29" t="s">
        <v>181</v>
      </c>
      <c r="AE285" s="29" t="s">
        <v>3086</v>
      </c>
      <c r="AF285" s="29" t="s">
        <v>184</v>
      </c>
      <c r="AG285" s="29" t="s">
        <v>3130</v>
      </c>
      <c r="AH285" s="29" t="s">
        <v>189</v>
      </c>
      <c r="AI285" s="43" t="str">
        <f>tab_herpeto[[#This Row],[Espécie*]]</f>
        <v>Dendropsophus minutus</v>
      </c>
      <c r="AJ285" s="34" t="str">
        <f>IFERROR(VLOOKUP(tab_herpeto[[#This Row],[Espécie*2]],'Base de dados'!B:Z,7,),0)</f>
        <v>pererequinha-do-brejo</v>
      </c>
      <c r="AK285" s="29" t="str">
        <f>IFERROR(VLOOKUP(tab_herpeto[[#This Row],[Espécie*2]],'Base de dados'!B:Z,13,),0)</f>
        <v>-</v>
      </c>
      <c r="AL285" s="29"/>
      <c r="AM285" s="54">
        <v>531729</v>
      </c>
      <c r="AN285" s="54">
        <v>6964676</v>
      </c>
      <c r="AO285" s="29" t="str">
        <f>IFERROR(VLOOKUP(tab_herpeto[[#This Row],[Espécie*2]],'Base de dados'!B:Z,22,),0)</f>
        <v>-</v>
      </c>
      <c r="AP285" s="29" t="str">
        <f>IFERROR(VLOOKUP(tab_herpeto[[#This Row],[Espécie*2]],'Base de dados'!B:Z,23,),0)</f>
        <v>-</v>
      </c>
      <c r="AQ285" s="29" t="str">
        <f>IFERROR(VLOOKUP(tab_herpeto[[#This Row],[Espécie*2]],'Base de dados'!B:Z,21,),0)</f>
        <v>LC</v>
      </c>
      <c r="AR285" s="29" t="str">
        <f>tab_herpeto[[#This Row],[Campanha]]</f>
        <v>C04</v>
      </c>
      <c r="AS285" s="29"/>
      <c r="AT285" s="29" t="str">
        <f>tab_herpeto[[#This Row],[Método]]</f>
        <v>Ponto de escuta</v>
      </c>
      <c r="AU285" s="29" t="str">
        <f>tab_herpeto[[#This Row],[ID Marcação*]]</f>
        <v>-</v>
      </c>
      <c r="AV285" s="29">
        <f>tab_herpeto[[#This Row],[Nº do Tombo]]</f>
        <v>0</v>
      </c>
      <c r="AW285" s="29" t="str">
        <f>IFERROR(VLOOKUP(tab_herpeto[[#This Row],[Espécie*2]],'Base de dados'!B:Z,11,),0)</f>
        <v>R</v>
      </c>
      <c r="AX285" s="29" t="str">
        <f>IFERROR(VLOOKUP(tab_herpeto[[#This Row],[Espécie*2]],'Base de dados'!B:Z,3,),0)</f>
        <v>Anura</v>
      </c>
      <c r="AY285" s="29" t="str">
        <f>IFERROR(VLOOKUP(tab_herpeto[[#This Row],[Espécie*2]],'Base de dados'!B:Z,4,),0)</f>
        <v>Hylidae</v>
      </c>
      <c r="AZ285" s="29" t="str">
        <f>IFERROR(VLOOKUP(tab_herpeto[[#This Row],[Espécie*2]],'Base de dados'!B:Z,5,),0)</f>
        <v>Dendropsophinae</v>
      </c>
      <c r="BA285" s="29">
        <f>IFERROR(VLOOKUP(tab_herpeto[[#This Row],[Espécie*2]],'Base de dados'!B:Z,6,),0)</f>
        <v>0</v>
      </c>
      <c r="BB285" s="29" t="str">
        <f>IFERROR(VLOOKUP(tab_herpeto[[#This Row],[Espécie*2]],'Base de dados'!B:Z,8,),0)</f>
        <v>-</v>
      </c>
      <c r="BC285" s="29" t="str">
        <f>IFERROR(VLOOKUP(tab_herpeto[[#This Row],[Espécie*2]],'Base de dados'!B:Z,9,),0)</f>
        <v>Ar</v>
      </c>
      <c r="BD285" s="29" t="str">
        <f>IFERROR(VLOOKUP(tab_herpeto[[#This Row],[Espécie*2]],'Base de dados'!B:Z,10,),0)</f>
        <v>A</v>
      </c>
      <c r="BE285" s="29" t="str">
        <f>IFERROR(VLOOKUP(tab_herpeto[[#This Row],[Espécie*2]],'Base de dados'!B:Z,12,),0)</f>
        <v>-</v>
      </c>
      <c r="BF285" s="29" t="str">
        <f>IFERROR(VLOOKUP(tab_herpeto[[#This Row],[Espécie*2]],'Base de dados'!B:Z,14,),0)</f>
        <v>RS, SC, PR, SP, RJ, ES, MG, BA, SE, AL, PE, PB, RN, CE, PI, MA, MS, MT, GO, DF, TO, PA, AM, AP, RO, RR, AC</v>
      </c>
      <c r="BG285" s="29">
        <f>IFERROR(VLOOKUP(tab_herpeto[[#This Row],[Espécie*2]],'Base de dados'!B:Z,15,),0)</f>
        <v>0</v>
      </c>
      <c r="BH285" s="29">
        <f>IFERROR(VLOOKUP(tab_herpeto[[#This Row],[Espécie*2]],'Base de dados'!B:Z,16,),0)</f>
        <v>0</v>
      </c>
      <c r="BI285" s="29">
        <f>IFERROR(VLOOKUP(tab_herpeto[[#This Row],[Espécie*2]],'Base de dados'!B:Z,17,),0)</f>
        <v>0</v>
      </c>
      <c r="BJ285" s="29">
        <f>IFERROR(VLOOKUP(tab_herpeto[[#This Row],[Espécie*2]],'Base de dados'!B:Z,18,),0)</f>
        <v>0</v>
      </c>
      <c r="BK285" s="29" t="str">
        <f>IFERROR(VLOOKUP(tab_herpeto[[#This Row],[Espécie*2]],'Base de dados'!B:Z,19,),0)</f>
        <v>-</v>
      </c>
      <c r="BL285" s="29" t="str">
        <f>IFERROR(VLOOKUP(tab_herpeto[[#This Row],[Espécie*2]],'Base de dados'!B:Z,20,),0)</f>
        <v>-</v>
      </c>
      <c r="BM285" s="29" t="str">
        <f>IFERROR(VLOOKUP(tab_herpeto[[#This Row],[Espécie*2]],'Base de dados'!B:Z,24),0)</f>
        <v>-</v>
      </c>
      <c r="BN285" s="29" t="str">
        <f>IFERROR(VLOOKUP(tab_herpeto[[#This Row],[Espécie*2]],'Base de dados'!B:Z,25,),0)</f>
        <v>-</v>
      </c>
      <c r="BO285" s="29">
        <f>IFERROR(VLOOKUP(tab_herpeto[[#This Row],[Espécie*2]],'Base de dados'!B:Z,2),0)</f>
        <v>898</v>
      </c>
      <c r="BP285" s="29">
        <f>IFERROR(VLOOKUP(tab_herpeto[[#This Row],[Espécie*2]],'Base de dados'!B:AA,26),0)</f>
        <v>0</v>
      </c>
    </row>
    <row r="286" spans="2:68" x14ac:dyDescent="0.25">
      <c r="B286" s="29">
        <v>282</v>
      </c>
      <c r="C286" s="33" t="s">
        <v>3071</v>
      </c>
      <c r="D286" s="29" t="s">
        <v>3131</v>
      </c>
      <c r="E286" s="29" t="s">
        <v>86</v>
      </c>
      <c r="F286" s="50">
        <v>45202</v>
      </c>
      <c r="G286" s="50" t="s">
        <v>3073</v>
      </c>
      <c r="H286" s="50"/>
      <c r="I286" s="50" t="s">
        <v>57</v>
      </c>
      <c r="J286" s="50" t="s">
        <v>3133</v>
      </c>
      <c r="K286" s="50" t="s">
        <v>1003</v>
      </c>
      <c r="L286" s="29" t="str">
        <f>IFERROR(VLOOKUP(tab_herpeto[[#This Row],[Espécie*]],'Base de dados'!B:Z,7,),0)</f>
        <v>pererequinha-do-brejo</v>
      </c>
      <c r="M286" s="29" t="s">
        <v>3</v>
      </c>
      <c r="N286" s="49" t="s">
        <v>82</v>
      </c>
      <c r="O286" s="49" t="s">
        <v>82</v>
      </c>
      <c r="P286" s="29" t="s">
        <v>39</v>
      </c>
      <c r="Q286" s="49" t="s">
        <v>3136</v>
      </c>
      <c r="R286" s="49"/>
      <c r="S286" s="49" t="s">
        <v>4</v>
      </c>
      <c r="T286" s="55">
        <v>0.75</v>
      </c>
      <c r="U286" s="55">
        <v>0.79166666666666696</v>
      </c>
      <c r="V286" s="49"/>
      <c r="W286" s="49"/>
      <c r="X286" s="29"/>
      <c r="Y286" s="29"/>
      <c r="Z286" s="33">
        <f>tab_herpeto[[#This Row],[Data]]</f>
        <v>45202</v>
      </c>
      <c r="AA286" s="29" t="str">
        <f>tab_herpeto[[#This Row],[Empreendimento]]</f>
        <v>PCH Canoas</v>
      </c>
      <c r="AB286" s="29" t="s">
        <v>175</v>
      </c>
      <c r="AC286" s="29" t="s">
        <v>178</v>
      </c>
      <c r="AD286" s="29" t="s">
        <v>181</v>
      </c>
      <c r="AE286" s="29" t="s">
        <v>3086</v>
      </c>
      <c r="AF286" s="29" t="s">
        <v>184</v>
      </c>
      <c r="AG286" s="29" t="s">
        <v>3130</v>
      </c>
      <c r="AH286" s="29" t="s">
        <v>189</v>
      </c>
      <c r="AI286" s="43" t="str">
        <f>tab_herpeto[[#This Row],[Espécie*]]</f>
        <v>Dendropsophus minutus</v>
      </c>
      <c r="AJ286" s="34" t="str">
        <f>IFERROR(VLOOKUP(tab_herpeto[[#This Row],[Espécie*2]],'Base de dados'!B:Z,7,),0)</f>
        <v>pererequinha-do-brejo</v>
      </c>
      <c r="AK286" s="29" t="str">
        <f>IFERROR(VLOOKUP(tab_herpeto[[#This Row],[Espécie*2]],'Base de dados'!B:Z,13,),0)</f>
        <v>-</v>
      </c>
      <c r="AL286" s="29"/>
      <c r="AM286" s="54">
        <v>531729</v>
      </c>
      <c r="AN286" s="54">
        <v>6964676</v>
      </c>
      <c r="AO286" s="29" t="str">
        <f>IFERROR(VLOOKUP(tab_herpeto[[#This Row],[Espécie*2]],'Base de dados'!B:Z,22,),0)</f>
        <v>-</v>
      </c>
      <c r="AP286" s="29" t="str">
        <f>IFERROR(VLOOKUP(tab_herpeto[[#This Row],[Espécie*2]],'Base de dados'!B:Z,23,),0)</f>
        <v>-</v>
      </c>
      <c r="AQ286" s="29" t="str">
        <f>IFERROR(VLOOKUP(tab_herpeto[[#This Row],[Espécie*2]],'Base de dados'!B:Z,21,),0)</f>
        <v>LC</v>
      </c>
      <c r="AR286" s="29" t="str">
        <f>tab_herpeto[[#This Row],[Campanha]]</f>
        <v>C04</v>
      </c>
      <c r="AS286" s="29"/>
      <c r="AT286" s="29" t="str">
        <f>tab_herpeto[[#This Row],[Método]]</f>
        <v>Ponto de escuta</v>
      </c>
      <c r="AU286" s="29" t="str">
        <f>tab_herpeto[[#This Row],[ID Marcação*]]</f>
        <v>-</v>
      </c>
      <c r="AV286" s="29">
        <f>tab_herpeto[[#This Row],[Nº do Tombo]]</f>
        <v>0</v>
      </c>
      <c r="AW286" s="29" t="str">
        <f>IFERROR(VLOOKUP(tab_herpeto[[#This Row],[Espécie*2]],'Base de dados'!B:Z,11,),0)</f>
        <v>R</v>
      </c>
      <c r="AX286" s="29" t="str">
        <f>IFERROR(VLOOKUP(tab_herpeto[[#This Row],[Espécie*2]],'Base de dados'!B:Z,3,),0)</f>
        <v>Anura</v>
      </c>
      <c r="AY286" s="29" t="str">
        <f>IFERROR(VLOOKUP(tab_herpeto[[#This Row],[Espécie*2]],'Base de dados'!B:Z,4,),0)</f>
        <v>Hylidae</v>
      </c>
      <c r="AZ286" s="29" t="str">
        <f>IFERROR(VLOOKUP(tab_herpeto[[#This Row],[Espécie*2]],'Base de dados'!B:Z,5,),0)</f>
        <v>Dendropsophinae</v>
      </c>
      <c r="BA286" s="29">
        <f>IFERROR(VLOOKUP(tab_herpeto[[#This Row],[Espécie*2]],'Base de dados'!B:Z,6,),0)</f>
        <v>0</v>
      </c>
      <c r="BB286" s="29" t="str">
        <f>IFERROR(VLOOKUP(tab_herpeto[[#This Row],[Espécie*2]],'Base de dados'!B:Z,8,),0)</f>
        <v>-</v>
      </c>
      <c r="BC286" s="29" t="str">
        <f>IFERROR(VLOOKUP(tab_herpeto[[#This Row],[Espécie*2]],'Base de dados'!B:Z,9,),0)</f>
        <v>Ar</v>
      </c>
      <c r="BD286" s="29" t="str">
        <f>IFERROR(VLOOKUP(tab_herpeto[[#This Row],[Espécie*2]],'Base de dados'!B:Z,10,),0)</f>
        <v>A</v>
      </c>
      <c r="BE286" s="29" t="str">
        <f>IFERROR(VLOOKUP(tab_herpeto[[#This Row],[Espécie*2]],'Base de dados'!B:Z,12,),0)</f>
        <v>-</v>
      </c>
      <c r="BF286" s="29" t="str">
        <f>IFERROR(VLOOKUP(tab_herpeto[[#This Row],[Espécie*2]],'Base de dados'!B:Z,14,),0)</f>
        <v>RS, SC, PR, SP, RJ, ES, MG, BA, SE, AL, PE, PB, RN, CE, PI, MA, MS, MT, GO, DF, TO, PA, AM, AP, RO, RR, AC</v>
      </c>
      <c r="BG286" s="29">
        <f>IFERROR(VLOOKUP(tab_herpeto[[#This Row],[Espécie*2]],'Base de dados'!B:Z,15,),0)</f>
        <v>0</v>
      </c>
      <c r="BH286" s="29">
        <f>IFERROR(VLOOKUP(tab_herpeto[[#This Row],[Espécie*2]],'Base de dados'!B:Z,16,),0)</f>
        <v>0</v>
      </c>
      <c r="BI286" s="29">
        <f>IFERROR(VLOOKUP(tab_herpeto[[#This Row],[Espécie*2]],'Base de dados'!B:Z,17,),0)</f>
        <v>0</v>
      </c>
      <c r="BJ286" s="29">
        <f>IFERROR(VLOOKUP(tab_herpeto[[#This Row],[Espécie*2]],'Base de dados'!B:Z,18,),0)</f>
        <v>0</v>
      </c>
      <c r="BK286" s="29" t="str">
        <f>IFERROR(VLOOKUP(tab_herpeto[[#This Row],[Espécie*2]],'Base de dados'!B:Z,19,),0)</f>
        <v>-</v>
      </c>
      <c r="BL286" s="29" t="str">
        <f>IFERROR(VLOOKUP(tab_herpeto[[#This Row],[Espécie*2]],'Base de dados'!B:Z,20,),0)</f>
        <v>-</v>
      </c>
      <c r="BM286" s="29" t="str">
        <f>IFERROR(VLOOKUP(tab_herpeto[[#This Row],[Espécie*2]],'Base de dados'!B:Z,24),0)</f>
        <v>-</v>
      </c>
      <c r="BN286" s="29" t="str">
        <f>IFERROR(VLOOKUP(tab_herpeto[[#This Row],[Espécie*2]],'Base de dados'!B:Z,25,),0)</f>
        <v>-</v>
      </c>
      <c r="BO286" s="29">
        <f>IFERROR(VLOOKUP(tab_herpeto[[#This Row],[Espécie*2]],'Base de dados'!B:Z,2),0)</f>
        <v>898</v>
      </c>
      <c r="BP286" s="29">
        <f>IFERROR(VLOOKUP(tab_herpeto[[#This Row],[Espécie*2]],'Base de dados'!B:AA,26),0)</f>
        <v>0</v>
      </c>
    </row>
    <row r="287" spans="2:68" x14ac:dyDescent="0.25">
      <c r="B287" s="29">
        <v>283</v>
      </c>
      <c r="C287" s="33" t="s">
        <v>3071</v>
      </c>
      <c r="D287" s="29" t="s">
        <v>3131</v>
      </c>
      <c r="E287" s="29" t="s">
        <v>86</v>
      </c>
      <c r="F287" s="50">
        <v>45202</v>
      </c>
      <c r="G287" s="50" t="s">
        <v>3073</v>
      </c>
      <c r="H287" s="50"/>
      <c r="I287" s="50" t="s">
        <v>57</v>
      </c>
      <c r="J287" s="50" t="s">
        <v>3133</v>
      </c>
      <c r="K287" s="50" t="s">
        <v>1003</v>
      </c>
      <c r="L287" s="29" t="str">
        <f>IFERROR(VLOOKUP(tab_herpeto[[#This Row],[Espécie*]],'Base de dados'!B:Z,7,),0)</f>
        <v>pererequinha-do-brejo</v>
      </c>
      <c r="M287" s="29" t="s">
        <v>3</v>
      </c>
      <c r="N287" s="49" t="s">
        <v>82</v>
      </c>
      <c r="O287" s="49" t="s">
        <v>82</v>
      </c>
      <c r="P287" s="29" t="s">
        <v>39</v>
      </c>
      <c r="Q287" s="49" t="s">
        <v>3136</v>
      </c>
      <c r="R287" s="49"/>
      <c r="S287" s="49" t="s">
        <v>4</v>
      </c>
      <c r="T287" s="55">
        <v>0.75</v>
      </c>
      <c r="U287" s="55">
        <v>0.79166666666666696</v>
      </c>
      <c r="V287" s="49"/>
      <c r="W287" s="49"/>
      <c r="X287" s="29"/>
      <c r="Y287" s="29"/>
      <c r="Z287" s="33">
        <f>tab_herpeto[[#This Row],[Data]]</f>
        <v>45202</v>
      </c>
      <c r="AA287" s="29" t="str">
        <f>tab_herpeto[[#This Row],[Empreendimento]]</f>
        <v>PCH Canoas</v>
      </c>
      <c r="AB287" s="29" t="s">
        <v>175</v>
      </c>
      <c r="AC287" s="29" t="s">
        <v>178</v>
      </c>
      <c r="AD287" s="29" t="s">
        <v>181</v>
      </c>
      <c r="AE287" s="29" t="s">
        <v>3086</v>
      </c>
      <c r="AF287" s="29" t="s">
        <v>184</v>
      </c>
      <c r="AG287" s="29" t="s">
        <v>3130</v>
      </c>
      <c r="AH287" s="29" t="s">
        <v>189</v>
      </c>
      <c r="AI287" s="43" t="str">
        <f>tab_herpeto[[#This Row],[Espécie*]]</f>
        <v>Dendropsophus minutus</v>
      </c>
      <c r="AJ287" s="34" t="str">
        <f>IFERROR(VLOOKUP(tab_herpeto[[#This Row],[Espécie*2]],'Base de dados'!B:Z,7,),0)</f>
        <v>pererequinha-do-brejo</v>
      </c>
      <c r="AK287" s="29" t="str">
        <f>IFERROR(VLOOKUP(tab_herpeto[[#This Row],[Espécie*2]],'Base de dados'!B:Z,13,),0)</f>
        <v>-</v>
      </c>
      <c r="AL287" s="29"/>
      <c r="AM287" s="54">
        <v>531729</v>
      </c>
      <c r="AN287" s="54">
        <v>6964676</v>
      </c>
      <c r="AO287" s="29" t="str">
        <f>IFERROR(VLOOKUP(tab_herpeto[[#This Row],[Espécie*2]],'Base de dados'!B:Z,22,),0)</f>
        <v>-</v>
      </c>
      <c r="AP287" s="29" t="str">
        <f>IFERROR(VLOOKUP(tab_herpeto[[#This Row],[Espécie*2]],'Base de dados'!B:Z,23,),0)</f>
        <v>-</v>
      </c>
      <c r="AQ287" s="29" t="str">
        <f>IFERROR(VLOOKUP(tab_herpeto[[#This Row],[Espécie*2]],'Base de dados'!B:Z,21,),0)</f>
        <v>LC</v>
      </c>
      <c r="AR287" s="29" t="str">
        <f>tab_herpeto[[#This Row],[Campanha]]</f>
        <v>C04</v>
      </c>
      <c r="AS287" s="29"/>
      <c r="AT287" s="29" t="str">
        <f>tab_herpeto[[#This Row],[Método]]</f>
        <v>Ponto de escuta</v>
      </c>
      <c r="AU287" s="29" t="str">
        <f>tab_herpeto[[#This Row],[ID Marcação*]]</f>
        <v>-</v>
      </c>
      <c r="AV287" s="29">
        <f>tab_herpeto[[#This Row],[Nº do Tombo]]</f>
        <v>0</v>
      </c>
      <c r="AW287" s="29" t="str">
        <f>IFERROR(VLOOKUP(tab_herpeto[[#This Row],[Espécie*2]],'Base de dados'!B:Z,11,),0)</f>
        <v>R</v>
      </c>
      <c r="AX287" s="29" t="str">
        <f>IFERROR(VLOOKUP(tab_herpeto[[#This Row],[Espécie*2]],'Base de dados'!B:Z,3,),0)</f>
        <v>Anura</v>
      </c>
      <c r="AY287" s="29" t="str">
        <f>IFERROR(VLOOKUP(tab_herpeto[[#This Row],[Espécie*2]],'Base de dados'!B:Z,4,),0)</f>
        <v>Hylidae</v>
      </c>
      <c r="AZ287" s="29" t="str">
        <f>IFERROR(VLOOKUP(tab_herpeto[[#This Row],[Espécie*2]],'Base de dados'!B:Z,5,),0)</f>
        <v>Dendropsophinae</v>
      </c>
      <c r="BA287" s="29">
        <f>IFERROR(VLOOKUP(tab_herpeto[[#This Row],[Espécie*2]],'Base de dados'!B:Z,6,),0)</f>
        <v>0</v>
      </c>
      <c r="BB287" s="29" t="str">
        <f>IFERROR(VLOOKUP(tab_herpeto[[#This Row],[Espécie*2]],'Base de dados'!B:Z,8,),0)</f>
        <v>-</v>
      </c>
      <c r="BC287" s="29" t="str">
        <f>IFERROR(VLOOKUP(tab_herpeto[[#This Row],[Espécie*2]],'Base de dados'!B:Z,9,),0)</f>
        <v>Ar</v>
      </c>
      <c r="BD287" s="29" t="str">
        <f>IFERROR(VLOOKUP(tab_herpeto[[#This Row],[Espécie*2]],'Base de dados'!B:Z,10,),0)</f>
        <v>A</v>
      </c>
      <c r="BE287" s="29" t="str">
        <f>IFERROR(VLOOKUP(tab_herpeto[[#This Row],[Espécie*2]],'Base de dados'!B:Z,12,),0)</f>
        <v>-</v>
      </c>
      <c r="BF287" s="29" t="str">
        <f>IFERROR(VLOOKUP(tab_herpeto[[#This Row],[Espécie*2]],'Base de dados'!B:Z,14,),0)</f>
        <v>RS, SC, PR, SP, RJ, ES, MG, BA, SE, AL, PE, PB, RN, CE, PI, MA, MS, MT, GO, DF, TO, PA, AM, AP, RO, RR, AC</v>
      </c>
      <c r="BG287" s="29">
        <f>IFERROR(VLOOKUP(tab_herpeto[[#This Row],[Espécie*2]],'Base de dados'!B:Z,15,),0)</f>
        <v>0</v>
      </c>
      <c r="BH287" s="29">
        <f>IFERROR(VLOOKUP(tab_herpeto[[#This Row],[Espécie*2]],'Base de dados'!B:Z,16,),0)</f>
        <v>0</v>
      </c>
      <c r="BI287" s="29">
        <f>IFERROR(VLOOKUP(tab_herpeto[[#This Row],[Espécie*2]],'Base de dados'!B:Z,17,),0)</f>
        <v>0</v>
      </c>
      <c r="BJ287" s="29">
        <f>IFERROR(VLOOKUP(tab_herpeto[[#This Row],[Espécie*2]],'Base de dados'!B:Z,18,),0)</f>
        <v>0</v>
      </c>
      <c r="BK287" s="29" t="str">
        <f>IFERROR(VLOOKUP(tab_herpeto[[#This Row],[Espécie*2]],'Base de dados'!B:Z,19,),0)</f>
        <v>-</v>
      </c>
      <c r="BL287" s="29" t="str">
        <f>IFERROR(VLOOKUP(tab_herpeto[[#This Row],[Espécie*2]],'Base de dados'!B:Z,20,),0)</f>
        <v>-</v>
      </c>
      <c r="BM287" s="29" t="str">
        <f>IFERROR(VLOOKUP(tab_herpeto[[#This Row],[Espécie*2]],'Base de dados'!B:Z,24),0)</f>
        <v>-</v>
      </c>
      <c r="BN287" s="29" t="str">
        <f>IFERROR(VLOOKUP(tab_herpeto[[#This Row],[Espécie*2]],'Base de dados'!B:Z,25,),0)</f>
        <v>-</v>
      </c>
      <c r="BO287" s="29">
        <f>IFERROR(VLOOKUP(tab_herpeto[[#This Row],[Espécie*2]],'Base de dados'!B:Z,2),0)</f>
        <v>898</v>
      </c>
      <c r="BP287" s="29">
        <f>IFERROR(VLOOKUP(tab_herpeto[[#This Row],[Espécie*2]],'Base de dados'!B:AA,26),0)</f>
        <v>0</v>
      </c>
    </row>
    <row r="288" spans="2:68" x14ac:dyDescent="0.25">
      <c r="B288" s="29">
        <v>284</v>
      </c>
      <c r="C288" s="33" t="s">
        <v>3071</v>
      </c>
      <c r="D288" s="29" t="s">
        <v>3131</v>
      </c>
      <c r="E288" s="29" t="s">
        <v>86</v>
      </c>
      <c r="F288" s="50">
        <v>45202</v>
      </c>
      <c r="G288" s="50" t="s">
        <v>3073</v>
      </c>
      <c r="H288" s="50"/>
      <c r="I288" s="50" t="s">
        <v>57</v>
      </c>
      <c r="J288" s="50" t="s">
        <v>3133</v>
      </c>
      <c r="K288" s="50" t="s">
        <v>1003</v>
      </c>
      <c r="L288" s="29" t="str">
        <f>IFERROR(VLOOKUP(tab_herpeto[[#This Row],[Espécie*]],'Base de dados'!B:Z,7,),0)</f>
        <v>pererequinha-do-brejo</v>
      </c>
      <c r="M288" s="29" t="s">
        <v>3</v>
      </c>
      <c r="N288" s="49" t="s">
        <v>82</v>
      </c>
      <c r="O288" s="49" t="s">
        <v>82</v>
      </c>
      <c r="P288" s="29" t="s">
        <v>39</v>
      </c>
      <c r="Q288" s="49" t="s">
        <v>3136</v>
      </c>
      <c r="R288" s="49"/>
      <c r="S288" s="49" t="s">
        <v>4</v>
      </c>
      <c r="T288" s="55">
        <v>0.75</v>
      </c>
      <c r="U288" s="55">
        <v>0.79166666666666696</v>
      </c>
      <c r="V288" s="49"/>
      <c r="W288" s="49"/>
      <c r="X288" s="29"/>
      <c r="Y288" s="29"/>
      <c r="Z288" s="33">
        <f>tab_herpeto[[#This Row],[Data]]</f>
        <v>45202</v>
      </c>
      <c r="AA288" s="29" t="str">
        <f>tab_herpeto[[#This Row],[Empreendimento]]</f>
        <v>PCH Canoas</v>
      </c>
      <c r="AB288" s="29" t="s">
        <v>175</v>
      </c>
      <c r="AC288" s="29" t="s">
        <v>178</v>
      </c>
      <c r="AD288" s="29" t="s">
        <v>181</v>
      </c>
      <c r="AE288" s="29" t="s">
        <v>3086</v>
      </c>
      <c r="AF288" s="29" t="s">
        <v>184</v>
      </c>
      <c r="AG288" s="29" t="s">
        <v>3130</v>
      </c>
      <c r="AH288" s="29" t="s">
        <v>189</v>
      </c>
      <c r="AI288" s="43" t="str">
        <f>tab_herpeto[[#This Row],[Espécie*]]</f>
        <v>Dendropsophus minutus</v>
      </c>
      <c r="AJ288" s="34" t="str">
        <f>IFERROR(VLOOKUP(tab_herpeto[[#This Row],[Espécie*2]],'Base de dados'!B:Z,7,),0)</f>
        <v>pererequinha-do-brejo</v>
      </c>
      <c r="AK288" s="29" t="str">
        <f>IFERROR(VLOOKUP(tab_herpeto[[#This Row],[Espécie*2]],'Base de dados'!B:Z,13,),0)</f>
        <v>-</v>
      </c>
      <c r="AL288" s="29"/>
      <c r="AM288" s="54">
        <v>531729</v>
      </c>
      <c r="AN288" s="54">
        <v>6964676</v>
      </c>
      <c r="AO288" s="29" t="str">
        <f>IFERROR(VLOOKUP(tab_herpeto[[#This Row],[Espécie*2]],'Base de dados'!B:Z,22,),0)</f>
        <v>-</v>
      </c>
      <c r="AP288" s="29" t="str">
        <f>IFERROR(VLOOKUP(tab_herpeto[[#This Row],[Espécie*2]],'Base de dados'!B:Z,23,),0)</f>
        <v>-</v>
      </c>
      <c r="AQ288" s="29" t="str">
        <f>IFERROR(VLOOKUP(tab_herpeto[[#This Row],[Espécie*2]],'Base de dados'!B:Z,21,),0)</f>
        <v>LC</v>
      </c>
      <c r="AR288" s="29" t="str">
        <f>tab_herpeto[[#This Row],[Campanha]]</f>
        <v>C04</v>
      </c>
      <c r="AS288" s="29"/>
      <c r="AT288" s="29" t="str">
        <f>tab_herpeto[[#This Row],[Método]]</f>
        <v>Ponto de escuta</v>
      </c>
      <c r="AU288" s="29" t="str">
        <f>tab_herpeto[[#This Row],[ID Marcação*]]</f>
        <v>-</v>
      </c>
      <c r="AV288" s="29">
        <f>tab_herpeto[[#This Row],[Nº do Tombo]]</f>
        <v>0</v>
      </c>
      <c r="AW288" s="29" t="str">
        <f>IFERROR(VLOOKUP(tab_herpeto[[#This Row],[Espécie*2]],'Base de dados'!B:Z,11,),0)</f>
        <v>R</v>
      </c>
      <c r="AX288" s="29" t="str">
        <f>IFERROR(VLOOKUP(tab_herpeto[[#This Row],[Espécie*2]],'Base de dados'!B:Z,3,),0)</f>
        <v>Anura</v>
      </c>
      <c r="AY288" s="29" t="str">
        <f>IFERROR(VLOOKUP(tab_herpeto[[#This Row],[Espécie*2]],'Base de dados'!B:Z,4,),0)</f>
        <v>Hylidae</v>
      </c>
      <c r="AZ288" s="29" t="str">
        <f>IFERROR(VLOOKUP(tab_herpeto[[#This Row],[Espécie*2]],'Base de dados'!B:Z,5,),0)</f>
        <v>Dendropsophinae</v>
      </c>
      <c r="BA288" s="29">
        <f>IFERROR(VLOOKUP(tab_herpeto[[#This Row],[Espécie*2]],'Base de dados'!B:Z,6,),0)</f>
        <v>0</v>
      </c>
      <c r="BB288" s="29" t="str">
        <f>IFERROR(VLOOKUP(tab_herpeto[[#This Row],[Espécie*2]],'Base de dados'!B:Z,8,),0)</f>
        <v>-</v>
      </c>
      <c r="BC288" s="29" t="str">
        <f>IFERROR(VLOOKUP(tab_herpeto[[#This Row],[Espécie*2]],'Base de dados'!B:Z,9,),0)</f>
        <v>Ar</v>
      </c>
      <c r="BD288" s="29" t="str">
        <f>IFERROR(VLOOKUP(tab_herpeto[[#This Row],[Espécie*2]],'Base de dados'!B:Z,10,),0)</f>
        <v>A</v>
      </c>
      <c r="BE288" s="29" t="str">
        <f>IFERROR(VLOOKUP(tab_herpeto[[#This Row],[Espécie*2]],'Base de dados'!B:Z,12,),0)</f>
        <v>-</v>
      </c>
      <c r="BF288" s="29" t="str">
        <f>IFERROR(VLOOKUP(tab_herpeto[[#This Row],[Espécie*2]],'Base de dados'!B:Z,14,),0)</f>
        <v>RS, SC, PR, SP, RJ, ES, MG, BA, SE, AL, PE, PB, RN, CE, PI, MA, MS, MT, GO, DF, TO, PA, AM, AP, RO, RR, AC</v>
      </c>
      <c r="BG288" s="29">
        <f>IFERROR(VLOOKUP(tab_herpeto[[#This Row],[Espécie*2]],'Base de dados'!B:Z,15,),0)</f>
        <v>0</v>
      </c>
      <c r="BH288" s="29">
        <f>IFERROR(VLOOKUP(tab_herpeto[[#This Row],[Espécie*2]],'Base de dados'!B:Z,16,),0)</f>
        <v>0</v>
      </c>
      <c r="BI288" s="29">
        <f>IFERROR(VLOOKUP(tab_herpeto[[#This Row],[Espécie*2]],'Base de dados'!B:Z,17,),0)</f>
        <v>0</v>
      </c>
      <c r="BJ288" s="29">
        <f>IFERROR(VLOOKUP(tab_herpeto[[#This Row],[Espécie*2]],'Base de dados'!B:Z,18,),0)</f>
        <v>0</v>
      </c>
      <c r="BK288" s="29" t="str">
        <f>IFERROR(VLOOKUP(tab_herpeto[[#This Row],[Espécie*2]],'Base de dados'!B:Z,19,),0)</f>
        <v>-</v>
      </c>
      <c r="BL288" s="29" t="str">
        <f>IFERROR(VLOOKUP(tab_herpeto[[#This Row],[Espécie*2]],'Base de dados'!B:Z,20,),0)</f>
        <v>-</v>
      </c>
      <c r="BM288" s="29" t="str">
        <f>IFERROR(VLOOKUP(tab_herpeto[[#This Row],[Espécie*2]],'Base de dados'!B:Z,24),0)</f>
        <v>-</v>
      </c>
      <c r="BN288" s="29" t="str">
        <f>IFERROR(VLOOKUP(tab_herpeto[[#This Row],[Espécie*2]],'Base de dados'!B:Z,25,),0)</f>
        <v>-</v>
      </c>
      <c r="BO288" s="29">
        <f>IFERROR(VLOOKUP(tab_herpeto[[#This Row],[Espécie*2]],'Base de dados'!B:Z,2),0)</f>
        <v>898</v>
      </c>
      <c r="BP288" s="29">
        <f>IFERROR(VLOOKUP(tab_herpeto[[#This Row],[Espécie*2]],'Base de dados'!B:AA,26),0)</f>
        <v>0</v>
      </c>
    </row>
    <row r="289" spans="2:68" x14ac:dyDescent="0.25">
      <c r="B289" s="29">
        <v>285</v>
      </c>
      <c r="C289" s="33" t="s">
        <v>3071</v>
      </c>
      <c r="D289" s="29" t="s">
        <v>3131</v>
      </c>
      <c r="E289" s="29" t="s">
        <v>86</v>
      </c>
      <c r="F289" s="50">
        <v>45202</v>
      </c>
      <c r="G289" s="50" t="s">
        <v>3073</v>
      </c>
      <c r="H289" s="50"/>
      <c r="I289" s="50" t="s">
        <v>57</v>
      </c>
      <c r="J289" s="50" t="s">
        <v>3133</v>
      </c>
      <c r="K289" s="50" t="s">
        <v>1003</v>
      </c>
      <c r="L289" s="29" t="str">
        <f>IFERROR(VLOOKUP(tab_herpeto[[#This Row],[Espécie*]],'Base de dados'!B:Z,7,),0)</f>
        <v>pererequinha-do-brejo</v>
      </c>
      <c r="M289" s="29" t="s">
        <v>3</v>
      </c>
      <c r="N289" s="49" t="s">
        <v>82</v>
      </c>
      <c r="O289" s="49" t="s">
        <v>82</v>
      </c>
      <c r="P289" s="29" t="s">
        <v>39</v>
      </c>
      <c r="Q289" s="49" t="s">
        <v>3136</v>
      </c>
      <c r="R289" s="49"/>
      <c r="S289" s="49" t="s">
        <v>4</v>
      </c>
      <c r="T289" s="55">
        <v>0.75</v>
      </c>
      <c r="U289" s="55">
        <v>0.79166666666666696</v>
      </c>
      <c r="V289" s="49"/>
      <c r="W289" s="49"/>
      <c r="X289" s="29"/>
      <c r="Y289" s="29"/>
      <c r="Z289" s="33">
        <f>tab_herpeto[[#This Row],[Data]]</f>
        <v>45202</v>
      </c>
      <c r="AA289" s="29" t="str">
        <f>tab_herpeto[[#This Row],[Empreendimento]]</f>
        <v>PCH Canoas</v>
      </c>
      <c r="AB289" s="29" t="s">
        <v>175</v>
      </c>
      <c r="AC289" s="29" t="s">
        <v>178</v>
      </c>
      <c r="AD289" s="29" t="s">
        <v>181</v>
      </c>
      <c r="AE289" s="29" t="s">
        <v>3086</v>
      </c>
      <c r="AF289" s="29" t="s">
        <v>184</v>
      </c>
      <c r="AG289" s="29" t="s">
        <v>3130</v>
      </c>
      <c r="AH289" s="29" t="s">
        <v>189</v>
      </c>
      <c r="AI289" s="43" t="str">
        <f>tab_herpeto[[#This Row],[Espécie*]]</f>
        <v>Dendropsophus minutus</v>
      </c>
      <c r="AJ289" s="34" t="str">
        <f>IFERROR(VLOOKUP(tab_herpeto[[#This Row],[Espécie*2]],'Base de dados'!B:Z,7,),0)</f>
        <v>pererequinha-do-brejo</v>
      </c>
      <c r="AK289" s="29" t="str">
        <f>IFERROR(VLOOKUP(tab_herpeto[[#This Row],[Espécie*2]],'Base de dados'!B:Z,13,),0)</f>
        <v>-</v>
      </c>
      <c r="AL289" s="29"/>
      <c r="AM289" s="54">
        <v>531729</v>
      </c>
      <c r="AN289" s="54">
        <v>6964676</v>
      </c>
      <c r="AO289" s="29" t="str">
        <f>IFERROR(VLOOKUP(tab_herpeto[[#This Row],[Espécie*2]],'Base de dados'!B:Z,22,),0)</f>
        <v>-</v>
      </c>
      <c r="AP289" s="29" t="str">
        <f>IFERROR(VLOOKUP(tab_herpeto[[#This Row],[Espécie*2]],'Base de dados'!B:Z,23,),0)</f>
        <v>-</v>
      </c>
      <c r="AQ289" s="29" t="str">
        <f>IFERROR(VLOOKUP(tab_herpeto[[#This Row],[Espécie*2]],'Base de dados'!B:Z,21,),0)</f>
        <v>LC</v>
      </c>
      <c r="AR289" s="29" t="str">
        <f>tab_herpeto[[#This Row],[Campanha]]</f>
        <v>C04</v>
      </c>
      <c r="AS289" s="29"/>
      <c r="AT289" s="29" t="str">
        <f>tab_herpeto[[#This Row],[Método]]</f>
        <v>Ponto de escuta</v>
      </c>
      <c r="AU289" s="29" t="str">
        <f>tab_herpeto[[#This Row],[ID Marcação*]]</f>
        <v>-</v>
      </c>
      <c r="AV289" s="29">
        <f>tab_herpeto[[#This Row],[Nº do Tombo]]</f>
        <v>0</v>
      </c>
      <c r="AW289" s="29" t="str">
        <f>IFERROR(VLOOKUP(tab_herpeto[[#This Row],[Espécie*2]],'Base de dados'!B:Z,11,),0)</f>
        <v>R</v>
      </c>
      <c r="AX289" s="29" t="str">
        <f>IFERROR(VLOOKUP(tab_herpeto[[#This Row],[Espécie*2]],'Base de dados'!B:Z,3,),0)</f>
        <v>Anura</v>
      </c>
      <c r="AY289" s="29" t="str">
        <f>IFERROR(VLOOKUP(tab_herpeto[[#This Row],[Espécie*2]],'Base de dados'!B:Z,4,),0)</f>
        <v>Hylidae</v>
      </c>
      <c r="AZ289" s="29" t="str">
        <f>IFERROR(VLOOKUP(tab_herpeto[[#This Row],[Espécie*2]],'Base de dados'!B:Z,5,),0)</f>
        <v>Dendropsophinae</v>
      </c>
      <c r="BA289" s="29">
        <f>IFERROR(VLOOKUP(tab_herpeto[[#This Row],[Espécie*2]],'Base de dados'!B:Z,6,),0)</f>
        <v>0</v>
      </c>
      <c r="BB289" s="29" t="str">
        <f>IFERROR(VLOOKUP(tab_herpeto[[#This Row],[Espécie*2]],'Base de dados'!B:Z,8,),0)</f>
        <v>-</v>
      </c>
      <c r="BC289" s="29" t="str">
        <f>IFERROR(VLOOKUP(tab_herpeto[[#This Row],[Espécie*2]],'Base de dados'!B:Z,9,),0)</f>
        <v>Ar</v>
      </c>
      <c r="BD289" s="29" t="str">
        <f>IFERROR(VLOOKUP(tab_herpeto[[#This Row],[Espécie*2]],'Base de dados'!B:Z,10,),0)</f>
        <v>A</v>
      </c>
      <c r="BE289" s="29" t="str">
        <f>IFERROR(VLOOKUP(tab_herpeto[[#This Row],[Espécie*2]],'Base de dados'!B:Z,12,),0)</f>
        <v>-</v>
      </c>
      <c r="BF289" s="29" t="str">
        <f>IFERROR(VLOOKUP(tab_herpeto[[#This Row],[Espécie*2]],'Base de dados'!B:Z,14,),0)</f>
        <v>RS, SC, PR, SP, RJ, ES, MG, BA, SE, AL, PE, PB, RN, CE, PI, MA, MS, MT, GO, DF, TO, PA, AM, AP, RO, RR, AC</v>
      </c>
      <c r="BG289" s="29">
        <f>IFERROR(VLOOKUP(tab_herpeto[[#This Row],[Espécie*2]],'Base de dados'!B:Z,15,),0)</f>
        <v>0</v>
      </c>
      <c r="BH289" s="29">
        <f>IFERROR(VLOOKUP(tab_herpeto[[#This Row],[Espécie*2]],'Base de dados'!B:Z,16,),0)</f>
        <v>0</v>
      </c>
      <c r="BI289" s="29">
        <f>IFERROR(VLOOKUP(tab_herpeto[[#This Row],[Espécie*2]],'Base de dados'!B:Z,17,),0)</f>
        <v>0</v>
      </c>
      <c r="BJ289" s="29">
        <f>IFERROR(VLOOKUP(tab_herpeto[[#This Row],[Espécie*2]],'Base de dados'!B:Z,18,),0)</f>
        <v>0</v>
      </c>
      <c r="BK289" s="29" t="str">
        <f>IFERROR(VLOOKUP(tab_herpeto[[#This Row],[Espécie*2]],'Base de dados'!B:Z,19,),0)</f>
        <v>-</v>
      </c>
      <c r="BL289" s="29" t="str">
        <f>IFERROR(VLOOKUP(tab_herpeto[[#This Row],[Espécie*2]],'Base de dados'!B:Z,20,),0)</f>
        <v>-</v>
      </c>
      <c r="BM289" s="29" t="str">
        <f>IFERROR(VLOOKUP(tab_herpeto[[#This Row],[Espécie*2]],'Base de dados'!B:Z,24),0)</f>
        <v>-</v>
      </c>
      <c r="BN289" s="29" t="str">
        <f>IFERROR(VLOOKUP(tab_herpeto[[#This Row],[Espécie*2]],'Base de dados'!B:Z,25,),0)</f>
        <v>-</v>
      </c>
      <c r="BO289" s="29">
        <f>IFERROR(VLOOKUP(tab_herpeto[[#This Row],[Espécie*2]],'Base de dados'!B:Z,2),0)</f>
        <v>898</v>
      </c>
      <c r="BP289" s="29">
        <f>IFERROR(VLOOKUP(tab_herpeto[[#This Row],[Espécie*2]],'Base de dados'!B:AA,26),0)</f>
        <v>0</v>
      </c>
    </row>
    <row r="290" spans="2:68" x14ac:dyDescent="0.25">
      <c r="B290" s="29">
        <v>286</v>
      </c>
      <c r="C290" s="33" t="s">
        <v>3071</v>
      </c>
      <c r="D290" s="29" t="s">
        <v>3131</v>
      </c>
      <c r="E290" s="29" t="s">
        <v>86</v>
      </c>
      <c r="F290" s="50">
        <v>45202</v>
      </c>
      <c r="G290" s="50" t="s">
        <v>3073</v>
      </c>
      <c r="H290" s="50"/>
      <c r="I290" s="50" t="s">
        <v>57</v>
      </c>
      <c r="J290" s="50" t="s">
        <v>3133</v>
      </c>
      <c r="K290" s="50" t="s">
        <v>1003</v>
      </c>
      <c r="L290" s="29" t="str">
        <f>IFERROR(VLOOKUP(tab_herpeto[[#This Row],[Espécie*]],'Base de dados'!B:Z,7,),0)</f>
        <v>pererequinha-do-brejo</v>
      </c>
      <c r="M290" s="29" t="s">
        <v>3</v>
      </c>
      <c r="N290" s="49" t="s">
        <v>82</v>
      </c>
      <c r="O290" s="49" t="s">
        <v>82</v>
      </c>
      <c r="P290" s="29" t="s">
        <v>39</v>
      </c>
      <c r="Q290" s="49" t="s">
        <v>3136</v>
      </c>
      <c r="R290" s="49"/>
      <c r="S290" s="49" t="s">
        <v>4</v>
      </c>
      <c r="T290" s="55">
        <v>0.75</v>
      </c>
      <c r="U290" s="55">
        <v>0.79166666666666696</v>
      </c>
      <c r="V290" s="49"/>
      <c r="W290" s="49"/>
      <c r="X290" s="29"/>
      <c r="Y290" s="29"/>
      <c r="Z290" s="33">
        <f>tab_herpeto[[#This Row],[Data]]</f>
        <v>45202</v>
      </c>
      <c r="AA290" s="29" t="str">
        <f>tab_herpeto[[#This Row],[Empreendimento]]</f>
        <v>PCH Canoas</v>
      </c>
      <c r="AB290" s="29" t="s">
        <v>175</v>
      </c>
      <c r="AC290" s="29" t="s">
        <v>178</v>
      </c>
      <c r="AD290" s="29" t="s">
        <v>181</v>
      </c>
      <c r="AE290" s="29" t="s">
        <v>3086</v>
      </c>
      <c r="AF290" s="29" t="s">
        <v>184</v>
      </c>
      <c r="AG290" s="29" t="s">
        <v>3130</v>
      </c>
      <c r="AH290" s="29" t="s">
        <v>189</v>
      </c>
      <c r="AI290" s="43" t="str">
        <f>tab_herpeto[[#This Row],[Espécie*]]</f>
        <v>Dendropsophus minutus</v>
      </c>
      <c r="AJ290" s="34" t="str">
        <f>IFERROR(VLOOKUP(tab_herpeto[[#This Row],[Espécie*2]],'Base de dados'!B:Z,7,),0)</f>
        <v>pererequinha-do-brejo</v>
      </c>
      <c r="AK290" s="29" t="str">
        <f>IFERROR(VLOOKUP(tab_herpeto[[#This Row],[Espécie*2]],'Base de dados'!B:Z,13,),0)</f>
        <v>-</v>
      </c>
      <c r="AL290" s="29"/>
      <c r="AM290" s="54">
        <v>531729</v>
      </c>
      <c r="AN290" s="54">
        <v>6964676</v>
      </c>
      <c r="AO290" s="29" t="str">
        <f>IFERROR(VLOOKUP(tab_herpeto[[#This Row],[Espécie*2]],'Base de dados'!B:Z,22,),0)</f>
        <v>-</v>
      </c>
      <c r="AP290" s="29" t="str">
        <f>IFERROR(VLOOKUP(tab_herpeto[[#This Row],[Espécie*2]],'Base de dados'!B:Z,23,),0)</f>
        <v>-</v>
      </c>
      <c r="AQ290" s="29" t="str">
        <f>IFERROR(VLOOKUP(tab_herpeto[[#This Row],[Espécie*2]],'Base de dados'!B:Z,21,),0)</f>
        <v>LC</v>
      </c>
      <c r="AR290" s="29" t="str">
        <f>tab_herpeto[[#This Row],[Campanha]]</f>
        <v>C04</v>
      </c>
      <c r="AS290" s="29"/>
      <c r="AT290" s="29" t="str">
        <f>tab_herpeto[[#This Row],[Método]]</f>
        <v>Ponto de escuta</v>
      </c>
      <c r="AU290" s="29" t="str">
        <f>tab_herpeto[[#This Row],[ID Marcação*]]</f>
        <v>-</v>
      </c>
      <c r="AV290" s="29">
        <f>tab_herpeto[[#This Row],[Nº do Tombo]]</f>
        <v>0</v>
      </c>
      <c r="AW290" s="29" t="str">
        <f>IFERROR(VLOOKUP(tab_herpeto[[#This Row],[Espécie*2]],'Base de dados'!B:Z,11,),0)</f>
        <v>R</v>
      </c>
      <c r="AX290" s="29" t="str">
        <f>IFERROR(VLOOKUP(tab_herpeto[[#This Row],[Espécie*2]],'Base de dados'!B:Z,3,),0)</f>
        <v>Anura</v>
      </c>
      <c r="AY290" s="29" t="str">
        <f>IFERROR(VLOOKUP(tab_herpeto[[#This Row],[Espécie*2]],'Base de dados'!B:Z,4,),0)</f>
        <v>Hylidae</v>
      </c>
      <c r="AZ290" s="29" t="str">
        <f>IFERROR(VLOOKUP(tab_herpeto[[#This Row],[Espécie*2]],'Base de dados'!B:Z,5,),0)</f>
        <v>Dendropsophinae</v>
      </c>
      <c r="BA290" s="29">
        <f>IFERROR(VLOOKUP(tab_herpeto[[#This Row],[Espécie*2]],'Base de dados'!B:Z,6,),0)</f>
        <v>0</v>
      </c>
      <c r="BB290" s="29" t="str">
        <f>IFERROR(VLOOKUP(tab_herpeto[[#This Row],[Espécie*2]],'Base de dados'!B:Z,8,),0)</f>
        <v>-</v>
      </c>
      <c r="BC290" s="29" t="str">
        <f>IFERROR(VLOOKUP(tab_herpeto[[#This Row],[Espécie*2]],'Base de dados'!B:Z,9,),0)</f>
        <v>Ar</v>
      </c>
      <c r="BD290" s="29" t="str">
        <f>IFERROR(VLOOKUP(tab_herpeto[[#This Row],[Espécie*2]],'Base de dados'!B:Z,10,),0)</f>
        <v>A</v>
      </c>
      <c r="BE290" s="29" t="str">
        <f>IFERROR(VLOOKUP(tab_herpeto[[#This Row],[Espécie*2]],'Base de dados'!B:Z,12,),0)</f>
        <v>-</v>
      </c>
      <c r="BF290" s="29" t="str">
        <f>IFERROR(VLOOKUP(tab_herpeto[[#This Row],[Espécie*2]],'Base de dados'!B:Z,14,),0)</f>
        <v>RS, SC, PR, SP, RJ, ES, MG, BA, SE, AL, PE, PB, RN, CE, PI, MA, MS, MT, GO, DF, TO, PA, AM, AP, RO, RR, AC</v>
      </c>
      <c r="BG290" s="29">
        <f>IFERROR(VLOOKUP(tab_herpeto[[#This Row],[Espécie*2]],'Base de dados'!B:Z,15,),0)</f>
        <v>0</v>
      </c>
      <c r="BH290" s="29">
        <f>IFERROR(VLOOKUP(tab_herpeto[[#This Row],[Espécie*2]],'Base de dados'!B:Z,16,),0)</f>
        <v>0</v>
      </c>
      <c r="BI290" s="29">
        <f>IFERROR(VLOOKUP(tab_herpeto[[#This Row],[Espécie*2]],'Base de dados'!B:Z,17,),0)</f>
        <v>0</v>
      </c>
      <c r="BJ290" s="29">
        <f>IFERROR(VLOOKUP(tab_herpeto[[#This Row],[Espécie*2]],'Base de dados'!B:Z,18,),0)</f>
        <v>0</v>
      </c>
      <c r="BK290" s="29" t="str">
        <f>IFERROR(VLOOKUP(tab_herpeto[[#This Row],[Espécie*2]],'Base de dados'!B:Z,19,),0)</f>
        <v>-</v>
      </c>
      <c r="BL290" s="29" t="str">
        <f>IFERROR(VLOOKUP(tab_herpeto[[#This Row],[Espécie*2]],'Base de dados'!B:Z,20,),0)</f>
        <v>-</v>
      </c>
      <c r="BM290" s="29" t="str">
        <f>IFERROR(VLOOKUP(tab_herpeto[[#This Row],[Espécie*2]],'Base de dados'!B:Z,24),0)</f>
        <v>-</v>
      </c>
      <c r="BN290" s="29" t="str">
        <f>IFERROR(VLOOKUP(tab_herpeto[[#This Row],[Espécie*2]],'Base de dados'!B:Z,25,),0)</f>
        <v>-</v>
      </c>
      <c r="BO290" s="29">
        <f>IFERROR(VLOOKUP(tab_herpeto[[#This Row],[Espécie*2]],'Base de dados'!B:Z,2),0)</f>
        <v>898</v>
      </c>
      <c r="BP290" s="29">
        <f>IFERROR(VLOOKUP(tab_herpeto[[#This Row],[Espécie*2]],'Base de dados'!B:AA,26),0)</f>
        <v>0</v>
      </c>
    </row>
    <row r="291" spans="2:68" x14ac:dyDescent="0.25">
      <c r="B291" s="29">
        <v>287</v>
      </c>
      <c r="C291" s="33" t="s">
        <v>3071</v>
      </c>
      <c r="D291" s="29" t="s">
        <v>3131</v>
      </c>
      <c r="E291" s="29" t="s">
        <v>86</v>
      </c>
      <c r="F291" s="50">
        <v>45202</v>
      </c>
      <c r="G291" s="50" t="s">
        <v>3073</v>
      </c>
      <c r="H291" s="50"/>
      <c r="I291" s="50" t="s">
        <v>57</v>
      </c>
      <c r="J291" s="50" t="s">
        <v>3133</v>
      </c>
      <c r="K291" s="50" t="s">
        <v>1003</v>
      </c>
      <c r="L291" s="29" t="str">
        <f>IFERROR(VLOOKUP(tab_herpeto[[#This Row],[Espécie*]],'Base de dados'!B:Z,7,),0)</f>
        <v>pererequinha-do-brejo</v>
      </c>
      <c r="M291" s="29" t="s">
        <v>3</v>
      </c>
      <c r="N291" s="49" t="s">
        <v>82</v>
      </c>
      <c r="O291" s="49" t="s">
        <v>82</v>
      </c>
      <c r="P291" s="29" t="s">
        <v>39</v>
      </c>
      <c r="Q291" s="49" t="s">
        <v>3136</v>
      </c>
      <c r="R291" s="49"/>
      <c r="S291" s="49" t="s">
        <v>4</v>
      </c>
      <c r="T291" s="55">
        <v>0.75</v>
      </c>
      <c r="U291" s="55">
        <v>0.79166666666666696</v>
      </c>
      <c r="V291" s="49"/>
      <c r="W291" s="49"/>
      <c r="X291" s="29"/>
      <c r="Y291" s="29"/>
      <c r="Z291" s="33">
        <f>tab_herpeto[[#This Row],[Data]]</f>
        <v>45202</v>
      </c>
      <c r="AA291" s="29" t="str">
        <f>tab_herpeto[[#This Row],[Empreendimento]]</f>
        <v>PCH Canoas</v>
      </c>
      <c r="AB291" s="29" t="s">
        <v>175</v>
      </c>
      <c r="AC291" s="29" t="s">
        <v>178</v>
      </c>
      <c r="AD291" s="29" t="s">
        <v>181</v>
      </c>
      <c r="AE291" s="29" t="s">
        <v>3086</v>
      </c>
      <c r="AF291" s="29" t="s">
        <v>184</v>
      </c>
      <c r="AG291" s="29" t="s">
        <v>3130</v>
      </c>
      <c r="AH291" s="29" t="s">
        <v>189</v>
      </c>
      <c r="AI291" s="43" t="str">
        <f>tab_herpeto[[#This Row],[Espécie*]]</f>
        <v>Dendropsophus minutus</v>
      </c>
      <c r="AJ291" s="34" t="str">
        <f>IFERROR(VLOOKUP(tab_herpeto[[#This Row],[Espécie*2]],'Base de dados'!B:Z,7,),0)</f>
        <v>pererequinha-do-brejo</v>
      </c>
      <c r="AK291" s="29" t="str">
        <f>IFERROR(VLOOKUP(tab_herpeto[[#This Row],[Espécie*2]],'Base de dados'!B:Z,13,),0)</f>
        <v>-</v>
      </c>
      <c r="AL291" s="29"/>
      <c r="AM291" s="54">
        <v>531729</v>
      </c>
      <c r="AN291" s="54">
        <v>6964676</v>
      </c>
      <c r="AO291" s="29" t="str">
        <f>IFERROR(VLOOKUP(tab_herpeto[[#This Row],[Espécie*2]],'Base de dados'!B:Z,22,),0)</f>
        <v>-</v>
      </c>
      <c r="AP291" s="29" t="str">
        <f>IFERROR(VLOOKUP(tab_herpeto[[#This Row],[Espécie*2]],'Base de dados'!B:Z,23,),0)</f>
        <v>-</v>
      </c>
      <c r="AQ291" s="29" t="str">
        <f>IFERROR(VLOOKUP(tab_herpeto[[#This Row],[Espécie*2]],'Base de dados'!B:Z,21,),0)</f>
        <v>LC</v>
      </c>
      <c r="AR291" s="29" t="str">
        <f>tab_herpeto[[#This Row],[Campanha]]</f>
        <v>C04</v>
      </c>
      <c r="AS291" s="29"/>
      <c r="AT291" s="29" t="str">
        <f>tab_herpeto[[#This Row],[Método]]</f>
        <v>Ponto de escuta</v>
      </c>
      <c r="AU291" s="29" t="str">
        <f>tab_herpeto[[#This Row],[ID Marcação*]]</f>
        <v>-</v>
      </c>
      <c r="AV291" s="29">
        <f>tab_herpeto[[#This Row],[Nº do Tombo]]</f>
        <v>0</v>
      </c>
      <c r="AW291" s="29" t="str">
        <f>IFERROR(VLOOKUP(tab_herpeto[[#This Row],[Espécie*2]],'Base de dados'!B:Z,11,),0)</f>
        <v>R</v>
      </c>
      <c r="AX291" s="29" t="str">
        <f>IFERROR(VLOOKUP(tab_herpeto[[#This Row],[Espécie*2]],'Base de dados'!B:Z,3,),0)</f>
        <v>Anura</v>
      </c>
      <c r="AY291" s="29" t="str">
        <f>IFERROR(VLOOKUP(tab_herpeto[[#This Row],[Espécie*2]],'Base de dados'!B:Z,4,),0)</f>
        <v>Hylidae</v>
      </c>
      <c r="AZ291" s="29" t="str">
        <f>IFERROR(VLOOKUP(tab_herpeto[[#This Row],[Espécie*2]],'Base de dados'!B:Z,5,),0)</f>
        <v>Dendropsophinae</v>
      </c>
      <c r="BA291" s="29">
        <f>IFERROR(VLOOKUP(tab_herpeto[[#This Row],[Espécie*2]],'Base de dados'!B:Z,6,),0)</f>
        <v>0</v>
      </c>
      <c r="BB291" s="29" t="str">
        <f>IFERROR(VLOOKUP(tab_herpeto[[#This Row],[Espécie*2]],'Base de dados'!B:Z,8,),0)</f>
        <v>-</v>
      </c>
      <c r="BC291" s="29" t="str">
        <f>IFERROR(VLOOKUP(tab_herpeto[[#This Row],[Espécie*2]],'Base de dados'!B:Z,9,),0)</f>
        <v>Ar</v>
      </c>
      <c r="BD291" s="29" t="str">
        <f>IFERROR(VLOOKUP(tab_herpeto[[#This Row],[Espécie*2]],'Base de dados'!B:Z,10,),0)</f>
        <v>A</v>
      </c>
      <c r="BE291" s="29" t="str">
        <f>IFERROR(VLOOKUP(tab_herpeto[[#This Row],[Espécie*2]],'Base de dados'!B:Z,12,),0)</f>
        <v>-</v>
      </c>
      <c r="BF291" s="29" t="str">
        <f>IFERROR(VLOOKUP(tab_herpeto[[#This Row],[Espécie*2]],'Base de dados'!B:Z,14,),0)</f>
        <v>RS, SC, PR, SP, RJ, ES, MG, BA, SE, AL, PE, PB, RN, CE, PI, MA, MS, MT, GO, DF, TO, PA, AM, AP, RO, RR, AC</v>
      </c>
      <c r="BG291" s="29">
        <f>IFERROR(VLOOKUP(tab_herpeto[[#This Row],[Espécie*2]],'Base de dados'!B:Z,15,),0)</f>
        <v>0</v>
      </c>
      <c r="BH291" s="29">
        <f>IFERROR(VLOOKUP(tab_herpeto[[#This Row],[Espécie*2]],'Base de dados'!B:Z,16,),0)</f>
        <v>0</v>
      </c>
      <c r="BI291" s="29">
        <f>IFERROR(VLOOKUP(tab_herpeto[[#This Row],[Espécie*2]],'Base de dados'!B:Z,17,),0)</f>
        <v>0</v>
      </c>
      <c r="BJ291" s="29">
        <f>IFERROR(VLOOKUP(tab_herpeto[[#This Row],[Espécie*2]],'Base de dados'!B:Z,18,),0)</f>
        <v>0</v>
      </c>
      <c r="BK291" s="29" t="str">
        <f>IFERROR(VLOOKUP(tab_herpeto[[#This Row],[Espécie*2]],'Base de dados'!B:Z,19,),0)</f>
        <v>-</v>
      </c>
      <c r="BL291" s="29" t="str">
        <f>IFERROR(VLOOKUP(tab_herpeto[[#This Row],[Espécie*2]],'Base de dados'!B:Z,20,),0)</f>
        <v>-</v>
      </c>
      <c r="BM291" s="29" t="str">
        <f>IFERROR(VLOOKUP(tab_herpeto[[#This Row],[Espécie*2]],'Base de dados'!B:Z,24),0)</f>
        <v>-</v>
      </c>
      <c r="BN291" s="29" t="str">
        <f>IFERROR(VLOOKUP(tab_herpeto[[#This Row],[Espécie*2]],'Base de dados'!B:Z,25,),0)</f>
        <v>-</v>
      </c>
      <c r="BO291" s="29">
        <f>IFERROR(VLOOKUP(tab_herpeto[[#This Row],[Espécie*2]],'Base de dados'!B:Z,2),0)</f>
        <v>898</v>
      </c>
      <c r="BP291" s="29">
        <f>IFERROR(VLOOKUP(tab_herpeto[[#This Row],[Espécie*2]],'Base de dados'!B:AA,26),0)</f>
        <v>0</v>
      </c>
    </row>
    <row r="292" spans="2:68" x14ac:dyDescent="0.25">
      <c r="B292" s="29">
        <v>288</v>
      </c>
      <c r="C292" s="33" t="s">
        <v>3071</v>
      </c>
      <c r="D292" s="29" t="s">
        <v>3131</v>
      </c>
      <c r="E292" s="29" t="s">
        <v>86</v>
      </c>
      <c r="F292" s="50">
        <v>45202</v>
      </c>
      <c r="G292" s="50" t="s">
        <v>3073</v>
      </c>
      <c r="H292" s="50"/>
      <c r="I292" s="50" t="s">
        <v>57</v>
      </c>
      <c r="J292" s="50" t="s">
        <v>3133</v>
      </c>
      <c r="K292" s="50" t="s">
        <v>1003</v>
      </c>
      <c r="L292" s="29" t="str">
        <f>IFERROR(VLOOKUP(tab_herpeto[[#This Row],[Espécie*]],'Base de dados'!B:Z,7,),0)</f>
        <v>pererequinha-do-brejo</v>
      </c>
      <c r="M292" s="29" t="s">
        <v>3</v>
      </c>
      <c r="N292" s="49" t="s">
        <v>82</v>
      </c>
      <c r="O292" s="49" t="s">
        <v>82</v>
      </c>
      <c r="P292" s="29" t="s">
        <v>39</v>
      </c>
      <c r="Q292" s="49" t="s">
        <v>3136</v>
      </c>
      <c r="R292" s="49"/>
      <c r="S292" s="49" t="s">
        <v>4</v>
      </c>
      <c r="T292" s="55">
        <v>0.75</v>
      </c>
      <c r="U292" s="55">
        <v>0.79166666666666696</v>
      </c>
      <c r="V292" s="49"/>
      <c r="W292" s="49"/>
      <c r="X292" s="29"/>
      <c r="Y292" s="29"/>
      <c r="Z292" s="33">
        <f>tab_herpeto[[#This Row],[Data]]</f>
        <v>45202</v>
      </c>
      <c r="AA292" s="29" t="str">
        <f>tab_herpeto[[#This Row],[Empreendimento]]</f>
        <v>PCH Canoas</v>
      </c>
      <c r="AB292" s="29" t="s">
        <v>175</v>
      </c>
      <c r="AC292" s="29" t="s">
        <v>178</v>
      </c>
      <c r="AD292" s="29" t="s">
        <v>181</v>
      </c>
      <c r="AE292" s="29" t="s">
        <v>3086</v>
      </c>
      <c r="AF292" s="29" t="s">
        <v>184</v>
      </c>
      <c r="AG292" s="29" t="s">
        <v>3130</v>
      </c>
      <c r="AH292" s="29" t="s">
        <v>189</v>
      </c>
      <c r="AI292" s="43" t="str">
        <f>tab_herpeto[[#This Row],[Espécie*]]</f>
        <v>Dendropsophus minutus</v>
      </c>
      <c r="AJ292" s="34" t="str">
        <f>IFERROR(VLOOKUP(tab_herpeto[[#This Row],[Espécie*2]],'Base de dados'!B:Z,7,),0)</f>
        <v>pererequinha-do-brejo</v>
      </c>
      <c r="AK292" s="29" t="str">
        <f>IFERROR(VLOOKUP(tab_herpeto[[#This Row],[Espécie*2]],'Base de dados'!B:Z,13,),0)</f>
        <v>-</v>
      </c>
      <c r="AL292" s="29"/>
      <c r="AM292" s="54">
        <v>531729</v>
      </c>
      <c r="AN292" s="54">
        <v>6964676</v>
      </c>
      <c r="AO292" s="29" t="str">
        <f>IFERROR(VLOOKUP(tab_herpeto[[#This Row],[Espécie*2]],'Base de dados'!B:Z,22,),0)</f>
        <v>-</v>
      </c>
      <c r="AP292" s="29" t="str">
        <f>IFERROR(VLOOKUP(tab_herpeto[[#This Row],[Espécie*2]],'Base de dados'!B:Z,23,),0)</f>
        <v>-</v>
      </c>
      <c r="AQ292" s="29" t="str">
        <f>IFERROR(VLOOKUP(tab_herpeto[[#This Row],[Espécie*2]],'Base de dados'!B:Z,21,),0)</f>
        <v>LC</v>
      </c>
      <c r="AR292" s="29" t="str">
        <f>tab_herpeto[[#This Row],[Campanha]]</f>
        <v>C04</v>
      </c>
      <c r="AS292" s="29"/>
      <c r="AT292" s="29" t="str">
        <f>tab_herpeto[[#This Row],[Método]]</f>
        <v>Ponto de escuta</v>
      </c>
      <c r="AU292" s="29" t="str">
        <f>tab_herpeto[[#This Row],[ID Marcação*]]</f>
        <v>-</v>
      </c>
      <c r="AV292" s="29">
        <f>tab_herpeto[[#This Row],[Nº do Tombo]]</f>
        <v>0</v>
      </c>
      <c r="AW292" s="29" t="str">
        <f>IFERROR(VLOOKUP(tab_herpeto[[#This Row],[Espécie*2]],'Base de dados'!B:Z,11,),0)</f>
        <v>R</v>
      </c>
      <c r="AX292" s="29" t="str">
        <f>IFERROR(VLOOKUP(tab_herpeto[[#This Row],[Espécie*2]],'Base de dados'!B:Z,3,),0)</f>
        <v>Anura</v>
      </c>
      <c r="AY292" s="29" t="str">
        <f>IFERROR(VLOOKUP(tab_herpeto[[#This Row],[Espécie*2]],'Base de dados'!B:Z,4,),0)</f>
        <v>Hylidae</v>
      </c>
      <c r="AZ292" s="29" t="str">
        <f>IFERROR(VLOOKUP(tab_herpeto[[#This Row],[Espécie*2]],'Base de dados'!B:Z,5,),0)</f>
        <v>Dendropsophinae</v>
      </c>
      <c r="BA292" s="29">
        <f>IFERROR(VLOOKUP(tab_herpeto[[#This Row],[Espécie*2]],'Base de dados'!B:Z,6,),0)</f>
        <v>0</v>
      </c>
      <c r="BB292" s="29" t="str">
        <f>IFERROR(VLOOKUP(tab_herpeto[[#This Row],[Espécie*2]],'Base de dados'!B:Z,8,),0)</f>
        <v>-</v>
      </c>
      <c r="BC292" s="29" t="str">
        <f>IFERROR(VLOOKUP(tab_herpeto[[#This Row],[Espécie*2]],'Base de dados'!B:Z,9,),0)</f>
        <v>Ar</v>
      </c>
      <c r="BD292" s="29" t="str">
        <f>IFERROR(VLOOKUP(tab_herpeto[[#This Row],[Espécie*2]],'Base de dados'!B:Z,10,),0)</f>
        <v>A</v>
      </c>
      <c r="BE292" s="29" t="str">
        <f>IFERROR(VLOOKUP(tab_herpeto[[#This Row],[Espécie*2]],'Base de dados'!B:Z,12,),0)</f>
        <v>-</v>
      </c>
      <c r="BF292" s="29" t="str">
        <f>IFERROR(VLOOKUP(tab_herpeto[[#This Row],[Espécie*2]],'Base de dados'!B:Z,14,),0)</f>
        <v>RS, SC, PR, SP, RJ, ES, MG, BA, SE, AL, PE, PB, RN, CE, PI, MA, MS, MT, GO, DF, TO, PA, AM, AP, RO, RR, AC</v>
      </c>
      <c r="BG292" s="29">
        <f>IFERROR(VLOOKUP(tab_herpeto[[#This Row],[Espécie*2]],'Base de dados'!B:Z,15,),0)</f>
        <v>0</v>
      </c>
      <c r="BH292" s="29">
        <f>IFERROR(VLOOKUP(tab_herpeto[[#This Row],[Espécie*2]],'Base de dados'!B:Z,16,),0)</f>
        <v>0</v>
      </c>
      <c r="BI292" s="29">
        <f>IFERROR(VLOOKUP(tab_herpeto[[#This Row],[Espécie*2]],'Base de dados'!B:Z,17,),0)</f>
        <v>0</v>
      </c>
      <c r="BJ292" s="29">
        <f>IFERROR(VLOOKUP(tab_herpeto[[#This Row],[Espécie*2]],'Base de dados'!B:Z,18,),0)</f>
        <v>0</v>
      </c>
      <c r="BK292" s="29" t="str">
        <f>IFERROR(VLOOKUP(tab_herpeto[[#This Row],[Espécie*2]],'Base de dados'!B:Z,19,),0)</f>
        <v>-</v>
      </c>
      <c r="BL292" s="29" t="str">
        <f>IFERROR(VLOOKUP(tab_herpeto[[#This Row],[Espécie*2]],'Base de dados'!B:Z,20,),0)</f>
        <v>-</v>
      </c>
      <c r="BM292" s="29" t="str">
        <f>IFERROR(VLOOKUP(tab_herpeto[[#This Row],[Espécie*2]],'Base de dados'!B:Z,24),0)</f>
        <v>-</v>
      </c>
      <c r="BN292" s="29" t="str">
        <f>IFERROR(VLOOKUP(tab_herpeto[[#This Row],[Espécie*2]],'Base de dados'!B:Z,25,),0)</f>
        <v>-</v>
      </c>
      <c r="BO292" s="29">
        <f>IFERROR(VLOOKUP(tab_herpeto[[#This Row],[Espécie*2]],'Base de dados'!B:Z,2),0)</f>
        <v>898</v>
      </c>
      <c r="BP292" s="29">
        <f>IFERROR(VLOOKUP(tab_herpeto[[#This Row],[Espécie*2]],'Base de dados'!B:AA,26),0)</f>
        <v>0</v>
      </c>
    </row>
    <row r="293" spans="2:68" x14ac:dyDescent="0.25">
      <c r="B293" s="29">
        <v>289</v>
      </c>
      <c r="C293" s="33" t="s">
        <v>3071</v>
      </c>
      <c r="D293" s="29" t="s">
        <v>3131</v>
      </c>
      <c r="E293" s="29" t="s">
        <v>86</v>
      </c>
      <c r="F293" s="50">
        <v>45202</v>
      </c>
      <c r="G293" s="50" t="s">
        <v>3073</v>
      </c>
      <c r="H293" s="50"/>
      <c r="I293" s="50" t="s">
        <v>57</v>
      </c>
      <c r="J293" s="50" t="s">
        <v>3133</v>
      </c>
      <c r="K293" s="50" t="s">
        <v>1003</v>
      </c>
      <c r="L293" s="29" t="str">
        <f>IFERROR(VLOOKUP(tab_herpeto[[#This Row],[Espécie*]],'Base de dados'!B:Z,7,),0)</f>
        <v>pererequinha-do-brejo</v>
      </c>
      <c r="M293" s="29" t="s">
        <v>3</v>
      </c>
      <c r="N293" s="49" t="s">
        <v>82</v>
      </c>
      <c r="O293" s="49" t="s">
        <v>82</v>
      </c>
      <c r="P293" s="29" t="s">
        <v>39</v>
      </c>
      <c r="Q293" s="49" t="s">
        <v>3136</v>
      </c>
      <c r="R293" s="49"/>
      <c r="S293" s="49" t="s">
        <v>4</v>
      </c>
      <c r="T293" s="55">
        <v>0.75</v>
      </c>
      <c r="U293" s="55">
        <v>0.79166666666666696</v>
      </c>
      <c r="V293" s="49"/>
      <c r="W293" s="49"/>
      <c r="X293" s="29"/>
      <c r="Y293" s="29"/>
      <c r="Z293" s="33">
        <f>tab_herpeto[[#This Row],[Data]]</f>
        <v>45202</v>
      </c>
      <c r="AA293" s="29" t="str">
        <f>tab_herpeto[[#This Row],[Empreendimento]]</f>
        <v>PCH Canoas</v>
      </c>
      <c r="AB293" s="29" t="s">
        <v>175</v>
      </c>
      <c r="AC293" s="29" t="s">
        <v>178</v>
      </c>
      <c r="AD293" s="29" t="s">
        <v>181</v>
      </c>
      <c r="AE293" s="29" t="s">
        <v>3086</v>
      </c>
      <c r="AF293" s="29" t="s">
        <v>184</v>
      </c>
      <c r="AG293" s="29" t="s">
        <v>3130</v>
      </c>
      <c r="AH293" s="29" t="s">
        <v>189</v>
      </c>
      <c r="AI293" s="43" t="str">
        <f>tab_herpeto[[#This Row],[Espécie*]]</f>
        <v>Dendropsophus minutus</v>
      </c>
      <c r="AJ293" s="34" t="str">
        <f>IFERROR(VLOOKUP(tab_herpeto[[#This Row],[Espécie*2]],'Base de dados'!B:Z,7,),0)</f>
        <v>pererequinha-do-brejo</v>
      </c>
      <c r="AK293" s="29" t="str">
        <f>IFERROR(VLOOKUP(tab_herpeto[[#This Row],[Espécie*2]],'Base de dados'!B:Z,13,),0)</f>
        <v>-</v>
      </c>
      <c r="AL293" s="29"/>
      <c r="AM293" s="54">
        <v>531729</v>
      </c>
      <c r="AN293" s="54">
        <v>6964676</v>
      </c>
      <c r="AO293" s="29" t="str">
        <f>IFERROR(VLOOKUP(tab_herpeto[[#This Row],[Espécie*2]],'Base de dados'!B:Z,22,),0)</f>
        <v>-</v>
      </c>
      <c r="AP293" s="29" t="str">
        <f>IFERROR(VLOOKUP(tab_herpeto[[#This Row],[Espécie*2]],'Base de dados'!B:Z,23,),0)</f>
        <v>-</v>
      </c>
      <c r="AQ293" s="29" t="str">
        <f>IFERROR(VLOOKUP(tab_herpeto[[#This Row],[Espécie*2]],'Base de dados'!B:Z,21,),0)</f>
        <v>LC</v>
      </c>
      <c r="AR293" s="29" t="str">
        <f>tab_herpeto[[#This Row],[Campanha]]</f>
        <v>C04</v>
      </c>
      <c r="AS293" s="29"/>
      <c r="AT293" s="29" t="str">
        <f>tab_herpeto[[#This Row],[Método]]</f>
        <v>Ponto de escuta</v>
      </c>
      <c r="AU293" s="29" t="str">
        <f>tab_herpeto[[#This Row],[ID Marcação*]]</f>
        <v>-</v>
      </c>
      <c r="AV293" s="29">
        <f>tab_herpeto[[#This Row],[Nº do Tombo]]</f>
        <v>0</v>
      </c>
      <c r="AW293" s="29" t="str">
        <f>IFERROR(VLOOKUP(tab_herpeto[[#This Row],[Espécie*2]],'Base de dados'!B:Z,11,),0)</f>
        <v>R</v>
      </c>
      <c r="AX293" s="29" t="str">
        <f>IFERROR(VLOOKUP(tab_herpeto[[#This Row],[Espécie*2]],'Base de dados'!B:Z,3,),0)</f>
        <v>Anura</v>
      </c>
      <c r="AY293" s="29" t="str">
        <f>IFERROR(VLOOKUP(tab_herpeto[[#This Row],[Espécie*2]],'Base de dados'!B:Z,4,),0)</f>
        <v>Hylidae</v>
      </c>
      <c r="AZ293" s="29" t="str">
        <f>IFERROR(VLOOKUP(tab_herpeto[[#This Row],[Espécie*2]],'Base de dados'!B:Z,5,),0)</f>
        <v>Dendropsophinae</v>
      </c>
      <c r="BA293" s="29">
        <f>IFERROR(VLOOKUP(tab_herpeto[[#This Row],[Espécie*2]],'Base de dados'!B:Z,6,),0)</f>
        <v>0</v>
      </c>
      <c r="BB293" s="29" t="str">
        <f>IFERROR(VLOOKUP(tab_herpeto[[#This Row],[Espécie*2]],'Base de dados'!B:Z,8,),0)</f>
        <v>-</v>
      </c>
      <c r="BC293" s="29" t="str">
        <f>IFERROR(VLOOKUP(tab_herpeto[[#This Row],[Espécie*2]],'Base de dados'!B:Z,9,),0)</f>
        <v>Ar</v>
      </c>
      <c r="BD293" s="29" t="str">
        <f>IFERROR(VLOOKUP(tab_herpeto[[#This Row],[Espécie*2]],'Base de dados'!B:Z,10,),0)</f>
        <v>A</v>
      </c>
      <c r="BE293" s="29" t="str">
        <f>IFERROR(VLOOKUP(tab_herpeto[[#This Row],[Espécie*2]],'Base de dados'!B:Z,12,),0)</f>
        <v>-</v>
      </c>
      <c r="BF293" s="29" t="str">
        <f>IFERROR(VLOOKUP(tab_herpeto[[#This Row],[Espécie*2]],'Base de dados'!B:Z,14,),0)</f>
        <v>RS, SC, PR, SP, RJ, ES, MG, BA, SE, AL, PE, PB, RN, CE, PI, MA, MS, MT, GO, DF, TO, PA, AM, AP, RO, RR, AC</v>
      </c>
      <c r="BG293" s="29">
        <f>IFERROR(VLOOKUP(tab_herpeto[[#This Row],[Espécie*2]],'Base de dados'!B:Z,15,),0)</f>
        <v>0</v>
      </c>
      <c r="BH293" s="29">
        <f>IFERROR(VLOOKUP(tab_herpeto[[#This Row],[Espécie*2]],'Base de dados'!B:Z,16,),0)</f>
        <v>0</v>
      </c>
      <c r="BI293" s="29">
        <f>IFERROR(VLOOKUP(tab_herpeto[[#This Row],[Espécie*2]],'Base de dados'!B:Z,17,),0)</f>
        <v>0</v>
      </c>
      <c r="BJ293" s="29">
        <f>IFERROR(VLOOKUP(tab_herpeto[[#This Row],[Espécie*2]],'Base de dados'!B:Z,18,),0)</f>
        <v>0</v>
      </c>
      <c r="BK293" s="29" t="str">
        <f>IFERROR(VLOOKUP(tab_herpeto[[#This Row],[Espécie*2]],'Base de dados'!B:Z,19,),0)</f>
        <v>-</v>
      </c>
      <c r="BL293" s="29" t="str">
        <f>IFERROR(VLOOKUP(tab_herpeto[[#This Row],[Espécie*2]],'Base de dados'!B:Z,20,),0)</f>
        <v>-</v>
      </c>
      <c r="BM293" s="29" t="str">
        <f>IFERROR(VLOOKUP(tab_herpeto[[#This Row],[Espécie*2]],'Base de dados'!B:Z,24),0)</f>
        <v>-</v>
      </c>
      <c r="BN293" s="29" t="str">
        <f>IFERROR(VLOOKUP(tab_herpeto[[#This Row],[Espécie*2]],'Base de dados'!B:Z,25,),0)</f>
        <v>-</v>
      </c>
      <c r="BO293" s="29">
        <f>IFERROR(VLOOKUP(tab_herpeto[[#This Row],[Espécie*2]],'Base de dados'!B:Z,2),0)</f>
        <v>898</v>
      </c>
      <c r="BP293" s="29">
        <f>IFERROR(VLOOKUP(tab_herpeto[[#This Row],[Espécie*2]],'Base de dados'!B:AA,26),0)</f>
        <v>0</v>
      </c>
    </row>
    <row r="294" spans="2:68" x14ac:dyDescent="0.25">
      <c r="B294" s="29">
        <v>290</v>
      </c>
      <c r="C294" s="33" t="s">
        <v>3071</v>
      </c>
      <c r="D294" s="29" t="s">
        <v>3131</v>
      </c>
      <c r="E294" s="29" t="s">
        <v>86</v>
      </c>
      <c r="F294" s="50">
        <v>45202</v>
      </c>
      <c r="G294" s="50" t="s">
        <v>3073</v>
      </c>
      <c r="H294" s="50"/>
      <c r="I294" s="50" t="s">
        <v>57</v>
      </c>
      <c r="J294" s="50" t="s">
        <v>3133</v>
      </c>
      <c r="K294" s="50" t="s">
        <v>1003</v>
      </c>
      <c r="L294" s="29" t="str">
        <f>IFERROR(VLOOKUP(tab_herpeto[[#This Row],[Espécie*]],'Base de dados'!B:Z,7,),0)</f>
        <v>pererequinha-do-brejo</v>
      </c>
      <c r="M294" s="29" t="s">
        <v>3</v>
      </c>
      <c r="N294" s="49" t="s">
        <v>82</v>
      </c>
      <c r="O294" s="49" t="s">
        <v>82</v>
      </c>
      <c r="P294" s="29" t="s">
        <v>39</v>
      </c>
      <c r="Q294" s="49" t="s">
        <v>3136</v>
      </c>
      <c r="R294" s="49"/>
      <c r="S294" s="49" t="s">
        <v>4</v>
      </c>
      <c r="T294" s="55">
        <v>0.75</v>
      </c>
      <c r="U294" s="55">
        <v>0.79166666666666696</v>
      </c>
      <c r="V294" s="49"/>
      <c r="W294" s="49"/>
      <c r="X294" s="29"/>
      <c r="Y294" s="29"/>
      <c r="Z294" s="33">
        <f>tab_herpeto[[#This Row],[Data]]</f>
        <v>45202</v>
      </c>
      <c r="AA294" s="29" t="str">
        <f>tab_herpeto[[#This Row],[Empreendimento]]</f>
        <v>PCH Canoas</v>
      </c>
      <c r="AB294" s="29" t="s">
        <v>175</v>
      </c>
      <c r="AC294" s="29" t="s">
        <v>178</v>
      </c>
      <c r="AD294" s="29" t="s">
        <v>181</v>
      </c>
      <c r="AE294" s="29" t="s">
        <v>3086</v>
      </c>
      <c r="AF294" s="29" t="s">
        <v>184</v>
      </c>
      <c r="AG294" s="29" t="s">
        <v>3130</v>
      </c>
      <c r="AH294" s="29" t="s">
        <v>189</v>
      </c>
      <c r="AI294" s="43" t="str">
        <f>tab_herpeto[[#This Row],[Espécie*]]</f>
        <v>Dendropsophus minutus</v>
      </c>
      <c r="AJ294" s="34" t="str">
        <f>IFERROR(VLOOKUP(tab_herpeto[[#This Row],[Espécie*2]],'Base de dados'!B:Z,7,),0)</f>
        <v>pererequinha-do-brejo</v>
      </c>
      <c r="AK294" s="29" t="str">
        <f>IFERROR(VLOOKUP(tab_herpeto[[#This Row],[Espécie*2]],'Base de dados'!B:Z,13,),0)</f>
        <v>-</v>
      </c>
      <c r="AL294" s="29"/>
      <c r="AM294" s="54">
        <v>531729</v>
      </c>
      <c r="AN294" s="54">
        <v>6964676</v>
      </c>
      <c r="AO294" s="29" t="str">
        <f>IFERROR(VLOOKUP(tab_herpeto[[#This Row],[Espécie*2]],'Base de dados'!B:Z,22,),0)</f>
        <v>-</v>
      </c>
      <c r="AP294" s="29" t="str">
        <f>IFERROR(VLOOKUP(tab_herpeto[[#This Row],[Espécie*2]],'Base de dados'!B:Z,23,),0)</f>
        <v>-</v>
      </c>
      <c r="AQ294" s="29" t="str">
        <f>IFERROR(VLOOKUP(tab_herpeto[[#This Row],[Espécie*2]],'Base de dados'!B:Z,21,),0)</f>
        <v>LC</v>
      </c>
      <c r="AR294" s="29" t="str">
        <f>tab_herpeto[[#This Row],[Campanha]]</f>
        <v>C04</v>
      </c>
      <c r="AS294" s="29"/>
      <c r="AT294" s="29" t="str">
        <f>tab_herpeto[[#This Row],[Método]]</f>
        <v>Ponto de escuta</v>
      </c>
      <c r="AU294" s="29" t="str">
        <f>tab_herpeto[[#This Row],[ID Marcação*]]</f>
        <v>-</v>
      </c>
      <c r="AV294" s="29">
        <f>tab_herpeto[[#This Row],[Nº do Tombo]]</f>
        <v>0</v>
      </c>
      <c r="AW294" s="29" t="str">
        <f>IFERROR(VLOOKUP(tab_herpeto[[#This Row],[Espécie*2]],'Base de dados'!B:Z,11,),0)</f>
        <v>R</v>
      </c>
      <c r="AX294" s="29" t="str">
        <f>IFERROR(VLOOKUP(tab_herpeto[[#This Row],[Espécie*2]],'Base de dados'!B:Z,3,),0)</f>
        <v>Anura</v>
      </c>
      <c r="AY294" s="29" t="str">
        <f>IFERROR(VLOOKUP(tab_herpeto[[#This Row],[Espécie*2]],'Base de dados'!B:Z,4,),0)</f>
        <v>Hylidae</v>
      </c>
      <c r="AZ294" s="29" t="str">
        <f>IFERROR(VLOOKUP(tab_herpeto[[#This Row],[Espécie*2]],'Base de dados'!B:Z,5,),0)</f>
        <v>Dendropsophinae</v>
      </c>
      <c r="BA294" s="29">
        <f>IFERROR(VLOOKUP(tab_herpeto[[#This Row],[Espécie*2]],'Base de dados'!B:Z,6,),0)</f>
        <v>0</v>
      </c>
      <c r="BB294" s="29" t="str">
        <f>IFERROR(VLOOKUP(tab_herpeto[[#This Row],[Espécie*2]],'Base de dados'!B:Z,8,),0)</f>
        <v>-</v>
      </c>
      <c r="BC294" s="29" t="str">
        <f>IFERROR(VLOOKUP(tab_herpeto[[#This Row],[Espécie*2]],'Base de dados'!B:Z,9,),0)</f>
        <v>Ar</v>
      </c>
      <c r="BD294" s="29" t="str">
        <f>IFERROR(VLOOKUP(tab_herpeto[[#This Row],[Espécie*2]],'Base de dados'!B:Z,10,),0)</f>
        <v>A</v>
      </c>
      <c r="BE294" s="29" t="str">
        <f>IFERROR(VLOOKUP(tab_herpeto[[#This Row],[Espécie*2]],'Base de dados'!B:Z,12,),0)</f>
        <v>-</v>
      </c>
      <c r="BF294" s="29" t="str">
        <f>IFERROR(VLOOKUP(tab_herpeto[[#This Row],[Espécie*2]],'Base de dados'!B:Z,14,),0)</f>
        <v>RS, SC, PR, SP, RJ, ES, MG, BA, SE, AL, PE, PB, RN, CE, PI, MA, MS, MT, GO, DF, TO, PA, AM, AP, RO, RR, AC</v>
      </c>
      <c r="BG294" s="29">
        <f>IFERROR(VLOOKUP(tab_herpeto[[#This Row],[Espécie*2]],'Base de dados'!B:Z,15,),0)</f>
        <v>0</v>
      </c>
      <c r="BH294" s="29">
        <f>IFERROR(VLOOKUP(tab_herpeto[[#This Row],[Espécie*2]],'Base de dados'!B:Z,16,),0)</f>
        <v>0</v>
      </c>
      <c r="BI294" s="29">
        <f>IFERROR(VLOOKUP(tab_herpeto[[#This Row],[Espécie*2]],'Base de dados'!B:Z,17,),0)</f>
        <v>0</v>
      </c>
      <c r="BJ294" s="29">
        <f>IFERROR(VLOOKUP(tab_herpeto[[#This Row],[Espécie*2]],'Base de dados'!B:Z,18,),0)</f>
        <v>0</v>
      </c>
      <c r="BK294" s="29" t="str">
        <f>IFERROR(VLOOKUP(tab_herpeto[[#This Row],[Espécie*2]],'Base de dados'!B:Z,19,),0)</f>
        <v>-</v>
      </c>
      <c r="BL294" s="29" t="str">
        <f>IFERROR(VLOOKUP(tab_herpeto[[#This Row],[Espécie*2]],'Base de dados'!B:Z,20,),0)</f>
        <v>-</v>
      </c>
      <c r="BM294" s="29" t="str">
        <f>IFERROR(VLOOKUP(tab_herpeto[[#This Row],[Espécie*2]],'Base de dados'!B:Z,24),0)</f>
        <v>-</v>
      </c>
      <c r="BN294" s="29" t="str">
        <f>IFERROR(VLOOKUP(tab_herpeto[[#This Row],[Espécie*2]],'Base de dados'!B:Z,25,),0)</f>
        <v>-</v>
      </c>
      <c r="BO294" s="29">
        <f>IFERROR(VLOOKUP(tab_herpeto[[#This Row],[Espécie*2]],'Base de dados'!B:Z,2),0)</f>
        <v>898</v>
      </c>
      <c r="BP294" s="29">
        <f>IFERROR(VLOOKUP(tab_herpeto[[#This Row],[Espécie*2]],'Base de dados'!B:AA,26),0)</f>
        <v>0</v>
      </c>
    </row>
    <row r="295" spans="2:68" x14ac:dyDescent="0.25">
      <c r="B295" s="29">
        <v>291</v>
      </c>
      <c r="C295" s="33" t="s">
        <v>3071</v>
      </c>
      <c r="D295" s="29" t="s">
        <v>3131</v>
      </c>
      <c r="E295" s="29" t="s">
        <v>86</v>
      </c>
      <c r="F295" s="50">
        <v>45202</v>
      </c>
      <c r="G295" s="50" t="s">
        <v>3073</v>
      </c>
      <c r="H295" s="50"/>
      <c r="I295" s="50" t="s">
        <v>57</v>
      </c>
      <c r="J295" s="50" t="s">
        <v>3133</v>
      </c>
      <c r="K295" s="50" t="s">
        <v>1003</v>
      </c>
      <c r="L295" s="29" t="str">
        <f>IFERROR(VLOOKUP(tab_herpeto[[#This Row],[Espécie*]],'Base de dados'!B:Z,7,),0)</f>
        <v>pererequinha-do-brejo</v>
      </c>
      <c r="M295" s="29" t="s">
        <v>3</v>
      </c>
      <c r="N295" s="49" t="s">
        <v>82</v>
      </c>
      <c r="O295" s="49" t="s">
        <v>82</v>
      </c>
      <c r="P295" s="29" t="s">
        <v>39</v>
      </c>
      <c r="Q295" s="49" t="s">
        <v>3136</v>
      </c>
      <c r="R295" s="49"/>
      <c r="S295" s="49" t="s">
        <v>4</v>
      </c>
      <c r="T295" s="55">
        <v>0.75</v>
      </c>
      <c r="U295" s="55">
        <v>0.79166666666666696</v>
      </c>
      <c r="V295" s="49"/>
      <c r="W295" s="49"/>
      <c r="X295" s="29"/>
      <c r="Y295" s="29"/>
      <c r="Z295" s="33">
        <f>tab_herpeto[[#This Row],[Data]]</f>
        <v>45202</v>
      </c>
      <c r="AA295" s="29" t="str">
        <f>tab_herpeto[[#This Row],[Empreendimento]]</f>
        <v>PCH Canoas</v>
      </c>
      <c r="AB295" s="29" t="s">
        <v>175</v>
      </c>
      <c r="AC295" s="29" t="s">
        <v>178</v>
      </c>
      <c r="AD295" s="29" t="s">
        <v>181</v>
      </c>
      <c r="AE295" s="29" t="s">
        <v>3086</v>
      </c>
      <c r="AF295" s="29" t="s">
        <v>184</v>
      </c>
      <c r="AG295" s="29" t="s">
        <v>3130</v>
      </c>
      <c r="AH295" s="29" t="s">
        <v>189</v>
      </c>
      <c r="AI295" s="43" t="str">
        <f>tab_herpeto[[#This Row],[Espécie*]]</f>
        <v>Dendropsophus minutus</v>
      </c>
      <c r="AJ295" s="34" t="str">
        <f>IFERROR(VLOOKUP(tab_herpeto[[#This Row],[Espécie*2]],'Base de dados'!B:Z,7,),0)</f>
        <v>pererequinha-do-brejo</v>
      </c>
      <c r="AK295" s="29" t="str">
        <f>IFERROR(VLOOKUP(tab_herpeto[[#This Row],[Espécie*2]],'Base de dados'!B:Z,13,),0)</f>
        <v>-</v>
      </c>
      <c r="AL295" s="29"/>
      <c r="AM295" s="54">
        <v>531729</v>
      </c>
      <c r="AN295" s="54">
        <v>6964676</v>
      </c>
      <c r="AO295" s="29" t="str">
        <f>IFERROR(VLOOKUP(tab_herpeto[[#This Row],[Espécie*2]],'Base de dados'!B:Z,22,),0)</f>
        <v>-</v>
      </c>
      <c r="AP295" s="29" t="str">
        <f>IFERROR(VLOOKUP(tab_herpeto[[#This Row],[Espécie*2]],'Base de dados'!B:Z,23,),0)</f>
        <v>-</v>
      </c>
      <c r="AQ295" s="29" t="str">
        <f>IFERROR(VLOOKUP(tab_herpeto[[#This Row],[Espécie*2]],'Base de dados'!B:Z,21,),0)</f>
        <v>LC</v>
      </c>
      <c r="AR295" s="29" t="str">
        <f>tab_herpeto[[#This Row],[Campanha]]</f>
        <v>C04</v>
      </c>
      <c r="AS295" s="29"/>
      <c r="AT295" s="29" t="str">
        <f>tab_herpeto[[#This Row],[Método]]</f>
        <v>Ponto de escuta</v>
      </c>
      <c r="AU295" s="29" t="str">
        <f>tab_herpeto[[#This Row],[ID Marcação*]]</f>
        <v>-</v>
      </c>
      <c r="AV295" s="29">
        <f>tab_herpeto[[#This Row],[Nº do Tombo]]</f>
        <v>0</v>
      </c>
      <c r="AW295" s="29" t="str">
        <f>IFERROR(VLOOKUP(tab_herpeto[[#This Row],[Espécie*2]],'Base de dados'!B:Z,11,),0)</f>
        <v>R</v>
      </c>
      <c r="AX295" s="29" t="str">
        <f>IFERROR(VLOOKUP(tab_herpeto[[#This Row],[Espécie*2]],'Base de dados'!B:Z,3,),0)</f>
        <v>Anura</v>
      </c>
      <c r="AY295" s="29" t="str">
        <f>IFERROR(VLOOKUP(tab_herpeto[[#This Row],[Espécie*2]],'Base de dados'!B:Z,4,),0)</f>
        <v>Hylidae</v>
      </c>
      <c r="AZ295" s="29" t="str">
        <f>IFERROR(VLOOKUP(tab_herpeto[[#This Row],[Espécie*2]],'Base de dados'!B:Z,5,),0)</f>
        <v>Dendropsophinae</v>
      </c>
      <c r="BA295" s="29">
        <f>IFERROR(VLOOKUP(tab_herpeto[[#This Row],[Espécie*2]],'Base de dados'!B:Z,6,),0)</f>
        <v>0</v>
      </c>
      <c r="BB295" s="29" t="str">
        <f>IFERROR(VLOOKUP(tab_herpeto[[#This Row],[Espécie*2]],'Base de dados'!B:Z,8,),0)</f>
        <v>-</v>
      </c>
      <c r="BC295" s="29" t="str">
        <f>IFERROR(VLOOKUP(tab_herpeto[[#This Row],[Espécie*2]],'Base de dados'!B:Z,9,),0)</f>
        <v>Ar</v>
      </c>
      <c r="BD295" s="29" t="str">
        <f>IFERROR(VLOOKUP(tab_herpeto[[#This Row],[Espécie*2]],'Base de dados'!B:Z,10,),0)</f>
        <v>A</v>
      </c>
      <c r="BE295" s="29" t="str">
        <f>IFERROR(VLOOKUP(tab_herpeto[[#This Row],[Espécie*2]],'Base de dados'!B:Z,12,),0)</f>
        <v>-</v>
      </c>
      <c r="BF295" s="29" t="str">
        <f>IFERROR(VLOOKUP(tab_herpeto[[#This Row],[Espécie*2]],'Base de dados'!B:Z,14,),0)</f>
        <v>RS, SC, PR, SP, RJ, ES, MG, BA, SE, AL, PE, PB, RN, CE, PI, MA, MS, MT, GO, DF, TO, PA, AM, AP, RO, RR, AC</v>
      </c>
      <c r="BG295" s="29">
        <f>IFERROR(VLOOKUP(tab_herpeto[[#This Row],[Espécie*2]],'Base de dados'!B:Z,15,),0)</f>
        <v>0</v>
      </c>
      <c r="BH295" s="29">
        <f>IFERROR(VLOOKUP(tab_herpeto[[#This Row],[Espécie*2]],'Base de dados'!B:Z,16,),0)</f>
        <v>0</v>
      </c>
      <c r="BI295" s="29">
        <f>IFERROR(VLOOKUP(tab_herpeto[[#This Row],[Espécie*2]],'Base de dados'!B:Z,17,),0)</f>
        <v>0</v>
      </c>
      <c r="BJ295" s="29">
        <f>IFERROR(VLOOKUP(tab_herpeto[[#This Row],[Espécie*2]],'Base de dados'!B:Z,18,),0)</f>
        <v>0</v>
      </c>
      <c r="BK295" s="29" t="str">
        <f>IFERROR(VLOOKUP(tab_herpeto[[#This Row],[Espécie*2]],'Base de dados'!B:Z,19,),0)</f>
        <v>-</v>
      </c>
      <c r="BL295" s="29" t="str">
        <f>IFERROR(VLOOKUP(tab_herpeto[[#This Row],[Espécie*2]],'Base de dados'!B:Z,20,),0)</f>
        <v>-</v>
      </c>
      <c r="BM295" s="29" t="str">
        <f>IFERROR(VLOOKUP(tab_herpeto[[#This Row],[Espécie*2]],'Base de dados'!B:Z,24),0)</f>
        <v>-</v>
      </c>
      <c r="BN295" s="29" t="str">
        <f>IFERROR(VLOOKUP(tab_herpeto[[#This Row],[Espécie*2]],'Base de dados'!B:Z,25,),0)</f>
        <v>-</v>
      </c>
      <c r="BO295" s="29">
        <f>IFERROR(VLOOKUP(tab_herpeto[[#This Row],[Espécie*2]],'Base de dados'!B:Z,2),0)</f>
        <v>898</v>
      </c>
      <c r="BP295" s="29">
        <f>IFERROR(VLOOKUP(tab_herpeto[[#This Row],[Espécie*2]],'Base de dados'!B:AA,26),0)</f>
        <v>0</v>
      </c>
    </row>
    <row r="296" spans="2:68" x14ac:dyDescent="0.25">
      <c r="B296" s="29">
        <v>292</v>
      </c>
      <c r="C296" s="33" t="s">
        <v>3071</v>
      </c>
      <c r="D296" s="29" t="s">
        <v>3131</v>
      </c>
      <c r="E296" s="29" t="s">
        <v>86</v>
      </c>
      <c r="F296" s="50">
        <v>45202</v>
      </c>
      <c r="G296" s="50" t="s">
        <v>3073</v>
      </c>
      <c r="H296" s="50"/>
      <c r="I296" s="50" t="s">
        <v>57</v>
      </c>
      <c r="J296" s="50" t="s">
        <v>3133</v>
      </c>
      <c r="K296" s="50" t="s">
        <v>1003</v>
      </c>
      <c r="L296" s="29" t="str">
        <f>IFERROR(VLOOKUP(tab_herpeto[[#This Row],[Espécie*]],'Base de dados'!B:Z,7,),0)</f>
        <v>pererequinha-do-brejo</v>
      </c>
      <c r="M296" s="29" t="s">
        <v>3</v>
      </c>
      <c r="N296" s="49" t="s">
        <v>82</v>
      </c>
      <c r="O296" s="49" t="s">
        <v>82</v>
      </c>
      <c r="P296" s="29" t="s">
        <v>39</v>
      </c>
      <c r="Q296" s="49" t="s">
        <v>3136</v>
      </c>
      <c r="R296" s="49"/>
      <c r="S296" s="49" t="s">
        <v>4</v>
      </c>
      <c r="T296" s="55">
        <v>0.75</v>
      </c>
      <c r="U296" s="55">
        <v>0.79166666666666696</v>
      </c>
      <c r="V296" s="49"/>
      <c r="W296" s="49"/>
      <c r="X296" s="29"/>
      <c r="Y296" s="29"/>
      <c r="Z296" s="33">
        <f>tab_herpeto[[#This Row],[Data]]</f>
        <v>45202</v>
      </c>
      <c r="AA296" s="29" t="str">
        <f>tab_herpeto[[#This Row],[Empreendimento]]</f>
        <v>PCH Canoas</v>
      </c>
      <c r="AB296" s="29" t="s">
        <v>175</v>
      </c>
      <c r="AC296" s="29" t="s">
        <v>178</v>
      </c>
      <c r="AD296" s="29" t="s">
        <v>181</v>
      </c>
      <c r="AE296" s="29" t="s">
        <v>3086</v>
      </c>
      <c r="AF296" s="29" t="s">
        <v>184</v>
      </c>
      <c r="AG296" s="29" t="s">
        <v>3130</v>
      </c>
      <c r="AH296" s="29" t="s">
        <v>189</v>
      </c>
      <c r="AI296" s="43" t="str">
        <f>tab_herpeto[[#This Row],[Espécie*]]</f>
        <v>Dendropsophus minutus</v>
      </c>
      <c r="AJ296" s="34" t="str">
        <f>IFERROR(VLOOKUP(tab_herpeto[[#This Row],[Espécie*2]],'Base de dados'!B:Z,7,),0)</f>
        <v>pererequinha-do-brejo</v>
      </c>
      <c r="AK296" s="29" t="str">
        <f>IFERROR(VLOOKUP(tab_herpeto[[#This Row],[Espécie*2]],'Base de dados'!B:Z,13,),0)</f>
        <v>-</v>
      </c>
      <c r="AL296" s="29"/>
      <c r="AM296" s="54">
        <v>531729</v>
      </c>
      <c r="AN296" s="54">
        <v>6964676</v>
      </c>
      <c r="AO296" s="29" t="str">
        <f>IFERROR(VLOOKUP(tab_herpeto[[#This Row],[Espécie*2]],'Base de dados'!B:Z,22,),0)</f>
        <v>-</v>
      </c>
      <c r="AP296" s="29" t="str">
        <f>IFERROR(VLOOKUP(tab_herpeto[[#This Row],[Espécie*2]],'Base de dados'!B:Z,23,),0)</f>
        <v>-</v>
      </c>
      <c r="AQ296" s="29" t="str">
        <f>IFERROR(VLOOKUP(tab_herpeto[[#This Row],[Espécie*2]],'Base de dados'!B:Z,21,),0)</f>
        <v>LC</v>
      </c>
      <c r="AR296" s="29" t="str">
        <f>tab_herpeto[[#This Row],[Campanha]]</f>
        <v>C04</v>
      </c>
      <c r="AS296" s="29"/>
      <c r="AT296" s="29" t="str">
        <f>tab_herpeto[[#This Row],[Método]]</f>
        <v>Ponto de escuta</v>
      </c>
      <c r="AU296" s="29" t="str">
        <f>tab_herpeto[[#This Row],[ID Marcação*]]</f>
        <v>-</v>
      </c>
      <c r="AV296" s="29">
        <f>tab_herpeto[[#This Row],[Nº do Tombo]]</f>
        <v>0</v>
      </c>
      <c r="AW296" s="29" t="str">
        <f>IFERROR(VLOOKUP(tab_herpeto[[#This Row],[Espécie*2]],'Base de dados'!B:Z,11,),0)</f>
        <v>R</v>
      </c>
      <c r="AX296" s="29" t="str">
        <f>IFERROR(VLOOKUP(tab_herpeto[[#This Row],[Espécie*2]],'Base de dados'!B:Z,3,),0)</f>
        <v>Anura</v>
      </c>
      <c r="AY296" s="29" t="str">
        <f>IFERROR(VLOOKUP(tab_herpeto[[#This Row],[Espécie*2]],'Base de dados'!B:Z,4,),0)</f>
        <v>Hylidae</v>
      </c>
      <c r="AZ296" s="29" t="str">
        <f>IFERROR(VLOOKUP(tab_herpeto[[#This Row],[Espécie*2]],'Base de dados'!B:Z,5,),0)</f>
        <v>Dendropsophinae</v>
      </c>
      <c r="BA296" s="29">
        <f>IFERROR(VLOOKUP(tab_herpeto[[#This Row],[Espécie*2]],'Base de dados'!B:Z,6,),0)</f>
        <v>0</v>
      </c>
      <c r="BB296" s="29" t="str">
        <f>IFERROR(VLOOKUP(tab_herpeto[[#This Row],[Espécie*2]],'Base de dados'!B:Z,8,),0)</f>
        <v>-</v>
      </c>
      <c r="BC296" s="29" t="str">
        <f>IFERROR(VLOOKUP(tab_herpeto[[#This Row],[Espécie*2]],'Base de dados'!B:Z,9,),0)</f>
        <v>Ar</v>
      </c>
      <c r="BD296" s="29" t="str">
        <f>IFERROR(VLOOKUP(tab_herpeto[[#This Row],[Espécie*2]],'Base de dados'!B:Z,10,),0)</f>
        <v>A</v>
      </c>
      <c r="BE296" s="29" t="str">
        <f>IFERROR(VLOOKUP(tab_herpeto[[#This Row],[Espécie*2]],'Base de dados'!B:Z,12,),0)</f>
        <v>-</v>
      </c>
      <c r="BF296" s="29" t="str">
        <f>IFERROR(VLOOKUP(tab_herpeto[[#This Row],[Espécie*2]],'Base de dados'!B:Z,14,),0)</f>
        <v>RS, SC, PR, SP, RJ, ES, MG, BA, SE, AL, PE, PB, RN, CE, PI, MA, MS, MT, GO, DF, TO, PA, AM, AP, RO, RR, AC</v>
      </c>
      <c r="BG296" s="29">
        <f>IFERROR(VLOOKUP(tab_herpeto[[#This Row],[Espécie*2]],'Base de dados'!B:Z,15,),0)</f>
        <v>0</v>
      </c>
      <c r="BH296" s="29">
        <f>IFERROR(VLOOKUP(tab_herpeto[[#This Row],[Espécie*2]],'Base de dados'!B:Z,16,),0)</f>
        <v>0</v>
      </c>
      <c r="BI296" s="29">
        <f>IFERROR(VLOOKUP(tab_herpeto[[#This Row],[Espécie*2]],'Base de dados'!B:Z,17,),0)</f>
        <v>0</v>
      </c>
      <c r="BJ296" s="29">
        <f>IFERROR(VLOOKUP(tab_herpeto[[#This Row],[Espécie*2]],'Base de dados'!B:Z,18,),0)</f>
        <v>0</v>
      </c>
      <c r="BK296" s="29" t="str">
        <f>IFERROR(VLOOKUP(tab_herpeto[[#This Row],[Espécie*2]],'Base de dados'!B:Z,19,),0)</f>
        <v>-</v>
      </c>
      <c r="BL296" s="29" t="str">
        <f>IFERROR(VLOOKUP(tab_herpeto[[#This Row],[Espécie*2]],'Base de dados'!B:Z,20,),0)</f>
        <v>-</v>
      </c>
      <c r="BM296" s="29" t="str">
        <f>IFERROR(VLOOKUP(tab_herpeto[[#This Row],[Espécie*2]],'Base de dados'!B:Z,24),0)</f>
        <v>-</v>
      </c>
      <c r="BN296" s="29" t="str">
        <f>IFERROR(VLOOKUP(tab_herpeto[[#This Row],[Espécie*2]],'Base de dados'!B:Z,25,),0)</f>
        <v>-</v>
      </c>
      <c r="BO296" s="29">
        <f>IFERROR(VLOOKUP(tab_herpeto[[#This Row],[Espécie*2]],'Base de dados'!B:Z,2),0)</f>
        <v>898</v>
      </c>
      <c r="BP296" s="29">
        <f>IFERROR(VLOOKUP(tab_herpeto[[#This Row],[Espécie*2]],'Base de dados'!B:AA,26),0)</f>
        <v>0</v>
      </c>
    </row>
    <row r="297" spans="2:68" x14ac:dyDescent="0.25">
      <c r="B297" s="29">
        <v>293</v>
      </c>
      <c r="C297" s="33" t="s">
        <v>3071</v>
      </c>
      <c r="D297" s="29" t="s">
        <v>3131</v>
      </c>
      <c r="E297" s="29" t="s">
        <v>86</v>
      </c>
      <c r="F297" s="50">
        <v>45202</v>
      </c>
      <c r="G297" s="50" t="s">
        <v>3073</v>
      </c>
      <c r="H297" s="50"/>
      <c r="I297" s="50" t="s">
        <v>57</v>
      </c>
      <c r="J297" s="50" t="s">
        <v>3133</v>
      </c>
      <c r="K297" s="50" t="s">
        <v>1003</v>
      </c>
      <c r="L297" s="29" t="str">
        <f>IFERROR(VLOOKUP(tab_herpeto[[#This Row],[Espécie*]],'Base de dados'!B:Z,7,),0)</f>
        <v>pererequinha-do-brejo</v>
      </c>
      <c r="M297" s="29" t="s">
        <v>3</v>
      </c>
      <c r="N297" s="49" t="s">
        <v>82</v>
      </c>
      <c r="O297" s="49" t="s">
        <v>82</v>
      </c>
      <c r="P297" s="29" t="s">
        <v>39</v>
      </c>
      <c r="Q297" s="49" t="s">
        <v>3136</v>
      </c>
      <c r="R297" s="49"/>
      <c r="S297" s="49" t="s">
        <v>4</v>
      </c>
      <c r="T297" s="55">
        <v>0.75</v>
      </c>
      <c r="U297" s="55">
        <v>0.79166666666666696</v>
      </c>
      <c r="V297" s="49"/>
      <c r="W297" s="49"/>
      <c r="X297" s="29"/>
      <c r="Y297" s="29"/>
      <c r="Z297" s="33">
        <f>tab_herpeto[[#This Row],[Data]]</f>
        <v>45202</v>
      </c>
      <c r="AA297" s="29" t="str">
        <f>tab_herpeto[[#This Row],[Empreendimento]]</f>
        <v>PCH Canoas</v>
      </c>
      <c r="AB297" s="29" t="s">
        <v>175</v>
      </c>
      <c r="AC297" s="29" t="s">
        <v>178</v>
      </c>
      <c r="AD297" s="29" t="s">
        <v>181</v>
      </c>
      <c r="AE297" s="29" t="s">
        <v>3086</v>
      </c>
      <c r="AF297" s="29" t="s">
        <v>184</v>
      </c>
      <c r="AG297" s="29" t="s">
        <v>3130</v>
      </c>
      <c r="AH297" s="29" t="s">
        <v>189</v>
      </c>
      <c r="AI297" s="43" t="str">
        <f>tab_herpeto[[#This Row],[Espécie*]]</f>
        <v>Dendropsophus minutus</v>
      </c>
      <c r="AJ297" s="34" t="str">
        <f>IFERROR(VLOOKUP(tab_herpeto[[#This Row],[Espécie*2]],'Base de dados'!B:Z,7,),0)</f>
        <v>pererequinha-do-brejo</v>
      </c>
      <c r="AK297" s="29" t="str">
        <f>IFERROR(VLOOKUP(tab_herpeto[[#This Row],[Espécie*2]],'Base de dados'!B:Z,13,),0)</f>
        <v>-</v>
      </c>
      <c r="AL297" s="29"/>
      <c r="AM297" s="54">
        <v>531729</v>
      </c>
      <c r="AN297" s="54">
        <v>6964676</v>
      </c>
      <c r="AO297" s="29" t="str">
        <f>IFERROR(VLOOKUP(tab_herpeto[[#This Row],[Espécie*2]],'Base de dados'!B:Z,22,),0)</f>
        <v>-</v>
      </c>
      <c r="AP297" s="29" t="str">
        <f>IFERROR(VLOOKUP(tab_herpeto[[#This Row],[Espécie*2]],'Base de dados'!B:Z,23,),0)</f>
        <v>-</v>
      </c>
      <c r="AQ297" s="29" t="str">
        <f>IFERROR(VLOOKUP(tab_herpeto[[#This Row],[Espécie*2]],'Base de dados'!B:Z,21,),0)</f>
        <v>LC</v>
      </c>
      <c r="AR297" s="29" t="str">
        <f>tab_herpeto[[#This Row],[Campanha]]</f>
        <v>C04</v>
      </c>
      <c r="AS297" s="29"/>
      <c r="AT297" s="29" t="str">
        <f>tab_herpeto[[#This Row],[Método]]</f>
        <v>Ponto de escuta</v>
      </c>
      <c r="AU297" s="29" t="str">
        <f>tab_herpeto[[#This Row],[ID Marcação*]]</f>
        <v>-</v>
      </c>
      <c r="AV297" s="29">
        <f>tab_herpeto[[#This Row],[Nº do Tombo]]</f>
        <v>0</v>
      </c>
      <c r="AW297" s="29" t="str">
        <f>IFERROR(VLOOKUP(tab_herpeto[[#This Row],[Espécie*2]],'Base de dados'!B:Z,11,),0)</f>
        <v>R</v>
      </c>
      <c r="AX297" s="29" t="str">
        <f>IFERROR(VLOOKUP(tab_herpeto[[#This Row],[Espécie*2]],'Base de dados'!B:Z,3,),0)</f>
        <v>Anura</v>
      </c>
      <c r="AY297" s="29" t="str">
        <f>IFERROR(VLOOKUP(tab_herpeto[[#This Row],[Espécie*2]],'Base de dados'!B:Z,4,),0)</f>
        <v>Hylidae</v>
      </c>
      <c r="AZ297" s="29" t="str">
        <f>IFERROR(VLOOKUP(tab_herpeto[[#This Row],[Espécie*2]],'Base de dados'!B:Z,5,),0)</f>
        <v>Dendropsophinae</v>
      </c>
      <c r="BA297" s="29">
        <f>IFERROR(VLOOKUP(tab_herpeto[[#This Row],[Espécie*2]],'Base de dados'!B:Z,6,),0)</f>
        <v>0</v>
      </c>
      <c r="BB297" s="29" t="str">
        <f>IFERROR(VLOOKUP(tab_herpeto[[#This Row],[Espécie*2]],'Base de dados'!B:Z,8,),0)</f>
        <v>-</v>
      </c>
      <c r="BC297" s="29" t="str">
        <f>IFERROR(VLOOKUP(tab_herpeto[[#This Row],[Espécie*2]],'Base de dados'!B:Z,9,),0)</f>
        <v>Ar</v>
      </c>
      <c r="BD297" s="29" t="str">
        <f>IFERROR(VLOOKUP(tab_herpeto[[#This Row],[Espécie*2]],'Base de dados'!B:Z,10,),0)</f>
        <v>A</v>
      </c>
      <c r="BE297" s="29" t="str">
        <f>IFERROR(VLOOKUP(tab_herpeto[[#This Row],[Espécie*2]],'Base de dados'!B:Z,12,),0)</f>
        <v>-</v>
      </c>
      <c r="BF297" s="29" t="str">
        <f>IFERROR(VLOOKUP(tab_herpeto[[#This Row],[Espécie*2]],'Base de dados'!B:Z,14,),0)</f>
        <v>RS, SC, PR, SP, RJ, ES, MG, BA, SE, AL, PE, PB, RN, CE, PI, MA, MS, MT, GO, DF, TO, PA, AM, AP, RO, RR, AC</v>
      </c>
      <c r="BG297" s="29">
        <f>IFERROR(VLOOKUP(tab_herpeto[[#This Row],[Espécie*2]],'Base de dados'!B:Z,15,),0)</f>
        <v>0</v>
      </c>
      <c r="BH297" s="29">
        <f>IFERROR(VLOOKUP(tab_herpeto[[#This Row],[Espécie*2]],'Base de dados'!B:Z,16,),0)</f>
        <v>0</v>
      </c>
      <c r="BI297" s="29">
        <f>IFERROR(VLOOKUP(tab_herpeto[[#This Row],[Espécie*2]],'Base de dados'!B:Z,17,),0)</f>
        <v>0</v>
      </c>
      <c r="BJ297" s="29">
        <f>IFERROR(VLOOKUP(tab_herpeto[[#This Row],[Espécie*2]],'Base de dados'!B:Z,18,),0)</f>
        <v>0</v>
      </c>
      <c r="BK297" s="29" t="str">
        <f>IFERROR(VLOOKUP(tab_herpeto[[#This Row],[Espécie*2]],'Base de dados'!B:Z,19,),0)</f>
        <v>-</v>
      </c>
      <c r="BL297" s="29" t="str">
        <f>IFERROR(VLOOKUP(tab_herpeto[[#This Row],[Espécie*2]],'Base de dados'!B:Z,20,),0)</f>
        <v>-</v>
      </c>
      <c r="BM297" s="29" t="str">
        <f>IFERROR(VLOOKUP(tab_herpeto[[#This Row],[Espécie*2]],'Base de dados'!B:Z,24),0)</f>
        <v>-</v>
      </c>
      <c r="BN297" s="29" t="str">
        <f>IFERROR(VLOOKUP(tab_herpeto[[#This Row],[Espécie*2]],'Base de dados'!B:Z,25,),0)</f>
        <v>-</v>
      </c>
      <c r="BO297" s="29">
        <f>IFERROR(VLOOKUP(tab_herpeto[[#This Row],[Espécie*2]],'Base de dados'!B:Z,2),0)</f>
        <v>898</v>
      </c>
      <c r="BP297" s="29">
        <f>IFERROR(VLOOKUP(tab_herpeto[[#This Row],[Espécie*2]],'Base de dados'!B:AA,26),0)</f>
        <v>0</v>
      </c>
    </row>
    <row r="298" spans="2:68" x14ac:dyDescent="0.25">
      <c r="B298" s="29">
        <v>294</v>
      </c>
      <c r="C298" s="33" t="s">
        <v>3071</v>
      </c>
      <c r="D298" s="29" t="s">
        <v>3131</v>
      </c>
      <c r="E298" s="29" t="s">
        <v>86</v>
      </c>
      <c r="F298" s="50">
        <v>45202</v>
      </c>
      <c r="G298" s="50" t="s">
        <v>3073</v>
      </c>
      <c r="H298" s="50"/>
      <c r="I298" s="50" t="s">
        <v>57</v>
      </c>
      <c r="J298" s="50" t="s">
        <v>3133</v>
      </c>
      <c r="K298" s="50" t="s">
        <v>1003</v>
      </c>
      <c r="L298" s="29" t="str">
        <f>IFERROR(VLOOKUP(tab_herpeto[[#This Row],[Espécie*]],'Base de dados'!B:Z,7,),0)</f>
        <v>pererequinha-do-brejo</v>
      </c>
      <c r="M298" s="29" t="s">
        <v>3</v>
      </c>
      <c r="N298" s="49" t="s">
        <v>82</v>
      </c>
      <c r="O298" s="49" t="s">
        <v>82</v>
      </c>
      <c r="P298" s="29" t="s">
        <v>39</v>
      </c>
      <c r="Q298" s="49" t="s">
        <v>3136</v>
      </c>
      <c r="R298" s="49"/>
      <c r="S298" s="49" t="s">
        <v>4</v>
      </c>
      <c r="T298" s="55">
        <v>0.75</v>
      </c>
      <c r="U298" s="55">
        <v>0.79166666666666696</v>
      </c>
      <c r="V298" s="49"/>
      <c r="W298" s="49"/>
      <c r="X298" s="29"/>
      <c r="Y298" s="29"/>
      <c r="Z298" s="33">
        <f>tab_herpeto[[#This Row],[Data]]</f>
        <v>45202</v>
      </c>
      <c r="AA298" s="29" t="str">
        <f>tab_herpeto[[#This Row],[Empreendimento]]</f>
        <v>PCH Canoas</v>
      </c>
      <c r="AB298" s="29" t="s">
        <v>175</v>
      </c>
      <c r="AC298" s="29" t="s">
        <v>178</v>
      </c>
      <c r="AD298" s="29" t="s">
        <v>181</v>
      </c>
      <c r="AE298" s="29" t="s">
        <v>3086</v>
      </c>
      <c r="AF298" s="29" t="s">
        <v>184</v>
      </c>
      <c r="AG298" s="29" t="s">
        <v>3130</v>
      </c>
      <c r="AH298" s="29" t="s">
        <v>189</v>
      </c>
      <c r="AI298" s="43" t="str">
        <f>tab_herpeto[[#This Row],[Espécie*]]</f>
        <v>Dendropsophus minutus</v>
      </c>
      <c r="AJ298" s="34" t="str">
        <f>IFERROR(VLOOKUP(tab_herpeto[[#This Row],[Espécie*2]],'Base de dados'!B:Z,7,),0)</f>
        <v>pererequinha-do-brejo</v>
      </c>
      <c r="AK298" s="29" t="str">
        <f>IFERROR(VLOOKUP(tab_herpeto[[#This Row],[Espécie*2]],'Base de dados'!B:Z,13,),0)</f>
        <v>-</v>
      </c>
      <c r="AL298" s="29"/>
      <c r="AM298" s="54">
        <v>531729</v>
      </c>
      <c r="AN298" s="54">
        <v>6964676</v>
      </c>
      <c r="AO298" s="29" t="str">
        <f>IFERROR(VLOOKUP(tab_herpeto[[#This Row],[Espécie*2]],'Base de dados'!B:Z,22,),0)</f>
        <v>-</v>
      </c>
      <c r="AP298" s="29" t="str">
        <f>IFERROR(VLOOKUP(tab_herpeto[[#This Row],[Espécie*2]],'Base de dados'!B:Z,23,),0)</f>
        <v>-</v>
      </c>
      <c r="AQ298" s="29" t="str">
        <f>IFERROR(VLOOKUP(tab_herpeto[[#This Row],[Espécie*2]],'Base de dados'!B:Z,21,),0)</f>
        <v>LC</v>
      </c>
      <c r="AR298" s="29" t="str">
        <f>tab_herpeto[[#This Row],[Campanha]]</f>
        <v>C04</v>
      </c>
      <c r="AS298" s="29"/>
      <c r="AT298" s="29" t="str">
        <f>tab_herpeto[[#This Row],[Método]]</f>
        <v>Ponto de escuta</v>
      </c>
      <c r="AU298" s="29" t="str">
        <f>tab_herpeto[[#This Row],[ID Marcação*]]</f>
        <v>-</v>
      </c>
      <c r="AV298" s="29">
        <f>tab_herpeto[[#This Row],[Nº do Tombo]]</f>
        <v>0</v>
      </c>
      <c r="AW298" s="29" t="str">
        <f>IFERROR(VLOOKUP(tab_herpeto[[#This Row],[Espécie*2]],'Base de dados'!B:Z,11,),0)</f>
        <v>R</v>
      </c>
      <c r="AX298" s="29" t="str">
        <f>IFERROR(VLOOKUP(tab_herpeto[[#This Row],[Espécie*2]],'Base de dados'!B:Z,3,),0)</f>
        <v>Anura</v>
      </c>
      <c r="AY298" s="29" t="str">
        <f>IFERROR(VLOOKUP(tab_herpeto[[#This Row],[Espécie*2]],'Base de dados'!B:Z,4,),0)</f>
        <v>Hylidae</v>
      </c>
      <c r="AZ298" s="29" t="str">
        <f>IFERROR(VLOOKUP(tab_herpeto[[#This Row],[Espécie*2]],'Base de dados'!B:Z,5,),0)</f>
        <v>Dendropsophinae</v>
      </c>
      <c r="BA298" s="29">
        <f>IFERROR(VLOOKUP(tab_herpeto[[#This Row],[Espécie*2]],'Base de dados'!B:Z,6,),0)</f>
        <v>0</v>
      </c>
      <c r="BB298" s="29" t="str">
        <f>IFERROR(VLOOKUP(tab_herpeto[[#This Row],[Espécie*2]],'Base de dados'!B:Z,8,),0)</f>
        <v>-</v>
      </c>
      <c r="BC298" s="29" t="str">
        <f>IFERROR(VLOOKUP(tab_herpeto[[#This Row],[Espécie*2]],'Base de dados'!B:Z,9,),0)</f>
        <v>Ar</v>
      </c>
      <c r="BD298" s="29" t="str">
        <f>IFERROR(VLOOKUP(tab_herpeto[[#This Row],[Espécie*2]],'Base de dados'!B:Z,10,),0)</f>
        <v>A</v>
      </c>
      <c r="BE298" s="29" t="str">
        <f>IFERROR(VLOOKUP(tab_herpeto[[#This Row],[Espécie*2]],'Base de dados'!B:Z,12,),0)</f>
        <v>-</v>
      </c>
      <c r="BF298" s="29" t="str">
        <f>IFERROR(VLOOKUP(tab_herpeto[[#This Row],[Espécie*2]],'Base de dados'!B:Z,14,),0)</f>
        <v>RS, SC, PR, SP, RJ, ES, MG, BA, SE, AL, PE, PB, RN, CE, PI, MA, MS, MT, GO, DF, TO, PA, AM, AP, RO, RR, AC</v>
      </c>
      <c r="BG298" s="29">
        <f>IFERROR(VLOOKUP(tab_herpeto[[#This Row],[Espécie*2]],'Base de dados'!B:Z,15,),0)</f>
        <v>0</v>
      </c>
      <c r="BH298" s="29">
        <f>IFERROR(VLOOKUP(tab_herpeto[[#This Row],[Espécie*2]],'Base de dados'!B:Z,16,),0)</f>
        <v>0</v>
      </c>
      <c r="BI298" s="29">
        <f>IFERROR(VLOOKUP(tab_herpeto[[#This Row],[Espécie*2]],'Base de dados'!B:Z,17,),0)</f>
        <v>0</v>
      </c>
      <c r="BJ298" s="29">
        <f>IFERROR(VLOOKUP(tab_herpeto[[#This Row],[Espécie*2]],'Base de dados'!B:Z,18,),0)</f>
        <v>0</v>
      </c>
      <c r="BK298" s="29" t="str">
        <f>IFERROR(VLOOKUP(tab_herpeto[[#This Row],[Espécie*2]],'Base de dados'!B:Z,19,),0)</f>
        <v>-</v>
      </c>
      <c r="BL298" s="29" t="str">
        <f>IFERROR(VLOOKUP(tab_herpeto[[#This Row],[Espécie*2]],'Base de dados'!B:Z,20,),0)</f>
        <v>-</v>
      </c>
      <c r="BM298" s="29" t="str">
        <f>IFERROR(VLOOKUP(tab_herpeto[[#This Row],[Espécie*2]],'Base de dados'!B:Z,24),0)</f>
        <v>-</v>
      </c>
      <c r="BN298" s="29" t="str">
        <f>IFERROR(VLOOKUP(tab_herpeto[[#This Row],[Espécie*2]],'Base de dados'!B:Z,25,),0)</f>
        <v>-</v>
      </c>
      <c r="BO298" s="29">
        <f>IFERROR(VLOOKUP(tab_herpeto[[#This Row],[Espécie*2]],'Base de dados'!B:Z,2),0)</f>
        <v>898</v>
      </c>
      <c r="BP298" s="29">
        <f>IFERROR(VLOOKUP(tab_herpeto[[#This Row],[Espécie*2]],'Base de dados'!B:AA,26),0)</f>
        <v>0</v>
      </c>
    </row>
    <row r="299" spans="2:68" x14ac:dyDescent="0.25">
      <c r="B299" s="29">
        <v>295</v>
      </c>
      <c r="C299" s="33" t="s">
        <v>3071</v>
      </c>
      <c r="D299" s="29" t="s">
        <v>3131</v>
      </c>
      <c r="E299" s="29" t="s">
        <v>86</v>
      </c>
      <c r="F299" s="50">
        <v>45202</v>
      </c>
      <c r="G299" s="50" t="s">
        <v>3073</v>
      </c>
      <c r="H299" s="50"/>
      <c r="I299" s="50" t="s">
        <v>57</v>
      </c>
      <c r="J299" s="50" t="s">
        <v>3133</v>
      </c>
      <c r="K299" s="50" t="s">
        <v>1003</v>
      </c>
      <c r="L299" s="29" t="str">
        <f>IFERROR(VLOOKUP(tab_herpeto[[#This Row],[Espécie*]],'Base de dados'!B:Z,7,),0)</f>
        <v>pererequinha-do-brejo</v>
      </c>
      <c r="M299" s="29" t="s">
        <v>3</v>
      </c>
      <c r="N299" s="49" t="s">
        <v>82</v>
      </c>
      <c r="O299" s="49" t="s">
        <v>82</v>
      </c>
      <c r="P299" s="29" t="s">
        <v>39</v>
      </c>
      <c r="Q299" s="49" t="s">
        <v>3136</v>
      </c>
      <c r="R299" s="49"/>
      <c r="S299" s="49" t="s">
        <v>4</v>
      </c>
      <c r="T299" s="55">
        <v>0.75</v>
      </c>
      <c r="U299" s="55">
        <v>0.79166666666666696</v>
      </c>
      <c r="V299" s="49"/>
      <c r="W299" s="49"/>
      <c r="X299" s="29"/>
      <c r="Y299" s="29"/>
      <c r="Z299" s="33">
        <f>tab_herpeto[[#This Row],[Data]]</f>
        <v>45202</v>
      </c>
      <c r="AA299" s="29" t="str">
        <f>tab_herpeto[[#This Row],[Empreendimento]]</f>
        <v>PCH Canoas</v>
      </c>
      <c r="AB299" s="29" t="s">
        <v>175</v>
      </c>
      <c r="AC299" s="29" t="s">
        <v>178</v>
      </c>
      <c r="AD299" s="29" t="s">
        <v>181</v>
      </c>
      <c r="AE299" s="29" t="s">
        <v>3086</v>
      </c>
      <c r="AF299" s="29" t="s">
        <v>184</v>
      </c>
      <c r="AG299" s="29" t="s">
        <v>3130</v>
      </c>
      <c r="AH299" s="29" t="s">
        <v>189</v>
      </c>
      <c r="AI299" s="43" t="str">
        <f>tab_herpeto[[#This Row],[Espécie*]]</f>
        <v>Dendropsophus minutus</v>
      </c>
      <c r="AJ299" s="34" t="str">
        <f>IFERROR(VLOOKUP(tab_herpeto[[#This Row],[Espécie*2]],'Base de dados'!B:Z,7,),0)</f>
        <v>pererequinha-do-brejo</v>
      </c>
      <c r="AK299" s="29" t="str">
        <f>IFERROR(VLOOKUP(tab_herpeto[[#This Row],[Espécie*2]],'Base de dados'!B:Z,13,),0)</f>
        <v>-</v>
      </c>
      <c r="AL299" s="29"/>
      <c r="AM299" s="54">
        <v>531729</v>
      </c>
      <c r="AN299" s="54">
        <v>6964676</v>
      </c>
      <c r="AO299" s="29" t="str">
        <f>IFERROR(VLOOKUP(tab_herpeto[[#This Row],[Espécie*2]],'Base de dados'!B:Z,22,),0)</f>
        <v>-</v>
      </c>
      <c r="AP299" s="29" t="str">
        <f>IFERROR(VLOOKUP(tab_herpeto[[#This Row],[Espécie*2]],'Base de dados'!B:Z,23,),0)</f>
        <v>-</v>
      </c>
      <c r="AQ299" s="29" t="str">
        <f>IFERROR(VLOOKUP(tab_herpeto[[#This Row],[Espécie*2]],'Base de dados'!B:Z,21,),0)</f>
        <v>LC</v>
      </c>
      <c r="AR299" s="29" t="str">
        <f>tab_herpeto[[#This Row],[Campanha]]</f>
        <v>C04</v>
      </c>
      <c r="AS299" s="29"/>
      <c r="AT299" s="29" t="str">
        <f>tab_herpeto[[#This Row],[Método]]</f>
        <v>Ponto de escuta</v>
      </c>
      <c r="AU299" s="29" t="str">
        <f>tab_herpeto[[#This Row],[ID Marcação*]]</f>
        <v>-</v>
      </c>
      <c r="AV299" s="29">
        <f>tab_herpeto[[#This Row],[Nº do Tombo]]</f>
        <v>0</v>
      </c>
      <c r="AW299" s="29" t="str">
        <f>IFERROR(VLOOKUP(tab_herpeto[[#This Row],[Espécie*2]],'Base de dados'!B:Z,11,),0)</f>
        <v>R</v>
      </c>
      <c r="AX299" s="29" t="str">
        <f>IFERROR(VLOOKUP(tab_herpeto[[#This Row],[Espécie*2]],'Base de dados'!B:Z,3,),0)</f>
        <v>Anura</v>
      </c>
      <c r="AY299" s="29" t="str">
        <f>IFERROR(VLOOKUP(tab_herpeto[[#This Row],[Espécie*2]],'Base de dados'!B:Z,4,),0)</f>
        <v>Hylidae</v>
      </c>
      <c r="AZ299" s="29" t="str">
        <f>IFERROR(VLOOKUP(tab_herpeto[[#This Row],[Espécie*2]],'Base de dados'!B:Z,5,),0)</f>
        <v>Dendropsophinae</v>
      </c>
      <c r="BA299" s="29">
        <f>IFERROR(VLOOKUP(tab_herpeto[[#This Row],[Espécie*2]],'Base de dados'!B:Z,6,),0)</f>
        <v>0</v>
      </c>
      <c r="BB299" s="29" t="str">
        <f>IFERROR(VLOOKUP(tab_herpeto[[#This Row],[Espécie*2]],'Base de dados'!B:Z,8,),0)</f>
        <v>-</v>
      </c>
      <c r="BC299" s="29" t="str">
        <f>IFERROR(VLOOKUP(tab_herpeto[[#This Row],[Espécie*2]],'Base de dados'!B:Z,9,),0)</f>
        <v>Ar</v>
      </c>
      <c r="BD299" s="29" t="str">
        <f>IFERROR(VLOOKUP(tab_herpeto[[#This Row],[Espécie*2]],'Base de dados'!B:Z,10,),0)</f>
        <v>A</v>
      </c>
      <c r="BE299" s="29" t="str">
        <f>IFERROR(VLOOKUP(tab_herpeto[[#This Row],[Espécie*2]],'Base de dados'!B:Z,12,),0)</f>
        <v>-</v>
      </c>
      <c r="BF299" s="29" t="str">
        <f>IFERROR(VLOOKUP(tab_herpeto[[#This Row],[Espécie*2]],'Base de dados'!B:Z,14,),0)</f>
        <v>RS, SC, PR, SP, RJ, ES, MG, BA, SE, AL, PE, PB, RN, CE, PI, MA, MS, MT, GO, DF, TO, PA, AM, AP, RO, RR, AC</v>
      </c>
      <c r="BG299" s="29">
        <f>IFERROR(VLOOKUP(tab_herpeto[[#This Row],[Espécie*2]],'Base de dados'!B:Z,15,),0)</f>
        <v>0</v>
      </c>
      <c r="BH299" s="29">
        <f>IFERROR(VLOOKUP(tab_herpeto[[#This Row],[Espécie*2]],'Base de dados'!B:Z,16,),0)</f>
        <v>0</v>
      </c>
      <c r="BI299" s="29">
        <f>IFERROR(VLOOKUP(tab_herpeto[[#This Row],[Espécie*2]],'Base de dados'!B:Z,17,),0)</f>
        <v>0</v>
      </c>
      <c r="BJ299" s="29">
        <f>IFERROR(VLOOKUP(tab_herpeto[[#This Row],[Espécie*2]],'Base de dados'!B:Z,18,),0)</f>
        <v>0</v>
      </c>
      <c r="BK299" s="29" t="str">
        <f>IFERROR(VLOOKUP(tab_herpeto[[#This Row],[Espécie*2]],'Base de dados'!B:Z,19,),0)</f>
        <v>-</v>
      </c>
      <c r="BL299" s="29" t="str">
        <f>IFERROR(VLOOKUP(tab_herpeto[[#This Row],[Espécie*2]],'Base de dados'!B:Z,20,),0)</f>
        <v>-</v>
      </c>
      <c r="BM299" s="29" t="str">
        <f>IFERROR(VLOOKUP(tab_herpeto[[#This Row],[Espécie*2]],'Base de dados'!B:Z,24),0)</f>
        <v>-</v>
      </c>
      <c r="BN299" s="29" t="str">
        <f>IFERROR(VLOOKUP(tab_herpeto[[#This Row],[Espécie*2]],'Base de dados'!B:Z,25,),0)</f>
        <v>-</v>
      </c>
      <c r="BO299" s="29">
        <f>IFERROR(VLOOKUP(tab_herpeto[[#This Row],[Espécie*2]],'Base de dados'!B:Z,2),0)</f>
        <v>898</v>
      </c>
      <c r="BP299" s="29">
        <f>IFERROR(VLOOKUP(tab_herpeto[[#This Row],[Espécie*2]],'Base de dados'!B:AA,26),0)</f>
        <v>0</v>
      </c>
    </row>
    <row r="300" spans="2:68" x14ac:dyDescent="0.25">
      <c r="B300" s="29">
        <v>296</v>
      </c>
      <c r="C300" s="33" t="s">
        <v>3071</v>
      </c>
      <c r="D300" s="29" t="s">
        <v>3131</v>
      </c>
      <c r="E300" s="29" t="s">
        <v>86</v>
      </c>
      <c r="F300" s="50">
        <v>45202</v>
      </c>
      <c r="G300" s="50" t="s">
        <v>3073</v>
      </c>
      <c r="H300" s="50"/>
      <c r="I300" s="50" t="s">
        <v>57</v>
      </c>
      <c r="J300" s="50" t="s">
        <v>3133</v>
      </c>
      <c r="K300" s="50" t="s">
        <v>1003</v>
      </c>
      <c r="L300" s="29" t="str">
        <f>IFERROR(VLOOKUP(tab_herpeto[[#This Row],[Espécie*]],'Base de dados'!B:Z,7,),0)</f>
        <v>pererequinha-do-brejo</v>
      </c>
      <c r="M300" s="29" t="s">
        <v>3</v>
      </c>
      <c r="N300" s="49" t="s">
        <v>82</v>
      </c>
      <c r="O300" s="49" t="s">
        <v>82</v>
      </c>
      <c r="P300" s="29" t="s">
        <v>39</v>
      </c>
      <c r="Q300" s="49" t="s">
        <v>3136</v>
      </c>
      <c r="R300" s="49"/>
      <c r="S300" s="49" t="s">
        <v>4</v>
      </c>
      <c r="T300" s="55">
        <v>0.75</v>
      </c>
      <c r="U300" s="55">
        <v>0.79166666666666696</v>
      </c>
      <c r="V300" s="49"/>
      <c r="W300" s="49"/>
      <c r="X300" s="29"/>
      <c r="Y300" s="29"/>
      <c r="Z300" s="33">
        <f>tab_herpeto[[#This Row],[Data]]</f>
        <v>45202</v>
      </c>
      <c r="AA300" s="29" t="str">
        <f>tab_herpeto[[#This Row],[Empreendimento]]</f>
        <v>PCH Canoas</v>
      </c>
      <c r="AB300" s="29" t="s">
        <v>175</v>
      </c>
      <c r="AC300" s="29" t="s">
        <v>178</v>
      </c>
      <c r="AD300" s="29" t="s">
        <v>181</v>
      </c>
      <c r="AE300" s="29" t="s">
        <v>3086</v>
      </c>
      <c r="AF300" s="29" t="s">
        <v>184</v>
      </c>
      <c r="AG300" s="29" t="s">
        <v>3130</v>
      </c>
      <c r="AH300" s="29" t="s">
        <v>189</v>
      </c>
      <c r="AI300" s="43" t="str">
        <f>tab_herpeto[[#This Row],[Espécie*]]</f>
        <v>Dendropsophus minutus</v>
      </c>
      <c r="AJ300" s="34" t="str">
        <f>IFERROR(VLOOKUP(tab_herpeto[[#This Row],[Espécie*2]],'Base de dados'!B:Z,7,),0)</f>
        <v>pererequinha-do-brejo</v>
      </c>
      <c r="AK300" s="29" t="str">
        <f>IFERROR(VLOOKUP(tab_herpeto[[#This Row],[Espécie*2]],'Base de dados'!B:Z,13,),0)</f>
        <v>-</v>
      </c>
      <c r="AL300" s="29"/>
      <c r="AM300" s="54">
        <v>531729</v>
      </c>
      <c r="AN300" s="54">
        <v>6964676</v>
      </c>
      <c r="AO300" s="29" t="str">
        <f>IFERROR(VLOOKUP(tab_herpeto[[#This Row],[Espécie*2]],'Base de dados'!B:Z,22,),0)</f>
        <v>-</v>
      </c>
      <c r="AP300" s="29" t="str">
        <f>IFERROR(VLOOKUP(tab_herpeto[[#This Row],[Espécie*2]],'Base de dados'!B:Z,23,),0)</f>
        <v>-</v>
      </c>
      <c r="AQ300" s="29" t="str">
        <f>IFERROR(VLOOKUP(tab_herpeto[[#This Row],[Espécie*2]],'Base de dados'!B:Z,21,),0)</f>
        <v>LC</v>
      </c>
      <c r="AR300" s="29" t="str">
        <f>tab_herpeto[[#This Row],[Campanha]]</f>
        <v>C04</v>
      </c>
      <c r="AS300" s="29"/>
      <c r="AT300" s="29" t="str">
        <f>tab_herpeto[[#This Row],[Método]]</f>
        <v>Ponto de escuta</v>
      </c>
      <c r="AU300" s="29" t="str">
        <f>tab_herpeto[[#This Row],[ID Marcação*]]</f>
        <v>-</v>
      </c>
      <c r="AV300" s="29">
        <f>tab_herpeto[[#This Row],[Nº do Tombo]]</f>
        <v>0</v>
      </c>
      <c r="AW300" s="29" t="str">
        <f>IFERROR(VLOOKUP(tab_herpeto[[#This Row],[Espécie*2]],'Base de dados'!B:Z,11,),0)</f>
        <v>R</v>
      </c>
      <c r="AX300" s="29" t="str">
        <f>IFERROR(VLOOKUP(tab_herpeto[[#This Row],[Espécie*2]],'Base de dados'!B:Z,3,),0)</f>
        <v>Anura</v>
      </c>
      <c r="AY300" s="29" t="str">
        <f>IFERROR(VLOOKUP(tab_herpeto[[#This Row],[Espécie*2]],'Base de dados'!B:Z,4,),0)</f>
        <v>Hylidae</v>
      </c>
      <c r="AZ300" s="29" t="str">
        <f>IFERROR(VLOOKUP(tab_herpeto[[#This Row],[Espécie*2]],'Base de dados'!B:Z,5,),0)</f>
        <v>Dendropsophinae</v>
      </c>
      <c r="BA300" s="29">
        <f>IFERROR(VLOOKUP(tab_herpeto[[#This Row],[Espécie*2]],'Base de dados'!B:Z,6,),0)</f>
        <v>0</v>
      </c>
      <c r="BB300" s="29" t="str">
        <f>IFERROR(VLOOKUP(tab_herpeto[[#This Row],[Espécie*2]],'Base de dados'!B:Z,8,),0)</f>
        <v>-</v>
      </c>
      <c r="BC300" s="29" t="str">
        <f>IFERROR(VLOOKUP(tab_herpeto[[#This Row],[Espécie*2]],'Base de dados'!B:Z,9,),0)</f>
        <v>Ar</v>
      </c>
      <c r="BD300" s="29" t="str">
        <f>IFERROR(VLOOKUP(tab_herpeto[[#This Row],[Espécie*2]],'Base de dados'!B:Z,10,),0)</f>
        <v>A</v>
      </c>
      <c r="BE300" s="29" t="str">
        <f>IFERROR(VLOOKUP(tab_herpeto[[#This Row],[Espécie*2]],'Base de dados'!B:Z,12,),0)</f>
        <v>-</v>
      </c>
      <c r="BF300" s="29" t="str">
        <f>IFERROR(VLOOKUP(tab_herpeto[[#This Row],[Espécie*2]],'Base de dados'!B:Z,14,),0)</f>
        <v>RS, SC, PR, SP, RJ, ES, MG, BA, SE, AL, PE, PB, RN, CE, PI, MA, MS, MT, GO, DF, TO, PA, AM, AP, RO, RR, AC</v>
      </c>
      <c r="BG300" s="29">
        <f>IFERROR(VLOOKUP(tab_herpeto[[#This Row],[Espécie*2]],'Base de dados'!B:Z,15,),0)</f>
        <v>0</v>
      </c>
      <c r="BH300" s="29">
        <f>IFERROR(VLOOKUP(tab_herpeto[[#This Row],[Espécie*2]],'Base de dados'!B:Z,16,),0)</f>
        <v>0</v>
      </c>
      <c r="BI300" s="29">
        <f>IFERROR(VLOOKUP(tab_herpeto[[#This Row],[Espécie*2]],'Base de dados'!B:Z,17,),0)</f>
        <v>0</v>
      </c>
      <c r="BJ300" s="29">
        <f>IFERROR(VLOOKUP(tab_herpeto[[#This Row],[Espécie*2]],'Base de dados'!B:Z,18,),0)</f>
        <v>0</v>
      </c>
      <c r="BK300" s="29" t="str">
        <f>IFERROR(VLOOKUP(tab_herpeto[[#This Row],[Espécie*2]],'Base de dados'!B:Z,19,),0)</f>
        <v>-</v>
      </c>
      <c r="BL300" s="29" t="str">
        <f>IFERROR(VLOOKUP(tab_herpeto[[#This Row],[Espécie*2]],'Base de dados'!B:Z,20,),0)</f>
        <v>-</v>
      </c>
      <c r="BM300" s="29" t="str">
        <f>IFERROR(VLOOKUP(tab_herpeto[[#This Row],[Espécie*2]],'Base de dados'!B:Z,24),0)</f>
        <v>-</v>
      </c>
      <c r="BN300" s="29" t="str">
        <f>IFERROR(VLOOKUP(tab_herpeto[[#This Row],[Espécie*2]],'Base de dados'!B:Z,25,),0)</f>
        <v>-</v>
      </c>
      <c r="BO300" s="29">
        <f>IFERROR(VLOOKUP(tab_herpeto[[#This Row],[Espécie*2]],'Base de dados'!B:Z,2),0)</f>
        <v>898</v>
      </c>
      <c r="BP300" s="29">
        <f>IFERROR(VLOOKUP(tab_herpeto[[#This Row],[Espécie*2]],'Base de dados'!B:AA,26),0)</f>
        <v>0</v>
      </c>
    </row>
    <row r="301" spans="2:68" x14ac:dyDescent="0.25">
      <c r="B301" s="29">
        <v>297</v>
      </c>
      <c r="C301" s="33" t="s">
        <v>3071</v>
      </c>
      <c r="D301" s="29" t="s">
        <v>3131</v>
      </c>
      <c r="E301" s="29" t="s">
        <v>86</v>
      </c>
      <c r="F301" s="50">
        <v>45202</v>
      </c>
      <c r="G301" s="50" t="s">
        <v>3073</v>
      </c>
      <c r="H301" s="50"/>
      <c r="I301" s="50" t="s">
        <v>57</v>
      </c>
      <c r="J301" s="50" t="s">
        <v>3133</v>
      </c>
      <c r="K301" s="50" t="s">
        <v>1003</v>
      </c>
      <c r="L301" s="29" t="str">
        <f>IFERROR(VLOOKUP(tab_herpeto[[#This Row],[Espécie*]],'Base de dados'!B:Z,7,),0)</f>
        <v>pererequinha-do-brejo</v>
      </c>
      <c r="M301" s="29" t="s">
        <v>3</v>
      </c>
      <c r="N301" s="49" t="s">
        <v>82</v>
      </c>
      <c r="O301" s="49" t="s">
        <v>82</v>
      </c>
      <c r="P301" s="29" t="s">
        <v>39</v>
      </c>
      <c r="Q301" s="49" t="s">
        <v>3136</v>
      </c>
      <c r="R301" s="49"/>
      <c r="S301" s="49" t="s">
        <v>4</v>
      </c>
      <c r="T301" s="55">
        <v>0.75</v>
      </c>
      <c r="U301" s="55">
        <v>0.79166666666666696</v>
      </c>
      <c r="V301" s="49"/>
      <c r="W301" s="49"/>
      <c r="X301" s="29"/>
      <c r="Y301" s="29"/>
      <c r="Z301" s="33">
        <f>tab_herpeto[[#This Row],[Data]]</f>
        <v>45202</v>
      </c>
      <c r="AA301" s="29" t="str">
        <f>tab_herpeto[[#This Row],[Empreendimento]]</f>
        <v>PCH Canoas</v>
      </c>
      <c r="AB301" s="29" t="s">
        <v>175</v>
      </c>
      <c r="AC301" s="29" t="s">
        <v>178</v>
      </c>
      <c r="AD301" s="29" t="s">
        <v>181</v>
      </c>
      <c r="AE301" s="29" t="s">
        <v>3086</v>
      </c>
      <c r="AF301" s="29" t="s">
        <v>184</v>
      </c>
      <c r="AG301" s="29" t="s">
        <v>3130</v>
      </c>
      <c r="AH301" s="29" t="s">
        <v>189</v>
      </c>
      <c r="AI301" s="43" t="str">
        <f>tab_herpeto[[#This Row],[Espécie*]]</f>
        <v>Dendropsophus minutus</v>
      </c>
      <c r="AJ301" s="34" t="str">
        <f>IFERROR(VLOOKUP(tab_herpeto[[#This Row],[Espécie*2]],'Base de dados'!B:Z,7,),0)</f>
        <v>pererequinha-do-brejo</v>
      </c>
      <c r="AK301" s="29" t="str">
        <f>IFERROR(VLOOKUP(tab_herpeto[[#This Row],[Espécie*2]],'Base de dados'!B:Z,13,),0)</f>
        <v>-</v>
      </c>
      <c r="AL301" s="29"/>
      <c r="AM301" s="54">
        <v>531729</v>
      </c>
      <c r="AN301" s="54">
        <v>6964676</v>
      </c>
      <c r="AO301" s="29" t="str">
        <f>IFERROR(VLOOKUP(tab_herpeto[[#This Row],[Espécie*2]],'Base de dados'!B:Z,22,),0)</f>
        <v>-</v>
      </c>
      <c r="AP301" s="29" t="str">
        <f>IFERROR(VLOOKUP(tab_herpeto[[#This Row],[Espécie*2]],'Base de dados'!B:Z,23,),0)</f>
        <v>-</v>
      </c>
      <c r="AQ301" s="29" t="str">
        <f>IFERROR(VLOOKUP(tab_herpeto[[#This Row],[Espécie*2]],'Base de dados'!B:Z,21,),0)</f>
        <v>LC</v>
      </c>
      <c r="AR301" s="29" t="str">
        <f>tab_herpeto[[#This Row],[Campanha]]</f>
        <v>C04</v>
      </c>
      <c r="AS301" s="29"/>
      <c r="AT301" s="29" t="str">
        <f>tab_herpeto[[#This Row],[Método]]</f>
        <v>Ponto de escuta</v>
      </c>
      <c r="AU301" s="29" t="str">
        <f>tab_herpeto[[#This Row],[ID Marcação*]]</f>
        <v>-</v>
      </c>
      <c r="AV301" s="29">
        <f>tab_herpeto[[#This Row],[Nº do Tombo]]</f>
        <v>0</v>
      </c>
      <c r="AW301" s="29" t="str">
        <f>IFERROR(VLOOKUP(tab_herpeto[[#This Row],[Espécie*2]],'Base de dados'!B:Z,11,),0)</f>
        <v>R</v>
      </c>
      <c r="AX301" s="29" t="str">
        <f>IFERROR(VLOOKUP(tab_herpeto[[#This Row],[Espécie*2]],'Base de dados'!B:Z,3,),0)</f>
        <v>Anura</v>
      </c>
      <c r="AY301" s="29" t="str">
        <f>IFERROR(VLOOKUP(tab_herpeto[[#This Row],[Espécie*2]],'Base de dados'!B:Z,4,),0)</f>
        <v>Hylidae</v>
      </c>
      <c r="AZ301" s="29" t="str">
        <f>IFERROR(VLOOKUP(tab_herpeto[[#This Row],[Espécie*2]],'Base de dados'!B:Z,5,),0)</f>
        <v>Dendropsophinae</v>
      </c>
      <c r="BA301" s="29">
        <f>IFERROR(VLOOKUP(tab_herpeto[[#This Row],[Espécie*2]],'Base de dados'!B:Z,6,),0)</f>
        <v>0</v>
      </c>
      <c r="BB301" s="29" t="str">
        <f>IFERROR(VLOOKUP(tab_herpeto[[#This Row],[Espécie*2]],'Base de dados'!B:Z,8,),0)</f>
        <v>-</v>
      </c>
      <c r="BC301" s="29" t="str">
        <f>IFERROR(VLOOKUP(tab_herpeto[[#This Row],[Espécie*2]],'Base de dados'!B:Z,9,),0)</f>
        <v>Ar</v>
      </c>
      <c r="BD301" s="29" t="str">
        <f>IFERROR(VLOOKUP(tab_herpeto[[#This Row],[Espécie*2]],'Base de dados'!B:Z,10,),0)</f>
        <v>A</v>
      </c>
      <c r="BE301" s="29" t="str">
        <f>IFERROR(VLOOKUP(tab_herpeto[[#This Row],[Espécie*2]],'Base de dados'!B:Z,12,),0)</f>
        <v>-</v>
      </c>
      <c r="BF301" s="29" t="str">
        <f>IFERROR(VLOOKUP(tab_herpeto[[#This Row],[Espécie*2]],'Base de dados'!B:Z,14,),0)</f>
        <v>RS, SC, PR, SP, RJ, ES, MG, BA, SE, AL, PE, PB, RN, CE, PI, MA, MS, MT, GO, DF, TO, PA, AM, AP, RO, RR, AC</v>
      </c>
      <c r="BG301" s="29">
        <f>IFERROR(VLOOKUP(tab_herpeto[[#This Row],[Espécie*2]],'Base de dados'!B:Z,15,),0)</f>
        <v>0</v>
      </c>
      <c r="BH301" s="29">
        <f>IFERROR(VLOOKUP(tab_herpeto[[#This Row],[Espécie*2]],'Base de dados'!B:Z,16,),0)</f>
        <v>0</v>
      </c>
      <c r="BI301" s="29">
        <f>IFERROR(VLOOKUP(tab_herpeto[[#This Row],[Espécie*2]],'Base de dados'!B:Z,17,),0)</f>
        <v>0</v>
      </c>
      <c r="BJ301" s="29">
        <f>IFERROR(VLOOKUP(tab_herpeto[[#This Row],[Espécie*2]],'Base de dados'!B:Z,18,),0)</f>
        <v>0</v>
      </c>
      <c r="BK301" s="29" t="str">
        <f>IFERROR(VLOOKUP(tab_herpeto[[#This Row],[Espécie*2]],'Base de dados'!B:Z,19,),0)</f>
        <v>-</v>
      </c>
      <c r="BL301" s="29" t="str">
        <f>IFERROR(VLOOKUP(tab_herpeto[[#This Row],[Espécie*2]],'Base de dados'!B:Z,20,),0)</f>
        <v>-</v>
      </c>
      <c r="BM301" s="29" t="str">
        <f>IFERROR(VLOOKUP(tab_herpeto[[#This Row],[Espécie*2]],'Base de dados'!B:Z,24),0)</f>
        <v>-</v>
      </c>
      <c r="BN301" s="29" t="str">
        <f>IFERROR(VLOOKUP(tab_herpeto[[#This Row],[Espécie*2]],'Base de dados'!B:Z,25,),0)</f>
        <v>-</v>
      </c>
      <c r="BO301" s="29">
        <f>IFERROR(VLOOKUP(tab_herpeto[[#This Row],[Espécie*2]],'Base de dados'!B:Z,2),0)</f>
        <v>898</v>
      </c>
      <c r="BP301" s="29">
        <f>IFERROR(VLOOKUP(tab_herpeto[[#This Row],[Espécie*2]],'Base de dados'!B:AA,26),0)</f>
        <v>0</v>
      </c>
    </row>
    <row r="302" spans="2:68" x14ac:dyDescent="0.25">
      <c r="B302" s="29">
        <v>298</v>
      </c>
      <c r="C302" s="33" t="s">
        <v>3071</v>
      </c>
      <c r="D302" s="29" t="s">
        <v>3131</v>
      </c>
      <c r="E302" s="29" t="s">
        <v>86</v>
      </c>
      <c r="F302" s="50">
        <v>45202</v>
      </c>
      <c r="G302" s="50" t="s">
        <v>3073</v>
      </c>
      <c r="H302" s="50"/>
      <c r="I302" s="50" t="s">
        <v>57</v>
      </c>
      <c r="J302" s="50" t="s">
        <v>3133</v>
      </c>
      <c r="K302" s="50" t="s">
        <v>1003</v>
      </c>
      <c r="L302" s="29" t="str">
        <f>IFERROR(VLOOKUP(tab_herpeto[[#This Row],[Espécie*]],'Base de dados'!B:Z,7,),0)</f>
        <v>pererequinha-do-brejo</v>
      </c>
      <c r="M302" s="29" t="s">
        <v>3</v>
      </c>
      <c r="N302" s="49" t="s">
        <v>82</v>
      </c>
      <c r="O302" s="49" t="s">
        <v>82</v>
      </c>
      <c r="P302" s="29" t="s">
        <v>39</v>
      </c>
      <c r="Q302" s="49" t="s">
        <v>3136</v>
      </c>
      <c r="R302" s="49"/>
      <c r="S302" s="49" t="s">
        <v>4</v>
      </c>
      <c r="T302" s="55">
        <v>0.75</v>
      </c>
      <c r="U302" s="55">
        <v>0.79166666666666696</v>
      </c>
      <c r="V302" s="49"/>
      <c r="W302" s="49"/>
      <c r="X302" s="29"/>
      <c r="Y302" s="29"/>
      <c r="Z302" s="33">
        <f>tab_herpeto[[#This Row],[Data]]</f>
        <v>45202</v>
      </c>
      <c r="AA302" s="29" t="str">
        <f>tab_herpeto[[#This Row],[Empreendimento]]</f>
        <v>PCH Canoas</v>
      </c>
      <c r="AB302" s="29" t="s">
        <v>175</v>
      </c>
      <c r="AC302" s="29" t="s">
        <v>178</v>
      </c>
      <c r="AD302" s="29" t="s">
        <v>181</v>
      </c>
      <c r="AE302" s="29" t="s">
        <v>3086</v>
      </c>
      <c r="AF302" s="29" t="s">
        <v>184</v>
      </c>
      <c r="AG302" s="29" t="s">
        <v>3130</v>
      </c>
      <c r="AH302" s="29" t="s">
        <v>189</v>
      </c>
      <c r="AI302" s="43" t="str">
        <f>tab_herpeto[[#This Row],[Espécie*]]</f>
        <v>Dendropsophus minutus</v>
      </c>
      <c r="AJ302" s="34" t="str">
        <f>IFERROR(VLOOKUP(tab_herpeto[[#This Row],[Espécie*2]],'Base de dados'!B:Z,7,),0)</f>
        <v>pererequinha-do-brejo</v>
      </c>
      <c r="AK302" s="29" t="str">
        <f>IFERROR(VLOOKUP(tab_herpeto[[#This Row],[Espécie*2]],'Base de dados'!B:Z,13,),0)</f>
        <v>-</v>
      </c>
      <c r="AL302" s="29"/>
      <c r="AM302" s="54">
        <v>531729</v>
      </c>
      <c r="AN302" s="54">
        <v>6964676</v>
      </c>
      <c r="AO302" s="29" t="str">
        <f>IFERROR(VLOOKUP(tab_herpeto[[#This Row],[Espécie*2]],'Base de dados'!B:Z,22,),0)</f>
        <v>-</v>
      </c>
      <c r="AP302" s="29" t="str">
        <f>IFERROR(VLOOKUP(tab_herpeto[[#This Row],[Espécie*2]],'Base de dados'!B:Z,23,),0)</f>
        <v>-</v>
      </c>
      <c r="AQ302" s="29" t="str">
        <f>IFERROR(VLOOKUP(tab_herpeto[[#This Row],[Espécie*2]],'Base de dados'!B:Z,21,),0)</f>
        <v>LC</v>
      </c>
      <c r="AR302" s="29" t="str">
        <f>tab_herpeto[[#This Row],[Campanha]]</f>
        <v>C04</v>
      </c>
      <c r="AS302" s="29"/>
      <c r="AT302" s="29" t="str">
        <f>tab_herpeto[[#This Row],[Método]]</f>
        <v>Ponto de escuta</v>
      </c>
      <c r="AU302" s="29" t="str">
        <f>tab_herpeto[[#This Row],[ID Marcação*]]</f>
        <v>-</v>
      </c>
      <c r="AV302" s="29">
        <f>tab_herpeto[[#This Row],[Nº do Tombo]]</f>
        <v>0</v>
      </c>
      <c r="AW302" s="29" t="str">
        <f>IFERROR(VLOOKUP(tab_herpeto[[#This Row],[Espécie*2]],'Base de dados'!B:Z,11,),0)</f>
        <v>R</v>
      </c>
      <c r="AX302" s="29" t="str">
        <f>IFERROR(VLOOKUP(tab_herpeto[[#This Row],[Espécie*2]],'Base de dados'!B:Z,3,),0)</f>
        <v>Anura</v>
      </c>
      <c r="AY302" s="29" t="str">
        <f>IFERROR(VLOOKUP(tab_herpeto[[#This Row],[Espécie*2]],'Base de dados'!B:Z,4,),0)</f>
        <v>Hylidae</v>
      </c>
      <c r="AZ302" s="29" t="str">
        <f>IFERROR(VLOOKUP(tab_herpeto[[#This Row],[Espécie*2]],'Base de dados'!B:Z,5,),0)</f>
        <v>Dendropsophinae</v>
      </c>
      <c r="BA302" s="29">
        <f>IFERROR(VLOOKUP(tab_herpeto[[#This Row],[Espécie*2]],'Base de dados'!B:Z,6,),0)</f>
        <v>0</v>
      </c>
      <c r="BB302" s="29" t="str">
        <f>IFERROR(VLOOKUP(tab_herpeto[[#This Row],[Espécie*2]],'Base de dados'!B:Z,8,),0)</f>
        <v>-</v>
      </c>
      <c r="BC302" s="29" t="str">
        <f>IFERROR(VLOOKUP(tab_herpeto[[#This Row],[Espécie*2]],'Base de dados'!B:Z,9,),0)</f>
        <v>Ar</v>
      </c>
      <c r="BD302" s="29" t="str">
        <f>IFERROR(VLOOKUP(tab_herpeto[[#This Row],[Espécie*2]],'Base de dados'!B:Z,10,),0)</f>
        <v>A</v>
      </c>
      <c r="BE302" s="29" t="str">
        <f>IFERROR(VLOOKUP(tab_herpeto[[#This Row],[Espécie*2]],'Base de dados'!B:Z,12,),0)</f>
        <v>-</v>
      </c>
      <c r="BF302" s="29" t="str">
        <f>IFERROR(VLOOKUP(tab_herpeto[[#This Row],[Espécie*2]],'Base de dados'!B:Z,14,),0)</f>
        <v>RS, SC, PR, SP, RJ, ES, MG, BA, SE, AL, PE, PB, RN, CE, PI, MA, MS, MT, GO, DF, TO, PA, AM, AP, RO, RR, AC</v>
      </c>
      <c r="BG302" s="29">
        <f>IFERROR(VLOOKUP(tab_herpeto[[#This Row],[Espécie*2]],'Base de dados'!B:Z,15,),0)</f>
        <v>0</v>
      </c>
      <c r="BH302" s="29">
        <f>IFERROR(VLOOKUP(tab_herpeto[[#This Row],[Espécie*2]],'Base de dados'!B:Z,16,),0)</f>
        <v>0</v>
      </c>
      <c r="BI302" s="29">
        <f>IFERROR(VLOOKUP(tab_herpeto[[#This Row],[Espécie*2]],'Base de dados'!B:Z,17,),0)</f>
        <v>0</v>
      </c>
      <c r="BJ302" s="29">
        <f>IFERROR(VLOOKUP(tab_herpeto[[#This Row],[Espécie*2]],'Base de dados'!B:Z,18,),0)</f>
        <v>0</v>
      </c>
      <c r="BK302" s="29" t="str">
        <f>IFERROR(VLOOKUP(tab_herpeto[[#This Row],[Espécie*2]],'Base de dados'!B:Z,19,),0)</f>
        <v>-</v>
      </c>
      <c r="BL302" s="29" t="str">
        <f>IFERROR(VLOOKUP(tab_herpeto[[#This Row],[Espécie*2]],'Base de dados'!B:Z,20,),0)</f>
        <v>-</v>
      </c>
      <c r="BM302" s="29" t="str">
        <f>IFERROR(VLOOKUP(tab_herpeto[[#This Row],[Espécie*2]],'Base de dados'!B:Z,24),0)</f>
        <v>-</v>
      </c>
      <c r="BN302" s="29" t="str">
        <f>IFERROR(VLOOKUP(tab_herpeto[[#This Row],[Espécie*2]],'Base de dados'!B:Z,25,),0)</f>
        <v>-</v>
      </c>
      <c r="BO302" s="29">
        <f>IFERROR(VLOOKUP(tab_herpeto[[#This Row],[Espécie*2]],'Base de dados'!B:Z,2),0)</f>
        <v>898</v>
      </c>
      <c r="BP302" s="29">
        <f>IFERROR(VLOOKUP(tab_herpeto[[#This Row],[Espécie*2]],'Base de dados'!B:AA,26),0)</f>
        <v>0</v>
      </c>
    </row>
    <row r="303" spans="2:68" x14ac:dyDescent="0.25">
      <c r="B303" s="29">
        <v>299</v>
      </c>
      <c r="C303" s="33" t="s">
        <v>3071</v>
      </c>
      <c r="D303" s="29" t="s">
        <v>3131</v>
      </c>
      <c r="E303" s="29" t="s">
        <v>86</v>
      </c>
      <c r="F303" s="50">
        <v>45202</v>
      </c>
      <c r="G303" s="50" t="s">
        <v>3073</v>
      </c>
      <c r="H303" s="50"/>
      <c r="I303" s="50" t="s">
        <v>57</v>
      </c>
      <c r="J303" s="50" t="s">
        <v>3133</v>
      </c>
      <c r="K303" s="50" t="s">
        <v>1003</v>
      </c>
      <c r="L303" s="29" t="str">
        <f>IFERROR(VLOOKUP(tab_herpeto[[#This Row],[Espécie*]],'Base de dados'!B:Z,7,),0)</f>
        <v>pererequinha-do-brejo</v>
      </c>
      <c r="M303" s="29" t="s">
        <v>3</v>
      </c>
      <c r="N303" s="49" t="s">
        <v>82</v>
      </c>
      <c r="O303" s="49" t="s">
        <v>82</v>
      </c>
      <c r="P303" s="29" t="s">
        <v>39</v>
      </c>
      <c r="Q303" s="49" t="s">
        <v>3136</v>
      </c>
      <c r="R303" s="49"/>
      <c r="S303" s="49" t="s">
        <v>4</v>
      </c>
      <c r="T303" s="55">
        <v>0.75</v>
      </c>
      <c r="U303" s="55">
        <v>0.79166666666666696</v>
      </c>
      <c r="V303" s="49"/>
      <c r="W303" s="49"/>
      <c r="X303" s="29"/>
      <c r="Y303" s="29"/>
      <c r="Z303" s="33">
        <f>tab_herpeto[[#This Row],[Data]]</f>
        <v>45202</v>
      </c>
      <c r="AA303" s="29" t="str">
        <f>tab_herpeto[[#This Row],[Empreendimento]]</f>
        <v>PCH Canoas</v>
      </c>
      <c r="AB303" s="29" t="s">
        <v>175</v>
      </c>
      <c r="AC303" s="29" t="s">
        <v>178</v>
      </c>
      <c r="AD303" s="29" t="s">
        <v>181</v>
      </c>
      <c r="AE303" s="29" t="s">
        <v>3086</v>
      </c>
      <c r="AF303" s="29" t="s">
        <v>184</v>
      </c>
      <c r="AG303" s="29" t="s">
        <v>3130</v>
      </c>
      <c r="AH303" s="29" t="s">
        <v>189</v>
      </c>
      <c r="AI303" s="43" t="str">
        <f>tab_herpeto[[#This Row],[Espécie*]]</f>
        <v>Dendropsophus minutus</v>
      </c>
      <c r="AJ303" s="34" t="str">
        <f>IFERROR(VLOOKUP(tab_herpeto[[#This Row],[Espécie*2]],'Base de dados'!B:Z,7,),0)</f>
        <v>pererequinha-do-brejo</v>
      </c>
      <c r="AK303" s="29" t="str">
        <f>IFERROR(VLOOKUP(tab_herpeto[[#This Row],[Espécie*2]],'Base de dados'!B:Z,13,),0)</f>
        <v>-</v>
      </c>
      <c r="AL303" s="29"/>
      <c r="AM303" s="54">
        <v>531729</v>
      </c>
      <c r="AN303" s="54">
        <v>6964676</v>
      </c>
      <c r="AO303" s="29" t="str">
        <f>IFERROR(VLOOKUP(tab_herpeto[[#This Row],[Espécie*2]],'Base de dados'!B:Z,22,),0)</f>
        <v>-</v>
      </c>
      <c r="AP303" s="29" t="str">
        <f>IFERROR(VLOOKUP(tab_herpeto[[#This Row],[Espécie*2]],'Base de dados'!B:Z,23,),0)</f>
        <v>-</v>
      </c>
      <c r="AQ303" s="29" t="str">
        <f>IFERROR(VLOOKUP(tab_herpeto[[#This Row],[Espécie*2]],'Base de dados'!B:Z,21,),0)</f>
        <v>LC</v>
      </c>
      <c r="AR303" s="29" t="str">
        <f>tab_herpeto[[#This Row],[Campanha]]</f>
        <v>C04</v>
      </c>
      <c r="AS303" s="29"/>
      <c r="AT303" s="29" t="str">
        <f>tab_herpeto[[#This Row],[Método]]</f>
        <v>Ponto de escuta</v>
      </c>
      <c r="AU303" s="29" t="str">
        <f>tab_herpeto[[#This Row],[ID Marcação*]]</f>
        <v>-</v>
      </c>
      <c r="AV303" s="29">
        <f>tab_herpeto[[#This Row],[Nº do Tombo]]</f>
        <v>0</v>
      </c>
      <c r="AW303" s="29" t="str">
        <f>IFERROR(VLOOKUP(tab_herpeto[[#This Row],[Espécie*2]],'Base de dados'!B:Z,11,),0)</f>
        <v>R</v>
      </c>
      <c r="AX303" s="29" t="str">
        <f>IFERROR(VLOOKUP(tab_herpeto[[#This Row],[Espécie*2]],'Base de dados'!B:Z,3,),0)</f>
        <v>Anura</v>
      </c>
      <c r="AY303" s="29" t="str">
        <f>IFERROR(VLOOKUP(tab_herpeto[[#This Row],[Espécie*2]],'Base de dados'!B:Z,4,),0)</f>
        <v>Hylidae</v>
      </c>
      <c r="AZ303" s="29" t="str">
        <f>IFERROR(VLOOKUP(tab_herpeto[[#This Row],[Espécie*2]],'Base de dados'!B:Z,5,),0)</f>
        <v>Dendropsophinae</v>
      </c>
      <c r="BA303" s="29">
        <f>IFERROR(VLOOKUP(tab_herpeto[[#This Row],[Espécie*2]],'Base de dados'!B:Z,6,),0)</f>
        <v>0</v>
      </c>
      <c r="BB303" s="29" t="str">
        <f>IFERROR(VLOOKUP(tab_herpeto[[#This Row],[Espécie*2]],'Base de dados'!B:Z,8,),0)</f>
        <v>-</v>
      </c>
      <c r="BC303" s="29" t="str">
        <f>IFERROR(VLOOKUP(tab_herpeto[[#This Row],[Espécie*2]],'Base de dados'!B:Z,9,),0)</f>
        <v>Ar</v>
      </c>
      <c r="BD303" s="29" t="str">
        <f>IFERROR(VLOOKUP(tab_herpeto[[#This Row],[Espécie*2]],'Base de dados'!B:Z,10,),0)</f>
        <v>A</v>
      </c>
      <c r="BE303" s="29" t="str">
        <f>IFERROR(VLOOKUP(tab_herpeto[[#This Row],[Espécie*2]],'Base de dados'!B:Z,12,),0)</f>
        <v>-</v>
      </c>
      <c r="BF303" s="29" t="str">
        <f>IFERROR(VLOOKUP(tab_herpeto[[#This Row],[Espécie*2]],'Base de dados'!B:Z,14,),0)</f>
        <v>RS, SC, PR, SP, RJ, ES, MG, BA, SE, AL, PE, PB, RN, CE, PI, MA, MS, MT, GO, DF, TO, PA, AM, AP, RO, RR, AC</v>
      </c>
      <c r="BG303" s="29">
        <f>IFERROR(VLOOKUP(tab_herpeto[[#This Row],[Espécie*2]],'Base de dados'!B:Z,15,),0)</f>
        <v>0</v>
      </c>
      <c r="BH303" s="29">
        <f>IFERROR(VLOOKUP(tab_herpeto[[#This Row],[Espécie*2]],'Base de dados'!B:Z,16,),0)</f>
        <v>0</v>
      </c>
      <c r="BI303" s="29">
        <f>IFERROR(VLOOKUP(tab_herpeto[[#This Row],[Espécie*2]],'Base de dados'!B:Z,17,),0)</f>
        <v>0</v>
      </c>
      <c r="BJ303" s="29">
        <f>IFERROR(VLOOKUP(tab_herpeto[[#This Row],[Espécie*2]],'Base de dados'!B:Z,18,),0)</f>
        <v>0</v>
      </c>
      <c r="BK303" s="29" t="str">
        <f>IFERROR(VLOOKUP(tab_herpeto[[#This Row],[Espécie*2]],'Base de dados'!B:Z,19,),0)</f>
        <v>-</v>
      </c>
      <c r="BL303" s="29" t="str">
        <f>IFERROR(VLOOKUP(tab_herpeto[[#This Row],[Espécie*2]],'Base de dados'!B:Z,20,),0)</f>
        <v>-</v>
      </c>
      <c r="BM303" s="29" t="str">
        <f>IFERROR(VLOOKUP(tab_herpeto[[#This Row],[Espécie*2]],'Base de dados'!B:Z,24),0)</f>
        <v>-</v>
      </c>
      <c r="BN303" s="29" t="str">
        <f>IFERROR(VLOOKUP(tab_herpeto[[#This Row],[Espécie*2]],'Base de dados'!B:Z,25,),0)</f>
        <v>-</v>
      </c>
      <c r="BO303" s="29">
        <f>IFERROR(VLOOKUP(tab_herpeto[[#This Row],[Espécie*2]],'Base de dados'!B:Z,2),0)</f>
        <v>898</v>
      </c>
      <c r="BP303" s="29">
        <f>IFERROR(VLOOKUP(tab_herpeto[[#This Row],[Espécie*2]],'Base de dados'!B:AA,26),0)</f>
        <v>0</v>
      </c>
    </row>
    <row r="304" spans="2:68" x14ac:dyDescent="0.25">
      <c r="B304" s="29">
        <v>300</v>
      </c>
      <c r="C304" s="33" t="s">
        <v>3071</v>
      </c>
      <c r="D304" s="29" t="s">
        <v>3131</v>
      </c>
      <c r="E304" s="29" t="s">
        <v>86</v>
      </c>
      <c r="F304" s="50">
        <v>45202</v>
      </c>
      <c r="G304" s="50" t="s">
        <v>3073</v>
      </c>
      <c r="H304" s="50"/>
      <c r="I304" s="50" t="s">
        <v>57</v>
      </c>
      <c r="J304" s="50" t="s">
        <v>3133</v>
      </c>
      <c r="K304" s="50" t="s">
        <v>1493</v>
      </c>
      <c r="L304" s="29" t="str">
        <f>IFERROR(VLOOKUP(tab_herpeto[[#This Row],[Espécie*]],'Base de dados'!B:Z,7,),0)</f>
        <v>rãzinha-assobiadora</v>
      </c>
      <c r="M304" s="29" t="s">
        <v>3</v>
      </c>
      <c r="N304" s="49" t="s">
        <v>82</v>
      </c>
      <c r="O304" s="49" t="s">
        <v>82</v>
      </c>
      <c r="P304" s="29" t="s">
        <v>39</v>
      </c>
      <c r="Q304" s="49" t="s">
        <v>3136</v>
      </c>
      <c r="R304" s="49"/>
      <c r="S304" s="49" t="s">
        <v>4</v>
      </c>
      <c r="T304" s="55">
        <v>0.75</v>
      </c>
      <c r="U304" s="55">
        <v>0.79166666666666696</v>
      </c>
      <c r="V304" s="49"/>
      <c r="W304" s="49"/>
      <c r="X304" s="29"/>
      <c r="Y304" s="29"/>
      <c r="Z304" s="33">
        <f>tab_herpeto[[#This Row],[Data]]</f>
        <v>45202</v>
      </c>
      <c r="AA304" s="29" t="str">
        <f>tab_herpeto[[#This Row],[Empreendimento]]</f>
        <v>PCH Canoas</v>
      </c>
      <c r="AB304" s="29" t="s">
        <v>175</v>
      </c>
      <c r="AC304" s="29" t="s">
        <v>178</v>
      </c>
      <c r="AD304" s="29" t="s">
        <v>181</v>
      </c>
      <c r="AE304" s="29" t="s">
        <v>3086</v>
      </c>
      <c r="AF304" s="29" t="s">
        <v>184</v>
      </c>
      <c r="AG304" s="29" t="s">
        <v>3130</v>
      </c>
      <c r="AH304" s="29" t="s">
        <v>189</v>
      </c>
      <c r="AI304" s="43" t="str">
        <f>tab_herpeto[[#This Row],[Espécie*]]</f>
        <v>Leptodactylus plaumanni</v>
      </c>
      <c r="AJ304" s="34" t="str">
        <f>IFERROR(VLOOKUP(tab_herpeto[[#This Row],[Espécie*2]],'Base de dados'!B:Z,7,),0)</f>
        <v>rãzinha-assobiadora</v>
      </c>
      <c r="AK304" s="29" t="str">
        <f>IFERROR(VLOOKUP(tab_herpeto[[#This Row],[Espécie*2]],'Base de dados'!B:Z,13,),0)</f>
        <v>-</v>
      </c>
      <c r="AL304" s="29"/>
      <c r="AM304" s="54">
        <v>531729</v>
      </c>
      <c r="AN304" s="54">
        <v>6964676</v>
      </c>
      <c r="AO304" s="29" t="str">
        <f>IFERROR(VLOOKUP(tab_herpeto[[#This Row],[Espécie*2]],'Base de dados'!B:Z,22,),0)</f>
        <v>-</v>
      </c>
      <c r="AP304" s="29" t="str">
        <f>IFERROR(VLOOKUP(tab_herpeto[[#This Row],[Espécie*2]],'Base de dados'!B:Z,23,),0)</f>
        <v>-</v>
      </c>
      <c r="AQ304" s="29" t="str">
        <f>IFERROR(VLOOKUP(tab_herpeto[[#This Row],[Espécie*2]],'Base de dados'!B:Z,21,),0)</f>
        <v>LC</v>
      </c>
      <c r="AR304" s="29" t="str">
        <f>tab_herpeto[[#This Row],[Campanha]]</f>
        <v>C04</v>
      </c>
      <c r="AS304" s="29"/>
      <c r="AT304" s="29" t="str">
        <f>tab_herpeto[[#This Row],[Método]]</f>
        <v>Ponto de escuta</v>
      </c>
      <c r="AU304" s="29" t="str">
        <f>tab_herpeto[[#This Row],[ID Marcação*]]</f>
        <v>-</v>
      </c>
      <c r="AV304" s="29">
        <f>tab_herpeto[[#This Row],[Nº do Tombo]]</f>
        <v>0</v>
      </c>
      <c r="AW304" s="29" t="str">
        <f>IFERROR(VLOOKUP(tab_herpeto[[#This Row],[Espécie*2]],'Base de dados'!B:Z,11,),0)</f>
        <v>E</v>
      </c>
      <c r="AX304" s="29" t="str">
        <f>IFERROR(VLOOKUP(tab_herpeto[[#This Row],[Espécie*2]],'Base de dados'!B:Z,3,),0)</f>
        <v>Anura</v>
      </c>
      <c r="AY304" s="29" t="str">
        <f>IFERROR(VLOOKUP(tab_herpeto[[#This Row],[Espécie*2]],'Base de dados'!B:Z,4,),0)</f>
        <v>Leptodactylidae</v>
      </c>
      <c r="AZ304" s="29" t="str">
        <f>IFERROR(VLOOKUP(tab_herpeto[[#This Row],[Espécie*2]],'Base de dados'!B:Z,5,),0)</f>
        <v>Leptodactylinae</v>
      </c>
      <c r="BA304" s="29">
        <f>IFERROR(VLOOKUP(tab_herpeto[[#This Row],[Espécie*2]],'Base de dados'!B:Z,6,),0)</f>
        <v>0</v>
      </c>
      <c r="BB304" s="29" t="str">
        <f>IFERROR(VLOOKUP(tab_herpeto[[#This Row],[Espécie*2]],'Base de dados'!B:Z,8,),0)</f>
        <v>-</v>
      </c>
      <c r="BC304" s="29" t="str">
        <f>IFERROR(VLOOKUP(tab_herpeto[[#This Row],[Espécie*2]],'Base de dados'!B:Z,9,),0)</f>
        <v>Cr</v>
      </c>
      <c r="BD304" s="29" t="str">
        <f>IFERROR(VLOOKUP(tab_herpeto[[#This Row],[Espécie*2]],'Base de dados'!B:Z,10,),0)</f>
        <v>A</v>
      </c>
      <c r="BE304" s="29" t="str">
        <f>IFERROR(VLOOKUP(tab_herpeto[[#This Row],[Espécie*2]],'Base de dados'!B:Z,12,),0)</f>
        <v>-</v>
      </c>
      <c r="BF304" s="29" t="str">
        <f>IFERROR(VLOOKUP(tab_herpeto[[#This Row],[Espécie*2]],'Base de dados'!B:Z,14,),0)</f>
        <v>RS, SC, PR</v>
      </c>
      <c r="BG304" s="29">
        <f>IFERROR(VLOOKUP(tab_herpeto[[#This Row],[Espécie*2]],'Base de dados'!B:Z,15,),0)</f>
        <v>0</v>
      </c>
      <c r="BH304" s="29" t="str">
        <f>IFERROR(VLOOKUP(tab_herpeto[[#This Row],[Espécie*2]],'Base de dados'!B:Z,16,),0)</f>
        <v>-</v>
      </c>
      <c r="BI304" s="29">
        <f>IFERROR(VLOOKUP(tab_herpeto[[#This Row],[Espécie*2]],'Base de dados'!B:Z,17,),0)</f>
        <v>0</v>
      </c>
      <c r="BJ304" s="29">
        <f>IFERROR(VLOOKUP(tab_herpeto[[#This Row],[Espécie*2]],'Base de dados'!B:Z,18,),0)</f>
        <v>0</v>
      </c>
      <c r="BK304" s="29" t="str">
        <f>IFERROR(VLOOKUP(tab_herpeto[[#This Row],[Espécie*2]],'Base de dados'!B:Z,19,),0)</f>
        <v>-</v>
      </c>
      <c r="BL304" s="29" t="str">
        <f>IFERROR(VLOOKUP(tab_herpeto[[#This Row],[Espécie*2]],'Base de dados'!B:Z,20,),0)</f>
        <v>-</v>
      </c>
      <c r="BM304" s="29" t="str">
        <f>IFERROR(VLOOKUP(tab_herpeto[[#This Row],[Espécie*2]],'Base de dados'!B:Z,24),0)</f>
        <v>-</v>
      </c>
      <c r="BN304" s="29" t="str">
        <f>IFERROR(VLOOKUP(tab_herpeto[[#This Row],[Espécie*2]],'Base de dados'!B:Z,25,),0)</f>
        <v>-</v>
      </c>
      <c r="BO304" s="29" t="str">
        <f>IFERROR(VLOOKUP(tab_herpeto[[#This Row],[Espécie*2]],'Base de dados'!B:Z,2),0)</f>
        <v>XX</v>
      </c>
      <c r="BP304" s="29">
        <f>IFERROR(VLOOKUP(tab_herpeto[[#This Row],[Espécie*2]],'Base de dados'!B:AA,26),0)</f>
        <v>0</v>
      </c>
    </row>
    <row r="305" spans="2:68" x14ac:dyDescent="0.25">
      <c r="B305" s="29">
        <v>301</v>
      </c>
      <c r="C305" s="33" t="s">
        <v>3071</v>
      </c>
      <c r="D305" s="29" t="s">
        <v>3131</v>
      </c>
      <c r="E305" s="29" t="s">
        <v>86</v>
      </c>
      <c r="F305" s="50">
        <v>45202</v>
      </c>
      <c r="G305" s="50" t="s">
        <v>3073</v>
      </c>
      <c r="H305" s="50"/>
      <c r="I305" s="50" t="s">
        <v>57</v>
      </c>
      <c r="J305" s="50" t="s">
        <v>3133</v>
      </c>
      <c r="K305" s="50" t="s">
        <v>1493</v>
      </c>
      <c r="L305" s="29" t="str">
        <f>IFERROR(VLOOKUP(tab_herpeto[[#This Row],[Espécie*]],'Base de dados'!B:Z,7,),0)</f>
        <v>rãzinha-assobiadora</v>
      </c>
      <c r="M305" s="29" t="s">
        <v>3</v>
      </c>
      <c r="N305" s="49" t="s">
        <v>82</v>
      </c>
      <c r="O305" s="49" t="s">
        <v>82</v>
      </c>
      <c r="P305" s="29" t="s">
        <v>39</v>
      </c>
      <c r="Q305" s="49" t="s">
        <v>3136</v>
      </c>
      <c r="R305" s="49"/>
      <c r="S305" s="49" t="s">
        <v>4</v>
      </c>
      <c r="T305" s="55">
        <v>0.75</v>
      </c>
      <c r="U305" s="55">
        <v>0.79166666666666696</v>
      </c>
      <c r="V305" s="49"/>
      <c r="W305" s="49"/>
      <c r="X305" s="29"/>
      <c r="Y305" s="29"/>
      <c r="Z305" s="33">
        <f>tab_herpeto[[#This Row],[Data]]</f>
        <v>45202</v>
      </c>
      <c r="AA305" s="29" t="str">
        <f>tab_herpeto[[#This Row],[Empreendimento]]</f>
        <v>PCH Canoas</v>
      </c>
      <c r="AB305" s="29" t="s">
        <v>175</v>
      </c>
      <c r="AC305" s="29" t="s">
        <v>178</v>
      </c>
      <c r="AD305" s="29" t="s">
        <v>181</v>
      </c>
      <c r="AE305" s="29" t="s">
        <v>3086</v>
      </c>
      <c r="AF305" s="29" t="s">
        <v>184</v>
      </c>
      <c r="AG305" s="29" t="s">
        <v>3130</v>
      </c>
      <c r="AH305" s="29" t="s">
        <v>189</v>
      </c>
      <c r="AI305" s="43" t="str">
        <f>tab_herpeto[[#This Row],[Espécie*]]</f>
        <v>Leptodactylus plaumanni</v>
      </c>
      <c r="AJ305" s="34" t="str">
        <f>IFERROR(VLOOKUP(tab_herpeto[[#This Row],[Espécie*2]],'Base de dados'!B:Z,7,),0)</f>
        <v>rãzinha-assobiadora</v>
      </c>
      <c r="AK305" s="29" t="str">
        <f>IFERROR(VLOOKUP(tab_herpeto[[#This Row],[Espécie*2]],'Base de dados'!B:Z,13,),0)</f>
        <v>-</v>
      </c>
      <c r="AL305" s="29"/>
      <c r="AM305" s="54">
        <v>531729</v>
      </c>
      <c r="AN305" s="54">
        <v>6964676</v>
      </c>
      <c r="AO305" s="29" t="str">
        <f>IFERROR(VLOOKUP(tab_herpeto[[#This Row],[Espécie*2]],'Base de dados'!B:Z,22,),0)</f>
        <v>-</v>
      </c>
      <c r="AP305" s="29" t="str">
        <f>IFERROR(VLOOKUP(tab_herpeto[[#This Row],[Espécie*2]],'Base de dados'!B:Z,23,),0)</f>
        <v>-</v>
      </c>
      <c r="AQ305" s="29" t="str">
        <f>IFERROR(VLOOKUP(tab_herpeto[[#This Row],[Espécie*2]],'Base de dados'!B:Z,21,),0)</f>
        <v>LC</v>
      </c>
      <c r="AR305" s="29" t="str">
        <f>tab_herpeto[[#This Row],[Campanha]]</f>
        <v>C04</v>
      </c>
      <c r="AS305" s="29"/>
      <c r="AT305" s="29" t="str">
        <f>tab_herpeto[[#This Row],[Método]]</f>
        <v>Ponto de escuta</v>
      </c>
      <c r="AU305" s="29" t="str">
        <f>tab_herpeto[[#This Row],[ID Marcação*]]</f>
        <v>-</v>
      </c>
      <c r="AV305" s="29">
        <f>tab_herpeto[[#This Row],[Nº do Tombo]]</f>
        <v>0</v>
      </c>
      <c r="AW305" s="29" t="str">
        <f>IFERROR(VLOOKUP(tab_herpeto[[#This Row],[Espécie*2]],'Base de dados'!B:Z,11,),0)</f>
        <v>E</v>
      </c>
      <c r="AX305" s="29" t="str">
        <f>IFERROR(VLOOKUP(tab_herpeto[[#This Row],[Espécie*2]],'Base de dados'!B:Z,3,),0)</f>
        <v>Anura</v>
      </c>
      <c r="AY305" s="29" t="str">
        <f>IFERROR(VLOOKUP(tab_herpeto[[#This Row],[Espécie*2]],'Base de dados'!B:Z,4,),0)</f>
        <v>Leptodactylidae</v>
      </c>
      <c r="AZ305" s="29" t="str">
        <f>IFERROR(VLOOKUP(tab_herpeto[[#This Row],[Espécie*2]],'Base de dados'!B:Z,5,),0)</f>
        <v>Leptodactylinae</v>
      </c>
      <c r="BA305" s="29">
        <f>IFERROR(VLOOKUP(tab_herpeto[[#This Row],[Espécie*2]],'Base de dados'!B:Z,6,),0)</f>
        <v>0</v>
      </c>
      <c r="BB305" s="29" t="str">
        <f>IFERROR(VLOOKUP(tab_herpeto[[#This Row],[Espécie*2]],'Base de dados'!B:Z,8,),0)</f>
        <v>-</v>
      </c>
      <c r="BC305" s="29" t="str">
        <f>IFERROR(VLOOKUP(tab_herpeto[[#This Row],[Espécie*2]],'Base de dados'!B:Z,9,),0)</f>
        <v>Cr</v>
      </c>
      <c r="BD305" s="29" t="str">
        <f>IFERROR(VLOOKUP(tab_herpeto[[#This Row],[Espécie*2]],'Base de dados'!B:Z,10,),0)</f>
        <v>A</v>
      </c>
      <c r="BE305" s="29" t="str">
        <f>IFERROR(VLOOKUP(tab_herpeto[[#This Row],[Espécie*2]],'Base de dados'!B:Z,12,),0)</f>
        <v>-</v>
      </c>
      <c r="BF305" s="29" t="str">
        <f>IFERROR(VLOOKUP(tab_herpeto[[#This Row],[Espécie*2]],'Base de dados'!B:Z,14,),0)</f>
        <v>RS, SC, PR</v>
      </c>
      <c r="BG305" s="29">
        <f>IFERROR(VLOOKUP(tab_herpeto[[#This Row],[Espécie*2]],'Base de dados'!B:Z,15,),0)</f>
        <v>0</v>
      </c>
      <c r="BH305" s="29" t="str">
        <f>IFERROR(VLOOKUP(tab_herpeto[[#This Row],[Espécie*2]],'Base de dados'!B:Z,16,),0)</f>
        <v>-</v>
      </c>
      <c r="BI305" s="29">
        <f>IFERROR(VLOOKUP(tab_herpeto[[#This Row],[Espécie*2]],'Base de dados'!B:Z,17,),0)</f>
        <v>0</v>
      </c>
      <c r="BJ305" s="29">
        <f>IFERROR(VLOOKUP(tab_herpeto[[#This Row],[Espécie*2]],'Base de dados'!B:Z,18,),0)</f>
        <v>0</v>
      </c>
      <c r="BK305" s="29" t="str">
        <f>IFERROR(VLOOKUP(tab_herpeto[[#This Row],[Espécie*2]],'Base de dados'!B:Z,19,),0)</f>
        <v>-</v>
      </c>
      <c r="BL305" s="29" t="str">
        <f>IFERROR(VLOOKUP(tab_herpeto[[#This Row],[Espécie*2]],'Base de dados'!B:Z,20,),0)</f>
        <v>-</v>
      </c>
      <c r="BM305" s="29" t="str">
        <f>IFERROR(VLOOKUP(tab_herpeto[[#This Row],[Espécie*2]],'Base de dados'!B:Z,24),0)</f>
        <v>-</v>
      </c>
      <c r="BN305" s="29" t="str">
        <f>IFERROR(VLOOKUP(tab_herpeto[[#This Row],[Espécie*2]],'Base de dados'!B:Z,25,),0)</f>
        <v>-</v>
      </c>
      <c r="BO305" s="29" t="str">
        <f>IFERROR(VLOOKUP(tab_herpeto[[#This Row],[Espécie*2]],'Base de dados'!B:Z,2),0)</f>
        <v>XX</v>
      </c>
      <c r="BP305" s="29">
        <f>IFERROR(VLOOKUP(tab_herpeto[[#This Row],[Espécie*2]],'Base de dados'!B:AA,26),0)</f>
        <v>0</v>
      </c>
    </row>
    <row r="306" spans="2:68" x14ac:dyDescent="0.25">
      <c r="B306" s="29">
        <v>302</v>
      </c>
      <c r="C306" s="33" t="s">
        <v>3071</v>
      </c>
      <c r="D306" s="29" t="s">
        <v>3131</v>
      </c>
      <c r="E306" s="29" t="s">
        <v>86</v>
      </c>
      <c r="F306" s="50">
        <v>45202</v>
      </c>
      <c r="G306" s="50" t="s">
        <v>3073</v>
      </c>
      <c r="H306" s="50"/>
      <c r="I306" s="50" t="s">
        <v>57</v>
      </c>
      <c r="J306" s="50" t="s">
        <v>3133</v>
      </c>
      <c r="K306" s="50" t="s">
        <v>1493</v>
      </c>
      <c r="L306" s="29" t="str">
        <f>IFERROR(VLOOKUP(tab_herpeto[[#This Row],[Espécie*]],'Base de dados'!B:Z,7,),0)</f>
        <v>rãzinha-assobiadora</v>
      </c>
      <c r="M306" s="29" t="s">
        <v>3</v>
      </c>
      <c r="N306" s="49" t="s">
        <v>82</v>
      </c>
      <c r="O306" s="49" t="s">
        <v>82</v>
      </c>
      <c r="P306" s="29" t="s">
        <v>39</v>
      </c>
      <c r="Q306" s="49" t="s">
        <v>3136</v>
      </c>
      <c r="R306" s="49"/>
      <c r="S306" s="49" t="s">
        <v>4</v>
      </c>
      <c r="T306" s="55">
        <v>0.75</v>
      </c>
      <c r="U306" s="55">
        <v>0.79166666666666696</v>
      </c>
      <c r="V306" s="49"/>
      <c r="W306" s="49"/>
      <c r="X306" s="29"/>
      <c r="Y306" s="29"/>
      <c r="Z306" s="33">
        <f>tab_herpeto[[#This Row],[Data]]</f>
        <v>45202</v>
      </c>
      <c r="AA306" s="29" t="str">
        <f>tab_herpeto[[#This Row],[Empreendimento]]</f>
        <v>PCH Canoas</v>
      </c>
      <c r="AB306" s="29" t="s">
        <v>175</v>
      </c>
      <c r="AC306" s="29" t="s">
        <v>178</v>
      </c>
      <c r="AD306" s="29" t="s">
        <v>181</v>
      </c>
      <c r="AE306" s="29" t="s">
        <v>3086</v>
      </c>
      <c r="AF306" s="29" t="s">
        <v>184</v>
      </c>
      <c r="AG306" s="29" t="s">
        <v>3130</v>
      </c>
      <c r="AH306" s="29" t="s">
        <v>189</v>
      </c>
      <c r="AI306" s="43" t="str">
        <f>tab_herpeto[[#This Row],[Espécie*]]</f>
        <v>Leptodactylus plaumanni</v>
      </c>
      <c r="AJ306" s="34" t="str">
        <f>IFERROR(VLOOKUP(tab_herpeto[[#This Row],[Espécie*2]],'Base de dados'!B:Z,7,),0)</f>
        <v>rãzinha-assobiadora</v>
      </c>
      <c r="AK306" s="29" t="str">
        <f>IFERROR(VLOOKUP(tab_herpeto[[#This Row],[Espécie*2]],'Base de dados'!B:Z,13,),0)</f>
        <v>-</v>
      </c>
      <c r="AL306" s="29"/>
      <c r="AM306" s="54">
        <v>531729</v>
      </c>
      <c r="AN306" s="54">
        <v>6964676</v>
      </c>
      <c r="AO306" s="29" t="str">
        <f>IFERROR(VLOOKUP(tab_herpeto[[#This Row],[Espécie*2]],'Base de dados'!B:Z,22,),0)</f>
        <v>-</v>
      </c>
      <c r="AP306" s="29" t="str">
        <f>IFERROR(VLOOKUP(tab_herpeto[[#This Row],[Espécie*2]],'Base de dados'!B:Z,23,),0)</f>
        <v>-</v>
      </c>
      <c r="AQ306" s="29" t="str">
        <f>IFERROR(VLOOKUP(tab_herpeto[[#This Row],[Espécie*2]],'Base de dados'!B:Z,21,),0)</f>
        <v>LC</v>
      </c>
      <c r="AR306" s="29" t="str">
        <f>tab_herpeto[[#This Row],[Campanha]]</f>
        <v>C04</v>
      </c>
      <c r="AS306" s="29"/>
      <c r="AT306" s="29" t="str">
        <f>tab_herpeto[[#This Row],[Método]]</f>
        <v>Ponto de escuta</v>
      </c>
      <c r="AU306" s="29" t="str">
        <f>tab_herpeto[[#This Row],[ID Marcação*]]</f>
        <v>-</v>
      </c>
      <c r="AV306" s="29">
        <f>tab_herpeto[[#This Row],[Nº do Tombo]]</f>
        <v>0</v>
      </c>
      <c r="AW306" s="29" t="str">
        <f>IFERROR(VLOOKUP(tab_herpeto[[#This Row],[Espécie*2]],'Base de dados'!B:Z,11,),0)</f>
        <v>E</v>
      </c>
      <c r="AX306" s="29" t="str">
        <f>IFERROR(VLOOKUP(tab_herpeto[[#This Row],[Espécie*2]],'Base de dados'!B:Z,3,),0)</f>
        <v>Anura</v>
      </c>
      <c r="AY306" s="29" t="str">
        <f>IFERROR(VLOOKUP(tab_herpeto[[#This Row],[Espécie*2]],'Base de dados'!B:Z,4,),0)</f>
        <v>Leptodactylidae</v>
      </c>
      <c r="AZ306" s="29" t="str">
        <f>IFERROR(VLOOKUP(tab_herpeto[[#This Row],[Espécie*2]],'Base de dados'!B:Z,5,),0)</f>
        <v>Leptodactylinae</v>
      </c>
      <c r="BA306" s="29">
        <f>IFERROR(VLOOKUP(tab_herpeto[[#This Row],[Espécie*2]],'Base de dados'!B:Z,6,),0)</f>
        <v>0</v>
      </c>
      <c r="BB306" s="29" t="str">
        <f>IFERROR(VLOOKUP(tab_herpeto[[#This Row],[Espécie*2]],'Base de dados'!B:Z,8,),0)</f>
        <v>-</v>
      </c>
      <c r="BC306" s="29" t="str">
        <f>IFERROR(VLOOKUP(tab_herpeto[[#This Row],[Espécie*2]],'Base de dados'!B:Z,9,),0)</f>
        <v>Cr</v>
      </c>
      <c r="BD306" s="29" t="str">
        <f>IFERROR(VLOOKUP(tab_herpeto[[#This Row],[Espécie*2]],'Base de dados'!B:Z,10,),0)</f>
        <v>A</v>
      </c>
      <c r="BE306" s="29" t="str">
        <f>IFERROR(VLOOKUP(tab_herpeto[[#This Row],[Espécie*2]],'Base de dados'!B:Z,12,),0)</f>
        <v>-</v>
      </c>
      <c r="BF306" s="29" t="str">
        <f>IFERROR(VLOOKUP(tab_herpeto[[#This Row],[Espécie*2]],'Base de dados'!B:Z,14,),0)</f>
        <v>RS, SC, PR</v>
      </c>
      <c r="BG306" s="29">
        <f>IFERROR(VLOOKUP(tab_herpeto[[#This Row],[Espécie*2]],'Base de dados'!B:Z,15,),0)</f>
        <v>0</v>
      </c>
      <c r="BH306" s="29" t="str">
        <f>IFERROR(VLOOKUP(tab_herpeto[[#This Row],[Espécie*2]],'Base de dados'!B:Z,16,),0)</f>
        <v>-</v>
      </c>
      <c r="BI306" s="29">
        <f>IFERROR(VLOOKUP(tab_herpeto[[#This Row],[Espécie*2]],'Base de dados'!B:Z,17,),0)</f>
        <v>0</v>
      </c>
      <c r="BJ306" s="29">
        <f>IFERROR(VLOOKUP(tab_herpeto[[#This Row],[Espécie*2]],'Base de dados'!B:Z,18,),0)</f>
        <v>0</v>
      </c>
      <c r="BK306" s="29" t="str">
        <f>IFERROR(VLOOKUP(tab_herpeto[[#This Row],[Espécie*2]],'Base de dados'!B:Z,19,),0)</f>
        <v>-</v>
      </c>
      <c r="BL306" s="29" t="str">
        <f>IFERROR(VLOOKUP(tab_herpeto[[#This Row],[Espécie*2]],'Base de dados'!B:Z,20,),0)</f>
        <v>-</v>
      </c>
      <c r="BM306" s="29" t="str">
        <f>IFERROR(VLOOKUP(tab_herpeto[[#This Row],[Espécie*2]],'Base de dados'!B:Z,24),0)</f>
        <v>-</v>
      </c>
      <c r="BN306" s="29" t="str">
        <f>IFERROR(VLOOKUP(tab_herpeto[[#This Row],[Espécie*2]],'Base de dados'!B:Z,25,),0)</f>
        <v>-</v>
      </c>
      <c r="BO306" s="29" t="str">
        <f>IFERROR(VLOOKUP(tab_herpeto[[#This Row],[Espécie*2]],'Base de dados'!B:Z,2),0)</f>
        <v>XX</v>
      </c>
      <c r="BP306" s="29">
        <f>IFERROR(VLOOKUP(tab_herpeto[[#This Row],[Espécie*2]],'Base de dados'!B:AA,26),0)</f>
        <v>0</v>
      </c>
    </row>
    <row r="307" spans="2:68" x14ac:dyDescent="0.25">
      <c r="B307" s="29">
        <v>303</v>
      </c>
      <c r="C307" s="33" t="s">
        <v>3071</v>
      </c>
      <c r="D307" s="29" t="s">
        <v>3131</v>
      </c>
      <c r="E307" s="29" t="s">
        <v>86</v>
      </c>
      <c r="F307" s="50">
        <v>45202</v>
      </c>
      <c r="G307" s="50" t="s">
        <v>3073</v>
      </c>
      <c r="H307" s="50"/>
      <c r="I307" s="50" t="s">
        <v>57</v>
      </c>
      <c r="J307" s="50" t="s">
        <v>3133</v>
      </c>
      <c r="K307" s="50" t="s">
        <v>1493</v>
      </c>
      <c r="L307" s="29" t="str">
        <f>IFERROR(VLOOKUP(tab_herpeto[[#This Row],[Espécie*]],'Base de dados'!B:Z,7,),0)</f>
        <v>rãzinha-assobiadora</v>
      </c>
      <c r="M307" s="29" t="s">
        <v>3</v>
      </c>
      <c r="N307" s="49" t="s">
        <v>82</v>
      </c>
      <c r="O307" s="49" t="s">
        <v>82</v>
      </c>
      <c r="P307" s="29" t="s">
        <v>39</v>
      </c>
      <c r="Q307" s="49" t="s">
        <v>3136</v>
      </c>
      <c r="R307" s="49"/>
      <c r="S307" s="49" t="s">
        <v>4</v>
      </c>
      <c r="T307" s="55">
        <v>0.75</v>
      </c>
      <c r="U307" s="55">
        <v>0.79166666666666696</v>
      </c>
      <c r="V307" s="49"/>
      <c r="W307" s="49"/>
      <c r="X307" s="29"/>
      <c r="Y307" s="29"/>
      <c r="Z307" s="33">
        <f>tab_herpeto[[#This Row],[Data]]</f>
        <v>45202</v>
      </c>
      <c r="AA307" s="29" t="str">
        <f>tab_herpeto[[#This Row],[Empreendimento]]</f>
        <v>PCH Canoas</v>
      </c>
      <c r="AB307" s="29" t="s">
        <v>175</v>
      </c>
      <c r="AC307" s="29" t="s">
        <v>178</v>
      </c>
      <c r="AD307" s="29" t="s">
        <v>181</v>
      </c>
      <c r="AE307" s="29" t="s">
        <v>3086</v>
      </c>
      <c r="AF307" s="29" t="s">
        <v>184</v>
      </c>
      <c r="AG307" s="29" t="s">
        <v>3130</v>
      </c>
      <c r="AH307" s="29" t="s">
        <v>189</v>
      </c>
      <c r="AI307" s="43" t="str">
        <f>tab_herpeto[[#This Row],[Espécie*]]</f>
        <v>Leptodactylus plaumanni</v>
      </c>
      <c r="AJ307" s="34" t="str">
        <f>IFERROR(VLOOKUP(tab_herpeto[[#This Row],[Espécie*2]],'Base de dados'!B:Z,7,),0)</f>
        <v>rãzinha-assobiadora</v>
      </c>
      <c r="AK307" s="29" t="str">
        <f>IFERROR(VLOOKUP(tab_herpeto[[#This Row],[Espécie*2]],'Base de dados'!B:Z,13,),0)</f>
        <v>-</v>
      </c>
      <c r="AL307" s="29"/>
      <c r="AM307" s="54">
        <v>531729</v>
      </c>
      <c r="AN307" s="54">
        <v>6964676</v>
      </c>
      <c r="AO307" s="29" t="str">
        <f>IFERROR(VLOOKUP(tab_herpeto[[#This Row],[Espécie*2]],'Base de dados'!B:Z,22,),0)</f>
        <v>-</v>
      </c>
      <c r="AP307" s="29" t="str">
        <f>IFERROR(VLOOKUP(tab_herpeto[[#This Row],[Espécie*2]],'Base de dados'!B:Z,23,),0)</f>
        <v>-</v>
      </c>
      <c r="AQ307" s="29" t="str">
        <f>IFERROR(VLOOKUP(tab_herpeto[[#This Row],[Espécie*2]],'Base de dados'!B:Z,21,),0)</f>
        <v>LC</v>
      </c>
      <c r="AR307" s="29" t="str">
        <f>tab_herpeto[[#This Row],[Campanha]]</f>
        <v>C04</v>
      </c>
      <c r="AS307" s="29"/>
      <c r="AT307" s="29" t="str">
        <f>tab_herpeto[[#This Row],[Método]]</f>
        <v>Ponto de escuta</v>
      </c>
      <c r="AU307" s="29" t="str">
        <f>tab_herpeto[[#This Row],[ID Marcação*]]</f>
        <v>-</v>
      </c>
      <c r="AV307" s="29">
        <f>tab_herpeto[[#This Row],[Nº do Tombo]]</f>
        <v>0</v>
      </c>
      <c r="AW307" s="29" t="str">
        <f>IFERROR(VLOOKUP(tab_herpeto[[#This Row],[Espécie*2]],'Base de dados'!B:Z,11,),0)</f>
        <v>E</v>
      </c>
      <c r="AX307" s="29" t="str">
        <f>IFERROR(VLOOKUP(tab_herpeto[[#This Row],[Espécie*2]],'Base de dados'!B:Z,3,),0)</f>
        <v>Anura</v>
      </c>
      <c r="AY307" s="29" t="str">
        <f>IFERROR(VLOOKUP(tab_herpeto[[#This Row],[Espécie*2]],'Base de dados'!B:Z,4,),0)</f>
        <v>Leptodactylidae</v>
      </c>
      <c r="AZ307" s="29" t="str">
        <f>IFERROR(VLOOKUP(tab_herpeto[[#This Row],[Espécie*2]],'Base de dados'!B:Z,5,),0)</f>
        <v>Leptodactylinae</v>
      </c>
      <c r="BA307" s="29">
        <f>IFERROR(VLOOKUP(tab_herpeto[[#This Row],[Espécie*2]],'Base de dados'!B:Z,6,),0)</f>
        <v>0</v>
      </c>
      <c r="BB307" s="29" t="str">
        <f>IFERROR(VLOOKUP(tab_herpeto[[#This Row],[Espécie*2]],'Base de dados'!B:Z,8,),0)</f>
        <v>-</v>
      </c>
      <c r="BC307" s="29" t="str">
        <f>IFERROR(VLOOKUP(tab_herpeto[[#This Row],[Espécie*2]],'Base de dados'!B:Z,9,),0)</f>
        <v>Cr</v>
      </c>
      <c r="BD307" s="29" t="str">
        <f>IFERROR(VLOOKUP(tab_herpeto[[#This Row],[Espécie*2]],'Base de dados'!B:Z,10,),0)</f>
        <v>A</v>
      </c>
      <c r="BE307" s="29" t="str">
        <f>IFERROR(VLOOKUP(tab_herpeto[[#This Row],[Espécie*2]],'Base de dados'!B:Z,12,),0)</f>
        <v>-</v>
      </c>
      <c r="BF307" s="29" t="str">
        <f>IFERROR(VLOOKUP(tab_herpeto[[#This Row],[Espécie*2]],'Base de dados'!B:Z,14,),0)</f>
        <v>RS, SC, PR</v>
      </c>
      <c r="BG307" s="29">
        <f>IFERROR(VLOOKUP(tab_herpeto[[#This Row],[Espécie*2]],'Base de dados'!B:Z,15,),0)</f>
        <v>0</v>
      </c>
      <c r="BH307" s="29" t="str">
        <f>IFERROR(VLOOKUP(tab_herpeto[[#This Row],[Espécie*2]],'Base de dados'!B:Z,16,),0)</f>
        <v>-</v>
      </c>
      <c r="BI307" s="29">
        <f>IFERROR(VLOOKUP(tab_herpeto[[#This Row],[Espécie*2]],'Base de dados'!B:Z,17,),0)</f>
        <v>0</v>
      </c>
      <c r="BJ307" s="29">
        <f>IFERROR(VLOOKUP(tab_herpeto[[#This Row],[Espécie*2]],'Base de dados'!B:Z,18,),0)</f>
        <v>0</v>
      </c>
      <c r="BK307" s="29" t="str">
        <f>IFERROR(VLOOKUP(tab_herpeto[[#This Row],[Espécie*2]],'Base de dados'!B:Z,19,),0)</f>
        <v>-</v>
      </c>
      <c r="BL307" s="29" t="str">
        <f>IFERROR(VLOOKUP(tab_herpeto[[#This Row],[Espécie*2]],'Base de dados'!B:Z,20,),0)</f>
        <v>-</v>
      </c>
      <c r="BM307" s="29" t="str">
        <f>IFERROR(VLOOKUP(tab_herpeto[[#This Row],[Espécie*2]],'Base de dados'!B:Z,24),0)</f>
        <v>-</v>
      </c>
      <c r="BN307" s="29" t="str">
        <f>IFERROR(VLOOKUP(tab_herpeto[[#This Row],[Espécie*2]],'Base de dados'!B:Z,25,),0)</f>
        <v>-</v>
      </c>
      <c r="BO307" s="29" t="str">
        <f>IFERROR(VLOOKUP(tab_herpeto[[#This Row],[Espécie*2]],'Base de dados'!B:Z,2),0)</f>
        <v>XX</v>
      </c>
      <c r="BP307" s="29">
        <f>IFERROR(VLOOKUP(tab_herpeto[[#This Row],[Espécie*2]],'Base de dados'!B:AA,26),0)</f>
        <v>0</v>
      </c>
    </row>
    <row r="308" spans="2:68" x14ac:dyDescent="0.25">
      <c r="B308" s="29">
        <v>304</v>
      </c>
      <c r="C308" s="33" t="s">
        <v>3071</v>
      </c>
      <c r="D308" s="29" t="s">
        <v>3131</v>
      </c>
      <c r="E308" s="29" t="s">
        <v>86</v>
      </c>
      <c r="F308" s="50">
        <v>45202</v>
      </c>
      <c r="G308" s="50" t="s">
        <v>3073</v>
      </c>
      <c r="H308" s="50"/>
      <c r="I308" s="50" t="s">
        <v>57</v>
      </c>
      <c r="J308" s="50" t="s">
        <v>3133</v>
      </c>
      <c r="K308" s="50" t="s">
        <v>1493</v>
      </c>
      <c r="L308" s="29" t="str">
        <f>IFERROR(VLOOKUP(tab_herpeto[[#This Row],[Espécie*]],'Base de dados'!B:Z,7,),0)</f>
        <v>rãzinha-assobiadora</v>
      </c>
      <c r="M308" s="29" t="s">
        <v>3</v>
      </c>
      <c r="N308" s="49" t="s">
        <v>82</v>
      </c>
      <c r="O308" s="49" t="s">
        <v>82</v>
      </c>
      <c r="P308" s="29" t="s">
        <v>39</v>
      </c>
      <c r="Q308" s="49" t="s">
        <v>3136</v>
      </c>
      <c r="R308" s="49"/>
      <c r="S308" s="49" t="s">
        <v>4</v>
      </c>
      <c r="T308" s="55">
        <v>0.75</v>
      </c>
      <c r="U308" s="55">
        <v>0.79166666666666696</v>
      </c>
      <c r="V308" s="49"/>
      <c r="W308" s="49"/>
      <c r="X308" s="29"/>
      <c r="Y308" s="29"/>
      <c r="Z308" s="33">
        <f>tab_herpeto[[#This Row],[Data]]</f>
        <v>45202</v>
      </c>
      <c r="AA308" s="29" t="str">
        <f>tab_herpeto[[#This Row],[Empreendimento]]</f>
        <v>PCH Canoas</v>
      </c>
      <c r="AB308" s="29" t="s">
        <v>175</v>
      </c>
      <c r="AC308" s="29" t="s">
        <v>178</v>
      </c>
      <c r="AD308" s="29" t="s">
        <v>181</v>
      </c>
      <c r="AE308" s="29" t="s">
        <v>3086</v>
      </c>
      <c r="AF308" s="29" t="s">
        <v>184</v>
      </c>
      <c r="AG308" s="29" t="s">
        <v>3130</v>
      </c>
      <c r="AH308" s="29" t="s">
        <v>189</v>
      </c>
      <c r="AI308" s="43" t="str">
        <f>tab_herpeto[[#This Row],[Espécie*]]</f>
        <v>Leptodactylus plaumanni</v>
      </c>
      <c r="AJ308" s="34" t="str">
        <f>IFERROR(VLOOKUP(tab_herpeto[[#This Row],[Espécie*2]],'Base de dados'!B:Z,7,),0)</f>
        <v>rãzinha-assobiadora</v>
      </c>
      <c r="AK308" s="29" t="str">
        <f>IFERROR(VLOOKUP(tab_herpeto[[#This Row],[Espécie*2]],'Base de dados'!B:Z,13,),0)</f>
        <v>-</v>
      </c>
      <c r="AL308" s="29"/>
      <c r="AM308" s="54">
        <v>531729</v>
      </c>
      <c r="AN308" s="54">
        <v>6964676</v>
      </c>
      <c r="AO308" s="29" t="str">
        <f>IFERROR(VLOOKUP(tab_herpeto[[#This Row],[Espécie*2]],'Base de dados'!B:Z,22,),0)</f>
        <v>-</v>
      </c>
      <c r="AP308" s="29" t="str">
        <f>IFERROR(VLOOKUP(tab_herpeto[[#This Row],[Espécie*2]],'Base de dados'!B:Z,23,),0)</f>
        <v>-</v>
      </c>
      <c r="AQ308" s="29" t="str">
        <f>IFERROR(VLOOKUP(tab_herpeto[[#This Row],[Espécie*2]],'Base de dados'!B:Z,21,),0)</f>
        <v>LC</v>
      </c>
      <c r="AR308" s="29" t="str">
        <f>tab_herpeto[[#This Row],[Campanha]]</f>
        <v>C04</v>
      </c>
      <c r="AS308" s="29"/>
      <c r="AT308" s="29" t="str">
        <f>tab_herpeto[[#This Row],[Método]]</f>
        <v>Ponto de escuta</v>
      </c>
      <c r="AU308" s="29" t="str">
        <f>tab_herpeto[[#This Row],[ID Marcação*]]</f>
        <v>-</v>
      </c>
      <c r="AV308" s="29">
        <f>tab_herpeto[[#This Row],[Nº do Tombo]]</f>
        <v>0</v>
      </c>
      <c r="AW308" s="29" t="str">
        <f>IFERROR(VLOOKUP(tab_herpeto[[#This Row],[Espécie*2]],'Base de dados'!B:Z,11,),0)</f>
        <v>E</v>
      </c>
      <c r="AX308" s="29" t="str">
        <f>IFERROR(VLOOKUP(tab_herpeto[[#This Row],[Espécie*2]],'Base de dados'!B:Z,3,),0)</f>
        <v>Anura</v>
      </c>
      <c r="AY308" s="29" t="str">
        <f>IFERROR(VLOOKUP(tab_herpeto[[#This Row],[Espécie*2]],'Base de dados'!B:Z,4,),0)</f>
        <v>Leptodactylidae</v>
      </c>
      <c r="AZ308" s="29" t="str">
        <f>IFERROR(VLOOKUP(tab_herpeto[[#This Row],[Espécie*2]],'Base de dados'!B:Z,5,),0)</f>
        <v>Leptodactylinae</v>
      </c>
      <c r="BA308" s="29">
        <f>IFERROR(VLOOKUP(tab_herpeto[[#This Row],[Espécie*2]],'Base de dados'!B:Z,6,),0)</f>
        <v>0</v>
      </c>
      <c r="BB308" s="29" t="str">
        <f>IFERROR(VLOOKUP(tab_herpeto[[#This Row],[Espécie*2]],'Base de dados'!B:Z,8,),0)</f>
        <v>-</v>
      </c>
      <c r="BC308" s="29" t="str">
        <f>IFERROR(VLOOKUP(tab_herpeto[[#This Row],[Espécie*2]],'Base de dados'!B:Z,9,),0)</f>
        <v>Cr</v>
      </c>
      <c r="BD308" s="29" t="str">
        <f>IFERROR(VLOOKUP(tab_herpeto[[#This Row],[Espécie*2]],'Base de dados'!B:Z,10,),0)</f>
        <v>A</v>
      </c>
      <c r="BE308" s="29" t="str">
        <f>IFERROR(VLOOKUP(tab_herpeto[[#This Row],[Espécie*2]],'Base de dados'!B:Z,12,),0)</f>
        <v>-</v>
      </c>
      <c r="BF308" s="29" t="str">
        <f>IFERROR(VLOOKUP(tab_herpeto[[#This Row],[Espécie*2]],'Base de dados'!B:Z,14,),0)</f>
        <v>RS, SC, PR</v>
      </c>
      <c r="BG308" s="29">
        <f>IFERROR(VLOOKUP(tab_herpeto[[#This Row],[Espécie*2]],'Base de dados'!B:Z,15,),0)</f>
        <v>0</v>
      </c>
      <c r="BH308" s="29" t="str">
        <f>IFERROR(VLOOKUP(tab_herpeto[[#This Row],[Espécie*2]],'Base de dados'!B:Z,16,),0)</f>
        <v>-</v>
      </c>
      <c r="BI308" s="29">
        <f>IFERROR(VLOOKUP(tab_herpeto[[#This Row],[Espécie*2]],'Base de dados'!B:Z,17,),0)</f>
        <v>0</v>
      </c>
      <c r="BJ308" s="29">
        <f>IFERROR(VLOOKUP(tab_herpeto[[#This Row],[Espécie*2]],'Base de dados'!B:Z,18,),0)</f>
        <v>0</v>
      </c>
      <c r="BK308" s="29" t="str">
        <f>IFERROR(VLOOKUP(tab_herpeto[[#This Row],[Espécie*2]],'Base de dados'!B:Z,19,),0)</f>
        <v>-</v>
      </c>
      <c r="BL308" s="29" t="str">
        <f>IFERROR(VLOOKUP(tab_herpeto[[#This Row],[Espécie*2]],'Base de dados'!B:Z,20,),0)</f>
        <v>-</v>
      </c>
      <c r="BM308" s="29" t="str">
        <f>IFERROR(VLOOKUP(tab_herpeto[[#This Row],[Espécie*2]],'Base de dados'!B:Z,24),0)</f>
        <v>-</v>
      </c>
      <c r="BN308" s="29" t="str">
        <f>IFERROR(VLOOKUP(tab_herpeto[[#This Row],[Espécie*2]],'Base de dados'!B:Z,25,),0)</f>
        <v>-</v>
      </c>
      <c r="BO308" s="29" t="str">
        <f>IFERROR(VLOOKUP(tab_herpeto[[#This Row],[Espécie*2]],'Base de dados'!B:Z,2),0)</f>
        <v>XX</v>
      </c>
      <c r="BP308" s="29">
        <f>IFERROR(VLOOKUP(tab_herpeto[[#This Row],[Espécie*2]],'Base de dados'!B:AA,26),0)</f>
        <v>0</v>
      </c>
    </row>
    <row r="309" spans="2:68" x14ac:dyDescent="0.25">
      <c r="B309" s="29">
        <v>305</v>
      </c>
      <c r="C309" s="33" t="s">
        <v>3071</v>
      </c>
      <c r="D309" s="29" t="s">
        <v>3131</v>
      </c>
      <c r="E309" s="29" t="s">
        <v>86</v>
      </c>
      <c r="F309" s="50">
        <v>45202</v>
      </c>
      <c r="G309" s="50" t="s">
        <v>3073</v>
      </c>
      <c r="H309" s="50"/>
      <c r="I309" s="50" t="s">
        <v>57</v>
      </c>
      <c r="J309" s="50" t="s">
        <v>3133</v>
      </c>
      <c r="K309" s="50" t="s">
        <v>1493</v>
      </c>
      <c r="L309" s="29" t="str">
        <f>IFERROR(VLOOKUP(tab_herpeto[[#This Row],[Espécie*]],'Base de dados'!B:Z,7,),0)</f>
        <v>rãzinha-assobiadora</v>
      </c>
      <c r="M309" s="29" t="s">
        <v>3</v>
      </c>
      <c r="N309" s="49" t="s">
        <v>82</v>
      </c>
      <c r="O309" s="49" t="s">
        <v>82</v>
      </c>
      <c r="P309" s="29" t="s">
        <v>39</v>
      </c>
      <c r="Q309" s="49" t="s">
        <v>3136</v>
      </c>
      <c r="R309" s="49"/>
      <c r="S309" s="49" t="s">
        <v>4</v>
      </c>
      <c r="T309" s="55">
        <v>0.75</v>
      </c>
      <c r="U309" s="55">
        <v>0.79166666666666696</v>
      </c>
      <c r="V309" s="49"/>
      <c r="W309" s="49"/>
      <c r="X309" s="29"/>
      <c r="Y309" s="29"/>
      <c r="Z309" s="33">
        <f>tab_herpeto[[#This Row],[Data]]</f>
        <v>45202</v>
      </c>
      <c r="AA309" s="29" t="str">
        <f>tab_herpeto[[#This Row],[Empreendimento]]</f>
        <v>PCH Canoas</v>
      </c>
      <c r="AB309" s="29" t="s">
        <v>175</v>
      </c>
      <c r="AC309" s="29" t="s">
        <v>178</v>
      </c>
      <c r="AD309" s="29" t="s">
        <v>181</v>
      </c>
      <c r="AE309" s="29" t="s">
        <v>3086</v>
      </c>
      <c r="AF309" s="29" t="s">
        <v>184</v>
      </c>
      <c r="AG309" s="29" t="s">
        <v>3130</v>
      </c>
      <c r="AH309" s="29" t="s">
        <v>189</v>
      </c>
      <c r="AI309" s="43" t="str">
        <f>tab_herpeto[[#This Row],[Espécie*]]</f>
        <v>Leptodactylus plaumanni</v>
      </c>
      <c r="AJ309" s="34" t="str">
        <f>IFERROR(VLOOKUP(tab_herpeto[[#This Row],[Espécie*2]],'Base de dados'!B:Z,7,),0)</f>
        <v>rãzinha-assobiadora</v>
      </c>
      <c r="AK309" s="29" t="str">
        <f>IFERROR(VLOOKUP(tab_herpeto[[#This Row],[Espécie*2]],'Base de dados'!B:Z,13,),0)</f>
        <v>-</v>
      </c>
      <c r="AL309" s="29"/>
      <c r="AM309" s="54">
        <v>531729</v>
      </c>
      <c r="AN309" s="54">
        <v>6964676</v>
      </c>
      <c r="AO309" s="29" t="str">
        <f>IFERROR(VLOOKUP(tab_herpeto[[#This Row],[Espécie*2]],'Base de dados'!B:Z,22,),0)</f>
        <v>-</v>
      </c>
      <c r="AP309" s="29" t="str">
        <f>IFERROR(VLOOKUP(tab_herpeto[[#This Row],[Espécie*2]],'Base de dados'!B:Z,23,),0)</f>
        <v>-</v>
      </c>
      <c r="AQ309" s="29" t="str">
        <f>IFERROR(VLOOKUP(tab_herpeto[[#This Row],[Espécie*2]],'Base de dados'!B:Z,21,),0)</f>
        <v>LC</v>
      </c>
      <c r="AR309" s="29" t="str">
        <f>tab_herpeto[[#This Row],[Campanha]]</f>
        <v>C04</v>
      </c>
      <c r="AS309" s="29"/>
      <c r="AT309" s="29" t="str">
        <f>tab_herpeto[[#This Row],[Método]]</f>
        <v>Ponto de escuta</v>
      </c>
      <c r="AU309" s="29" t="str">
        <f>tab_herpeto[[#This Row],[ID Marcação*]]</f>
        <v>-</v>
      </c>
      <c r="AV309" s="29">
        <f>tab_herpeto[[#This Row],[Nº do Tombo]]</f>
        <v>0</v>
      </c>
      <c r="AW309" s="29" t="str">
        <f>IFERROR(VLOOKUP(tab_herpeto[[#This Row],[Espécie*2]],'Base de dados'!B:Z,11,),0)</f>
        <v>E</v>
      </c>
      <c r="AX309" s="29" t="str">
        <f>IFERROR(VLOOKUP(tab_herpeto[[#This Row],[Espécie*2]],'Base de dados'!B:Z,3,),0)</f>
        <v>Anura</v>
      </c>
      <c r="AY309" s="29" t="str">
        <f>IFERROR(VLOOKUP(tab_herpeto[[#This Row],[Espécie*2]],'Base de dados'!B:Z,4,),0)</f>
        <v>Leptodactylidae</v>
      </c>
      <c r="AZ309" s="29" t="str">
        <f>IFERROR(VLOOKUP(tab_herpeto[[#This Row],[Espécie*2]],'Base de dados'!B:Z,5,),0)</f>
        <v>Leptodactylinae</v>
      </c>
      <c r="BA309" s="29">
        <f>IFERROR(VLOOKUP(tab_herpeto[[#This Row],[Espécie*2]],'Base de dados'!B:Z,6,),0)</f>
        <v>0</v>
      </c>
      <c r="BB309" s="29" t="str">
        <f>IFERROR(VLOOKUP(tab_herpeto[[#This Row],[Espécie*2]],'Base de dados'!B:Z,8,),0)</f>
        <v>-</v>
      </c>
      <c r="BC309" s="29" t="str">
        <f>IFERROR(VLOOKUP(tab_herpeto[[#This Row],[Espécie*2]],'Base de dados'!B:Z,9,),0)</f>
        <v>Cr</v>
      </c>
      <c r="BD309" s="29" t="str">
        <f>IFERROR(VLOOKUP(tab_herpeto[[#This Row],[Espécie*2]],'Base de dados'!B:Z,10,),0)</f>
        <v>A</v>
      </c>
      <c r="BE309" s="29" t="str">
        <f>IFERROR(VLOOKUP(tab_herpeto[[#This Row],[Espécie*2]],'Base de dados'!B:Z,12,),0)</f>
        <v>-</v>
      </c>
      <c r="BF309" s="29" t="str">
        <f>IFERROR(VLOOKUP(tab_herpeto[[#This Row],[Espécie*2]],'Base de dados'!B:Z,14,),0)</f>
        <v>RS, SC, PR</v>
      </c>
      <c r="BG309" s="29">
        <f>IFERROR(VLOOKUP(tab_herpeto[[#This Row],[Espécie*2]],'Base de dados'!B:Z,15,),0)</f>
        <v>0</v>
      </c>
      <c r="BH309" s="29" t="str">
        <f>IFERROR(VLOOKUP(tab_herpeto[[#This Row],[Espécie*2]],'Base de dados'!B:Z,16,),0)</f>
        <v>-</v>
      </c>
      <c r="BI309" s="29">
        <f>IFERROR(VLOOKUP(tab_herpeto[[#This Row],[Espécie*2]],'Base de dados'!B:Z,17,),0)</f>
        <v>0</v>
      </c>
      <c r="BJ309" s="29">
        <f>IFERROR(VLOOKUP(tab_herpeto[[#This Row],[Espécie*2]],'Base de dados'!B:Z,18,),0)</f>
        <v>0</v>
      </c>
      <c r="BK309" s="29" t="str">
        <f>IFERROR(VLOOKUP(tab_herpeto[[#This Row],[Espécie*2]],'Base de dados'!B:Z,19,),0)</f>
        <v>-</v>
      </c>
      <c r="BL309" s="29" t="str">
        <f>IFERROR(VLOOKUP(tab_herpeto[[#This Row],[Espécie*2]],'Base de dados'!B:Z,20,),0)</f>
        <v>-</v>
      </c>
      <c r="BM309" s="29" t="str">
        <f>IFERROR(VLOOKUP(tab_herpeto[[#This Row],[Espécie*2]],'Base de dados'!B:Z,24),0)</f>
        <v>-</v>
      </c>
      <c r="BN309" s="29" t="str">
        <f>IFERROR(VLOOKUP(tab_herpeto[[#This Row],[Espécie*2]],'Base de dados'!B:Z,25,),0)</f>
        <v>-</v>
      </c>
      <c r="BO309" s="29" t="str">
        <f>IFERROR(VLOOKUP(tab_herpeto[[#This Row],[Espécie*2]],'Base de dados'!B:Z,2),0)</f>
        <v>XX</v>
      </c>
      <c r="BP309" s="29">
        <f>IFERROR(VLOOKUP(tab_herpeto[[#This Row],[Espécie*2]],'Base de dados'!B:AA,26),0)</f>
        <v>0</v>
      </c>
    </row>
    <row r="310" spans="2:68" x14ac:dyDescent="0.25">
      <c r="B310" s="29">
        <v>306</v>
      </c>
      <c r="C310" s="33" t="s">
        <v>3071</v>
      </c>
      <c r="D310" s="29" t="s">
        <v>3131</v>
      </c>
      <c r="E310" s="29" t="s">
        <v>86</v>
      </c>
      <c r="F310" s="50">
        <v>45202</v>
      </c>
      <c r="G310" s="50" t="s">
        <v>3073</v>
      </c>
      <c r="H310" s="50"/>
      <c r="I310" s="50" t="s">
        <v>57</v>
      </c>
      <c r="J310" s="50" t="s">
        <v>3133</v>
      </c>
      <c r="K310" s="50" t="s">
        <v>1723</v>
      </c>
      <c r="L310" s="29" t="str">
        <f>IFERROR(VLOOKUP(tab_herpeto[[#This Row],[Espécie*]],'Base de dados'!B:Z,7,),0)</f>
        <v>rã-touro</v>
      </c>
      <c r="M310" s="29" t="s">
        <v>3</v>
      </c>
      <c r="N310" s="49" t="s">
        <v>82</v>
      </c>
      <c r="O310" s="49" t="s">
        <v>82</v>
      </c>
      <c r="P310" s="29" t="s">
        <v>39</v>
      </c>
      <c r="Q310" s="49" t="s">
        <v>3136</v>
      </c>
      <c r="R310" s="49"/>
      <c r="S310" s="49" t="s">
        <v>4</v>
      </c>
      <c r="T310" s="55">
        <v>0.75</v>
      </c>
      <c r="U310" s="55">
        <v>0.79166666666666696</v>
      </c>
      <c r="V310" s="49"/>
      <c r="W310" s="49"/>
      <c r="X310" s="29"/>
      <c r="Y310" s="29"/>
      <c r="Z310" s="33">
        <f>tab_herpeto[[#This Row],[Data]]</f>
        <v>45202</v>
      </c>
      <c r="AA310" s="29" t="str">
        <f>tab_herpeto[[#This Row],[Empreendimento]]</f>
        <v>PCH Canoas</v>
      </c>
      <c r="AB310" s="29" t="s">
        <v>175</v>
      </c>
      <c r="AC310" s="29" t="s">
        <v>178</v>
      </c>
      <c r="AD310" s="29" t="s">
        <v>181</v>
      </c>
      <c r="AE310" s="29" t="s">
        <v>3086</v>
      </c>
      <c r="AF310" s="29" t="s">
        <v>184</v>
      </c>
      <c r="AG310" s="29" t="s">
        <v>3130</v>
      </c>
      <c r="AH310" s="29" t="s">
        <v>189</v>
      </c>
      <c r="AI310" s="43" t="str">
        <f>tab_herpeto[[#This Row],[Espécie*]]</f>
        <v>Aquarana catesbeiana</v>
      </c>
      <c r="AJ310" s="34" t="str">
        <f>IFERROR(VLOOKUP(tab_herpeto[[#This Row],[Espécie*2]],'Base de dados'!B:Z,7,),0)</f>
        <v>rã-touro</v>
      </c>
      <c r="AK310" s="29" t="str">
        <f>IFERROR(VLOOKUP(tab_herpeto[[#This Row],[Espécie*2]],'Base de dados'!B:Z,13,),0)</f>
        <v>-</v>
      </c>
      <c r="AL310" s="29"/>
      <c r="AM310" s="54">
        <v>531729</v>
      </c>
      <c r="AN310" s="54">
        <v>6964676</v>
      </c>
      <c r="AO310" s="29" t="str">
        <f>IFERROR(VLOOKUP(tab_herpeto[[#This Row],[Espécie*2]],'Base de dados'!B:Z,22,),0)</f>
        <v>-</v>
      </c>
      <c r="AP310" s="29" t="str">
        <f>IFERROR(VLOOKUP(tab_herpeto[[#This Row],[Espécie*2]],'Base de dados'!B:Z,23,),0)</f>
        <v>-</v>
      </c>
      <c r="AQ310" s="29" t="str">
        <f>IFERROR(VLOOKUP(tab_herpeto[[#This Row],[Espécie*2]],'Base de dados'!B:Z,21,),0)</f>
        <v>-</v>
      </c>
      <c r="AR310" s="29" t="str">
        <f>tab_herpeto[[#This Row],[Campanha]]</f>
        <v>C04</v>
      </c>
      <c r="AS310" s="29"/>
      <c r="AT310" s="29" t="str">
        <f>tab_herpeto[[#This Row],[Método]]</f>
        <v>Ponto de escuta</v>
      </c>
      <c r="AU310" s="29" t="str">
        <f>tab_herpeto[[#This Row],[ID Marcação*]]</f>
        <v>-</v>
      </c>
      <c r="AV310" s="29">
        <f>tab_herpeto[[#This Row],[Nº do Tombo]]</f>
        <v>0</v>
      </c>
      <c r="AW310" s="29">
        <f>IFERROR(VLOOKUP(tab_herpeto[[#This Row],[Espécie*2]],'Base de dados'!B:Z,11,),0)</f>
        <v>0</v>
      </c>
      <c r="AX310" s="29" t="str">
        <f>IFERROR(VLOOKUP(tab_herpeto[[#This Row],[Espécie*2]],'Base de dados'!B:Z,3,),0)</f>
        <v>Anura</v>
      </c>
      <c r="AY310" s="29" t="str">
        <f>IFERROR(VLOOKUP(tab_herpeto[[#This Row],[Espécie*2]],'Base de dados'!B:Z,4,),0)</f>
        <v>Ranidae</v>
      </c>
      <c r="AZ310" s="29">
        <f>IFERROR(VLOOKUP(tab_herpeto[[#This Row],[Espécie*2]],'Base de dados'!B:Z,5,),0)</f>
        <v>0</v>
      </c>
      <c r="BA310" s="29">
        <f>IFERROR(VLOOKUP(tab_herpeto[[#This Row],[Espécie*2]],'Base de dados'!B:Z,6,),0)</f>
        <v>0</v>
      </c>
      <c r="BB310" s="29">
        <f>IFERROR(VLOOKUP(tab_herpeto[[#This Row],[Espécie*2]],'Base de dados'!B:Z,8,),0)</f>
        <v>0</v>
      </c>
      <c r="BC310" s="29">
        <f>IFERROR(VLOOKUP(tab_herpeto[[#This Row],[Espécie*2]],'Base de dados'!B:Z,9,),0)</f>
        <v>0</v>
      </c>
      <c r="BD310" s="29">
        <f>IFERROR(VLOOKUP(tab_herpeto[[#This Row],[Espécie*2]],'Base de dados'!B:Z,10,),0)</f>
        <v>0</v>
      </c>
      <c r="BE310" s="29" t="str">
        <f>IFERROR(VLOOKUP(tab_herpeto[[#This Row],[Espécie*2]],'Base de dados'!B:Z,12,),0)</f>
        <v>-</v>
      </c>
      <c r="BF310" s="29">
        <f>IFERROR(VLOOKUP(tab_herpeto[[#This Row],[Espécie*2]],'Base de dados'!B:Z,14,),0)</f>
        <v>0</v>
      </c>
      <c r="BG310" s="29">
        <f>IFERROR(VLOOKUP(tab_herpeto[[#This Row],[Espécie*2]],'Base de dados'!B:Z,15,),0)</f>
        <v>0</v>
      </c>
      <c r="BH310" s="29">
        <f>IFERROR(VLOOKUP(tab_herpeto[[#This Row],[Espécie*2]],'Base de dados'!B:Z,16,),0)</f>
        <v>0</v>
      </c>
      <c r="BI310" s="29">
        <f>IFERROR(VLOOKUP(tab_herpeto[[#This Row],[Espécie*2]],'Base de dados'!B:Z,17,),0)</f>
        <v>0</v>
      </c>
      <c r="BJ310" s="29">
        <f>IFERROR(VLOOKUP(tab_herpeto[[#This Row],[Espécie*2]],'Base de dados'!B:Z,18,),0)</f>
        <v>0</v>
      </c>
      <c r="BK310" s="29">
        <f>IFERROR(VLOOKUP(tab_herpeto[[#This Row],[Espécie*2]],'Base de dados'!B:Z,19,),0)</f>
        <v>0</v>
      </c>
      <c r="BL310" s="29">
        <f>IFERROR(VLOOKUP(tab_herpeto[[#This Row],[Espécie*2]],'Base de dados'!B:Z,20,),0)</f>
        <v>0</v>
      </c>
      <c r="BM310" s="29" t="str">
        <f>IFERROR(VLOOKUP(tab_herpeto[[#This Row],[Espécie*2]],'Base de dados'!B:Z,24),0)</f>
        <v>-</v>
      </c>
      <c r="BN310" s="29">
        <f>IFERROR(VLOOKUP(tab_herpeto[[#This Row],[Espécie*2]],'Base de dados'!B:Z,25,),0)</f>
        <v>0</v>
      </c>
      <c r="BO310" s="29">
        <f>IFERROR(VLOOKUP(tab_herpeto[[#This Row],[Espécie*2]],'Base de dados'!B:Z,2),0)</f>
        <v>40</v>
      </c>
      <c r="BP310" s="29">
        <f>IFERROR(VLOOKUP(tab_herpeto[[#This Row],[Espécie*2]],'Base de dados'!B:AA,26),0)</f>
        <v>0</v>
      </c>
    </row>
    <row r="311" spans="2:68" x14ac:dyDescent="0.25">
      <c r="B311" s="29">
        <v>307</v>
      </c>
      <c r="C311" s="33" t="s">
        <v>3071</v>
      </c>
      <c r="D311" s="29" t="s">
        <v>3131</v>
      </c>
      <c r="E311" s="29" t="s">
        <v>86</v>
      </c>
      <c r="F311" s="50">
        <v>45202</v>
      </c>
      <c r="G311" s="50" t="s">
        <v>3073</v>
      </c>
      <c r="H311" s="50"/>
      <c r="I311" s="50" t="s">
        <v>57</v>
      </c>
      <c r="J311" s="50" t="s">
        <v>3133</v>
      </c>
      <c r="K311" s="50" t="s">
        <v>1175</v>
      </c>
      <c r="L311" s="29" t="str">
        <f>IFERROR(VLOOKUP(tab_herpeto[[#This Row],[Espécie*]],'Base de dados'!B:Z,7,),0)</f>
        <v>raspa-cuia</v>
      </c>
      <c r="M311" s="29" t="s">
        <v>3</v>
      </c>
      <c r="N311" s="49" t="s">
        <v>82</v>
      </c>
      <c r="O311" s="49" t="s">
        <v>82</v>
      </c>
      <c r="P311" s="29" t="s">
        <v>39</v>
      </c>
      <c r="Q311" s="49" t="s">
        <v>3136</v>
      </c>
      <c r="R311" s="49"/>
      <c r="S311" s="49" t="s">
        <v>4</v>
      </c>
      <c r="T311" s="55">
        <v>0.75</v>
      </c>
      <c r="U311" s="55">
        <v>0.79166666666666696</v>
      </c>
      <c r="V311" s="49"/>
      <c r="W311" s="49"/>
      <c r="X311" s="29"/>
      <c r="Y311" s="29"/>
      <c r="Z311" s="33">
        <f>tab_herpeto[[#This Row],[Data]]</f>
        <v>45202</v>
      </c>
      <c r="AA311" s="29" t="str">
        <f>tab_herpeto[[#This Row],[Empreendimento]]</f>
        <v>PCH Canoas</v>
      </c>
      <c r="AB311" s="29" t="s">
        <v>175</v>
      </c>
      <c r="AC311" s="29" t="s">
        <v>178</v>
      </c>
      <c r="AD311" s="29" t="s">
        <v>181</v>
      </c>
      <c r="AE311" s="29" t="s">
        <v>3086</v>
      </c>
      <c r="AF311" s="29" t="s">
        <v>184</v>
      </c>
      <c r="AG311" s="29" t="s">
        <v>3130</v>
      </c>
      <c r="AH311" s="29" t="s">
        <v>189</v>
      </c>
      <c r="AI311" s="43" t="str">
        <f>tab_herpeto[[#This Row],[Espécie*]]</f>
        <v>Scinax fuscovarius</v>
      </c>
      <c r="AJ311" s="34" t="str">
        <f>IFERROR(VLOOKUP(tab_herpeto[[#This Row],[Espécie*2]],'Base de dados'!B:Z,7,),0)</f>
        <v>raspa-cuia</v>
      </c>
      <c r="AK311" s="29" t="str">
        <f>IFERROR(VLOOKUP(tab_herpeto[[#This Row],[Espécie*2]],'Base de dados'!B:Z,13,),0)</f>
        <v>-</v>
      </c>
      <c r="AL311" s="29"/>
      <c r="AM311" s="54">
        <v>531729</v>
      </c>
      <c r="AN311" s="54">
        <v>6964676</v>
      </c>
      <c r="AO311" s="29" t="str">
        <f>IFERROR(VLOOKUP(tab_herpeto[[#This Row],[Espécie*2]],'Base de dados'!B:Z,22,),0)</f>
        <v>-</v>
      </c>
      <c r="AP311" s="29" t="str">
        <f>IFERROR(VLOOKUP(tab_herpeto[[#This Row],[Espécie*2]],'Base de dados'!B:Z,23,),0)</f>
        <v>-</v>
      </c>
      <c r="AQ311" s="29" t="str">
        <f>IFERROR(VLOOKUP(tab_herpeto[[#This Row],[Espécie*2]],'Base de dados'!B:Z,21,),0)</f>
        <v>LC</v>
      </c>
      <c r="AR311" s="29" t="str">
        <f>tab_herpeto[[#This Row],[Campanha]]</f>
        <v>C04</v>
      </c>
      <c r="AS311" s="29"/>
      <c r="AT311" s="29" t="str">
        <f>tab_herpeto[[#This Row],[Método]]</f>
        <v>Ponto de escuta</v>
      </c>
      <c r="AU311" s="29" t="str">
        <f>tab_herpeto[[#This Row],[ID Marcação*]]</f>
        <v>-</v>
      </c>
      <c r="AV311" s="29">
        <f>tab_herpeto[[#This Row],[Nº do Tombo]]</f>
        <v>0</v>
      </c>
      <c r="AW311" s="29" t="str">
        <f>IFERROR(VLOOKUP(tab_herpeto[[#This Row],[Espécie*2]],'Base de dados'!B:Z,11,),0)</f>
        <v>R</v>
      </c>
      <c r="AX311" s="29" t="str">
        <f>IFERROR(VLOOKUP(tab_herpeto[[#This Row],[Espécie*2]],'Base de dados'!B:Z,3,),0)</f>
        <v>Anura</v>
      </c>
      <c r="AY311" s="29" t="str">
        <f>IFERROR(VLOOKUP(tab_herpeto[[#This Row],[Espécie*2]],'Base de dados'!B:Z,4,),0)</f>
        <v>Hylidae</v>
      </c>
      <c r="AZ311" s="29" t="str">
        <f>IFERROR(VLOOKUP(tab_herpeto[[#This Row],[Espécie*2]],'Base de dados'!B:Z,5,),0)</f>
        <v>Scinaxinae</v>
      </c>
      <c r="BA311" s="29">
        <f>IFERROR(VLOOKUP(tab_herpeto[[#This Row],[Espécie*2]],'Base de dados'!B:Z,6,),0)</f>
        <v>0</v>
      </c>
      <c r="BB311" s="29" t="str">
        <f>IFERROR(VLOOKUP(tab_herpeto[[#This Row],[Espécie*2]],'Base de dados'!B:Z,8,),0)</f>
        <v>-</v>
      </c>
      <c r="BC311" s="29" t="str">
        <f>IFERROR(VLOOKUP(tab_herpeto[[#This Row],[Espécie*2]],'Base de dados'!B:Z,9,),0)</f>
        <v>Ar</v>
      </c>
      <c r="BD311" s="29" t="str">
        <f>IFERROR(VLOOKUP(tab_herpeto[[#This Row],[Espécie*2]],'Base de dados'!B:Z,10,),0)</f>
        <v>A</v>
      </c>
      <c r="BE311" s="29" t="str">
        <f>IFERROR(VLOOKUP(tab_herpeto[[#This Row],[Espécie*2]],'Base de dados'!B:Z,12,),0)</f>
        <v>-</v>
      </c>
      <c r="BF311" s="29" t="str">
        <f>IFERROR(VLOOKUP(tab_herpeto[[#This Row],[Espécie*2]],'Base de dados'!B:Z,14,),0)</f>
        <v>RS, SC, PR, SP, RJ, ES, MG, BA, GO, TO, MS, MT</v>
      </c>
      <c r="BG311" s="29">
        <f>IFERROR(VLOOKUP(tab_herpeto[[#This Row],[Espécie*2]],'Base de dados'!B:Z,15,),0)</f>
        <v>0</v>
      </c>
      <c r="BH311" s="29">
        <f>IFERROR(VLOOKUP(tab_herpeto[[#This Row],[Espécie*2]],'Base de dados'!B:Z,16,),0)</f>
        <v>0</v>
      </c>
      <c r="BI311" s="29">
        <f>IFERROR(VLOOKUP(tab_herpeto[[#This Row],[Espécie*2]],'Base de dados'!B:Z,17,),0)</f>
        <v>0</v>
      </c>
      <c r="BJ311" s="29">
        <f>IFERROR(VLOOKUP(tab_herpeto[[#This Row],[Espécie*2]],'Base de dados'!B:Z,18,),0)</f>
        <v>0</v>
      </c>
      <c r="BK311" s="29" t="str">
        <f>IFERROR(VLOOKUP(tab_herpeto[[#This Row],[Espécie*2]],'Base de dados'!B:Z,19,),0)</f>
        <v>-</v>
      </c>
      <c r="BL311" s="29" t="str">
        <f>IFERROR(VLOOKUP(tab_herpeto[[#This Row],[Espécie*2]],'Base de dados'!B:Z,20,),0)</f>
        <v>-</v>
      </c>
      <c r="BM311" s="29" t="str">
        <f>IFERROR(VLOOKUP(tab_herpeto[[#This Row],[Espécie*2]],'Base de dados'!B:Z,24),0)</f>
        <v>-</v>
      </c>
      <c r="BN311" s="29" t="str">
        <f>IFERROR(VLOOKUP(tab_herpeto[[#This Row],[Espécie*2]],'Base de dados'!B:Z,25,),0)</f>
        <v>-</v>
      </c>
      <c r="BO311" s="29" t="str">
        <f>IFERROR(VLOOKUP(tab_herpeto[[#This Row],[Espécie*2]],'Base de dados'!B:Z,2),0)</f>
        <v>XX</v>
      </c>
      <c r="BP311" s="29">
        <f>IFERROR(VLOOKUP(tab_herpeto[[#This Row],[Espécie*2]],'Base de dados'!B:AA,26),0)</f>
        <v>0</v>
      </c>
    </row>
    <row r="312" spans="2:68" x14ac:dyDescent="0.25">
      <c r="B312" s="29">
        <v>308</v>
      </c>
      <c r="C312" s="33" t="s">
        <v>3071</v>
      </c>
      <c r="D312" s="29" t="s">
        <v>3131</v>
      </c>
      <c r="E312" s="29" t="s">
        <v>86</v>
      </c>
      <c r="F312" s="50">
        <v>45202</v>
      </c>
      <c r="G312" s="50" t="s">
        <v>3073</v>
      </c>
      <c r="H312" s="50"/>
      <c r="I312" s="50" t="s">
        <v>57</v>
      </c>
      <c r="J312" s="50" t="s">
        <v>3133</v>
      </c>
      <c r="K312" s="50" t="s">
        <v>902</v>
      </c>
      <c r="L312" s="29" t="str">
        <f>IFERROR(VLOOKUP(tab_herpeto[[#This Row],[Espécie*]],'Base de dados'!B:Z,7,),0)</f>
        <v>-</v>
      </c>
      <c r="M312" s="29" t="s">
        <v>3</v>
      </c>
      <c r="N312" s="49" t="s">
        <v>82</v>
      </c>
      <c r="O312" s="49" t="s">
        <v>82</v>
      </c>
      <c r="P312" s="29" t="s">
        <v>39</v>
      </c>
      <c r="Q312" s="49" t="s">
        <v>3136</v>
      </c>
      <c r="R312" s="49"/>
      <c r="S312" s="49" t="s">
        <v>4</v>
      </c>
      <c r="T312" s="55">
        <v>0.75</v>
      </c>
      <c r="U312" s="55">
        <v>0.79166666666666696</v>
      </c>
      <c r="V312" s="49"/>
      <c r="W312" s="49"/>
      <c r="X312" s="29"/>
      <c r="Y312" s="29"/>
      <c r="Z312" s="33">
        <f>tab_herpeto[[#This Row],[Data]]</f>
        <v>45202</v>
      </c>
      <c r="AA312" s="29" t="str">
        <f>tab_herpeto[[#This Row],[Empreendimento]]</f>
        <v>PCH Canoas</v>
      </c>
      <c r="AB312" s="29" t="s">
        <v>175</v>
      </c>
      <c r="AC312" s="29" t="s">
        <v>178</v>
      </c>
      <c r="AD312" s="29" t="s">
        <v>181</v>
      </c>
      <c r="AE312" s="29" t="s">
        <v>3086</v>
      </c>
      <c r="AF312" s="29" t="s">
        <v>184</v>
      </c>
      <c r="AG312" s="29" t="s">
        <v>3130</v>
      </c>
      <c r="AH312" s="29" t="s">
        <v>189</v>
      </c>
      <c r="AI312" s="43" t="str">
        <f>tab_herpeto[[#This Row],[Espécie*]]</f>
        <v>Boana prasina</v>
      </c>
      <c r="AJ312" s="34" t="str">
        <f>IFERROR(VLOOKUP(tab_herpeto[[#This Row],[Espécie*2]],'Base de dados'!B:Z,7,),0)</f>
        <v>-</v>
      </c>
      <c r="AK312" s="29" t="str">
        <f>IFERROR(VLOOKUP(tab_herpeto[[#This Row],[Espécie*2]],'Base de dados'!B:Z,13,),0)</f>
        <v>-</v>
      </c>
      <c r="AL312" s="29"/>
      <c r="AM312" s="54">
        <v>531729</v>
      </c>
      <c r="AN312" s="54">
        <v>6964676</v>
      </c>
      <c r="AO312" s="29" t="str">
        <f>IFERROR(VLOOKUP(tab_herpeto[[#This Row],[Espécie*2]],'Base de dados'!B:Z,22,),0)</f>
        <v>-</v>
      </c>
      <c r="AP312" s="29" t="str">
        <f>IFERROR(VLOOKUP(tab_herpeto[[#This Row],[Espécie*2]],'Base de dados'!B:Z,23,),0)</f>
        <v>-</v>
      </c>
      <c r="AQ312" s="29" t="str">
        <f>IFERROR(VLOOKUP(tab_herpeto[[#This Row],[Espécie*2]],'Base de dados'!B:Z,21,),0)</f>
        <v>LC</v>
      </c>
      <c r="AR312" s="29" t="str">
        <f>tab_herpeto[[#This Row],[Campanha]]</f>
        <v>C04</v>
      </c>
      <c r="AS312" s="29"/>
      <c r="AT312" s="29" t="str">
        <f>tab_herpeto[[#This Row],[Método]]</f>
        <v>Ponto de escuta</v>
      </c>
      <c r="AU312" s="29" t="str">
        <f>tab_herpeto[[#This Row],[ID Marcação*]]</f>
        <v>-</v>
      </c>
      <c r="AV312" s="29">
        <f>tab_herpeto[[#This Row],[Nº do Tombo]]</f>
        <v>0</v>
      </c>
      <c r="AW312" s="29" t="str">
        <f>IFERROR(VLOOKUP(tab_herpeto[[#This Row],[Espécie*2]],'Base de dados'!B:Z,11,),0)</f>
        <v>E</v>
      </c>
      <c r="AX312" s="29" t="str">
        <f>IFERROR(VLOOKUP(tab_herpeto[[#This Row],[Espécie*2]],'Base de dados'!B:Z,3,),0)</f>
        <v>Anura</v>
      </c>
      <c r="AY312" s="29" t="str">
        <f>IFERROR(VLOOKUP(tab_herpeto[[#This Row],[Espécie*2]],'Base de dados'!B:Z,4,),0)</f>
        <v>Hylidae</v>
      </c>
      <c r="AZ312" s="29" t="str">
        <f>IFERROR(VLOOKUP(tab_herpeto[[#This Row],[Espécie*2]],'Base de dados'!B:Z,5,),0)</f>
        <v>Cophomantinae</v>
      </c>
      <c r="BA312" s="29">
        <f>IFERROR(VLOOKUP(tab_herpeto[[#This Row],[Espécie*2]],'Base de dados'!B:Z,6,),0)</f>
        <v>0</v>
      </c>
      <c r="BB312" s="29" t="str">
        <f>IFERROR(VLOOKUP(tab_herpeto[[#This Row],[Espécie*2]],'Base de dados'!B:Z,8,),0)</f>
        <v>-</v>
      </c>
      <c r="BC312" s="29" t="str">
        <f>IFERROR(VLOOKUP(tab_herpeto[[#This Row],[Espécie*2]],'Base de dados'!B:Z,9,),0)</f>
        <v>Ar</v>
      </c>
      <c r="BD312" s="29" t="str">
        <f>IFERROR(VLOOKUP(tab_herpeto[[#This Row],[Espécie*2]],'Base de dados'!B:Z,10,),0)</f>
        <v>AF</v>
      </c>
      <c r="BE312" s="29" t="str">
        <f>IFERROR(VLOOKUP(tab_herpeto[[#This Row],[Espécie*2]],'Base de dados'!B:Z,12,),0)</f>
        <v>-</v>
      </c>
      <c r="BF312" s="29" t="str">
        <f>IFERROR(VLOOKUP(tab_herpeto[[#This Row],[Espécie*2]],'Base de dados'!B:Z,14,),0)</f>
        <v>RS, SC, PR, SP, RJ, MG</v>
      </c>
      <c r="BG312" s="29">
        <f>IFERROR(VLOOKUP(tab_herpeto[[#This Row],[Espécie*2]],'Base de dados'!B:Z,15,),0)</f>
        <v>0</v>
      </c>
      <c r="BH312" s="29">
        <f>IFERROR(VLOOKUP(tab_herpeto[[#This Row],[Espécie*2]],'Base de dados'!B:Z,16,),0)</f>
        <v>0</v>
      </c>
      <c r="BI312" s="29">
        <f>IFERROR(VLOOKUP(tab_herpeto[[#This Row],[Espécie*2]],'Base de dados'!B:Z,17,),0)</f>
        <v>0</v>
      </c>
      <c r="BJ312" s="29">
        <f>IFERROR(VLOOKUP(tab_herpeto[[#This Row],[Espécie*2]],'Base de dados'!B:Z,18,),0)</f>
        <v>0</v>
      </c>
      <c r="BK312" s="29" t="str">
        <f>IFERROR(VLOOKUP(tab_herpeto[[#This Row],[Espécie*2]],'Base de dados'!B:Z,19,),0)</f>
        <v>-</v>
      </c>
      <c r="BL312" s="29" t="str">
        <f>IFERROR(VLOOKUP(tab_herpeto[[#This Row],[Espécie*2]],'Base de dados'!B:Z,20,),0)</f>
        <v>-</v>
      </c>
      <c r="BM312" s="29">
        <f>IFERROR(VLOOKUP(tab_herpeto[[#This Row],[Espécie*2]],'Base de dados'!B:Z,24),0)</f>
        <v>0</v>
      </c>
      <c r="BN312" s="29" t="str">
        <f>IFERROR(VLOOKUP(tab_herpeto[[#This Row],[Espécie*2]],'Base de dados'!B:Z,25,),0)</f>
        <v>-</v>
      </c>
      <c r="BO312" s="29">
        <f>IFERROR(VLOOKUP(tab_herpeto[[#This Row],[Espécie*2]],'Base de dados'!B:Z,2),0)</f>
        <v>127</v>
      </c>
      <c r="BP312" s="29">
        <f>IFERROR(VLOOKUP(tab_herpeto[[#This Row],[Espécie*2]],'Base de dados'!B:AA,26),0)</f>
        <v>0</v>
      </c>
    </row>
    <row r="313" spans="2:68" x14ac:dyDescent="0.25">
      <c r="B313" s="29">
        <v>309</v>
      </c>
      <c r="C313" s="33" t="s">
        <v>3071</v>
      </c>
      <c r="D313" s="29" t="s">
        <v>3131</v>
      </c>
      <c r="E313" s="29" t="s">
        <v>86</v>
      </c>
      <c r="F313" s="50">
        <v>45202</v>
      </c>
      <c r="G313" s="50" t="s">
        <v>3073</v>
      </c>
      <c r="H313" s="50"/>
      <c r="I313" s="50" t="s">
        <v>57</v>
      </c>
      <c r="J313" s="50" t="s">
        <v>3133</v>
      </c>
      <c r="K313" s="50" t="s">
        <v>834</v>
      </c>
      <c r="L313" s="29" t="str">
        <f>IFERROR(VLOOKUP(tab_herpeto[[#This Row],[Espécie*]],'Base de dados'!B:Z,7,),0)</f>
        <v>perereca</v>
      </c>
      <c r="M313" s="29" t="s">
        <v>3</v>
      </c>
      <c r="N313" s="49" t="s">
        <v>82</v>
      </c>
      <c r="O313" s="49" t="s">
        <v>82</v>
      </c>
      <c r="P313" s="29" t="s">
        <v>39</v>
      </c>
      <c r="Q313" s="49" t="s">
        <v>3136</v>
      </c>
      <c r="R313" s="49"/>
      <c r="S313" s="49" t="s">
        <v>4</v>
      </c>
      <c r="T313" s="55">
        <v>0.75</v>
      </c>
      <c r="U313" s="55">
        <v>0.79166666666666696</v>
      </c>
      <c r="V313" s="49"/>
      <c r="W313" s="49"/>
      <c r="X313" s="29"/>
      <c r="Y313" s="29"/>
      <c r="Z313" s="33">
        <f>tab_herpeto[[#This Row],[Data]]</f>
        <v>45202</v>
      </c>
      <c r="AA313" s="29" t="str">
        <f>tab_herpeto[[#This Row],[Empreendimento]]</f>
        <v>PCH Canoas</v>
      </c>
      <c r="AB313" s="29" t="s">
        <v>175</v>
      </c>
      <c r="AC313" s="29" t="s">
        <v>178</v>
      </c>
      <c r="AD313" s="29" t="s">
        <v>181</v>
      </c>
      <c r="AE313" s="29" t="s">
        <v>3086</v>
      </c>
      <c r="AF313" s="29" t="s">
        <v>184</v>
      </c>
      <c r="AG313" s="29" t="s">
        <v>3130</v>
      </c>
      <c r="AH313" s="29" t="s">
        <v>189</v>
      </c>
      <c r="AI313" s="43" t="str">
        <f>tab_herpeto[[#This Row],[Espécie*]]</f>
        <v>Aplastodiscus perviridis</v>
      </c>
      <c r="AJ313" s="34" t="str">
        <f>IFERROR(VLOOKUP(tab_herpeto[[#This Row],[Espécie*2]],'Base de dados'!B:Z,7,),0)</f>
        <v>perereca</v>
      </c>
      <c r="AK313" s="29" t="str">
        <f>IFERROR(VLOOKUP(tab_herpeto[[#This Row],[Espécie*2]],'Base de dados'!B:Z,13,),0)</f>
        <v>-</v>
      </c>
      <c r="AL313" s="29"/>
      <c r="AM313" s="54">
        <v>531729</v>
      </c>
      <c r="AN313" s="54">
        <v>6964676</v>
      </c>
      <c r="AO313" s="29" t="str">
        <f>IFERROR(VLOOKUP(tab_herpeto[[#This Row],[Espécie*2]],'Base de dados'!B:Z,22,),0)</f>
        <v>-</v>
      </c>
      <c r="AP313" s="29" t="str">
        <f>IFERROR(VLOOKUP(tab_herpeto[[#This Row],[Espécie*2]],'Base de dados'!B:Z,23,),0)</f>
        <v>-</v>
      </c>
      <c r="AQ313" s="29" t="str">
        <f>IFERROR(VLOOKUP(tab_herpeto[[#This Row],[Espécie*2]],'Base de dados'!B:Z,21,),0)</f>
        <v>LC</v>
      </c>
      <c r="AR313" s="29" t="str">
        <f>tab_herpeto[[#This Row],[Campanha]]</f>
        <v>C04</v>
      </c>
      <c r="AS313" s="29"/>
      <c r="AT313" s="29" t="str">
        <f>tab_herpeto[[#This Row],[Método]]</f>
        <v>Ponto de escuta</v>
      </c>
      <c r="AU313" s="29" t="str">
        <f>tab_herpeto[[#This Row],[ID Marcação*]]</f>
        <v>-</v>
      </c>
      <c r="AV313" s="29">
        <f>tab_herpeto[[#This Row],[Nº do Tombo]]</f>
        <v>0</v>
      </c>
      <c r="AW313" s="29" t="str">
        <f>IFERROR(VLOOKUP(tab_herpeto[[#This Row],[Espécie*2]],'Base de dados'!B:Z,11,),0)</f>
        <v>E</v>
      </c>
      <c r="AX313" s="29" t="str">
        <f>IFERROR(VLOOKUP(tab_herpeto[[#This Row],[Espécie*2]],'Base de dados'!B:Z,3,),0)</f>
        <v>Anura</v>
      </c>
      <c r="AY313" s="29" t="str">
        <f>IFERROR(VLOOKUP(tab_herpeto[[#This Row],[Espécie*2]],'Base de dados'!B:Z,4,),0)</f>
        <v>Hylidae</v>
      </c>
      <c r="AZ313" s="29" t="str">
        <f>IFERROR(VLOOKUP(tab_herpeto[[#This Row],[Espécie*2]],'Base de dados'!B:Z,5,),0)</f>
        <v>Cophomantinae</v>
      </c>
      <c r="BA313" s="29">
        <f>IFERROR(VLOOKUP(tab_herpeto[[#This Row],[Espécie*2]],'Base de dados'!B:Z,6,),0)</f>
        <v>0</v>
      </c>
      <c r="BB313" s="29" t="str">
        <f>IFERROR(VLOOKUP(tab_herpeto[[#This Row],[Espécie*2]],'Base de dados'!B:Z,8,),0)</f>
        <v>-</v>
      </c>
      <c r="BC313" s="29" t="str">
        <f>IFERROR(VLOOKUP(tab_herpeto[[#This Row],[Espécie*2]],'Base de dados'!B:Z,9,),0)</f>
        <v>Ar</v>
      </c>
      <c r="BD313" s="29" t="str">
        <f>IFERROR(VLOOKUP(tab_herpeto[[#This Row],[Espécie*2]],'Base de dados'!B:Z,10,),0)</f>
        <v>F</v>
      </c>
      <c r="BE313" s="29">
        <f>IFERROR(VLOOKUP(tab_herpeto[[#This Row],[Espécie*2]],'Base de dados'!B:Z,12,),0)</f>
        <v>1</v>
      </c>
      <c r="BF313" s="29" t="str">
        <f>IFERROR(VLOOKUP(tab_herpeto[[#This Row],[Espécie*2]],'Base de dados'!B:Z,14,),0)</f>
        <v>RS, PR, SC, SP, RJ, MG, GO</v>
      </c>
      <c r="BG313" s="29">
        <f>IFERROR(VLOOKUP(tab_herpeto[[#This Row],[Espécie*2]],'Base de dados'!B:Z,15,),0)</f>
        <v>0</v>
      </c>
      <c r="BH313" s="29">
        <f>IFERROR(VLOOKUP(tab_herpeto[[#This Row],[Espécie*2]],'Base de dados'!B:Z,16,),0)</f>
        <v>0</v>
      </c>
      <c r="BI313" s="29">
        <f>IFERROR(VLOOKUP(tab_herpeto[[#This Row],[Espécie*2]],'Base de dados'!B:Z,17,),0)</f>
        <v>0</v>
      </c>
      <c r="BJ313" s="29">
        <f>IFERROR(VLOOKUP(tab_herpeto[[#This Row],[Espécie*2]],'Base de dados'!B:Z,18,),0)</f>
        <v>0</v>
      </c>
      <c r="BK313" s="29" t="str">
        <f>IFERROR(VLOOKUP(tab_herpeto[[#This Row],[Espécie*2]],'Base de dados'!B:Z,19,),0)</f>
        <v>-</v>
      </c>
      <c r="BL313" s="29" t="str">
        <f>IFERROR(VLOOKUP(tab_herpeto[[#This Row],[Espécie*2]],'Base de dados'!B:Z,20,),0)</f>
        <v>-</v>
      </c>
      <c r="BM313" s="29" t="str">
        <f>IFERROR(VLOOKUP(tab_herpeto[[#This Row],[Espécie*2]],'Base de dados'!B:Z,24),0)</f>
        <v>-</v>
      </c>
      <c r="BN313" s="29" t="str">
        <f>IFERROR(VLOOKUP(tab_herpeto[[#This Row],[Espécie*2]],'Base de dados'!B:Z,25,),0)</f>
        <v>-</v>
      </c>
      <c r="BO313" s="29">
        <f>IFERROR(VLOOKUP(tab_herpeto[[#This Row],[Espécie*2]],'Base de dados'!B:Z,2),0)</f>
        <v>40</v>
      </c>
      <c r="BP313" s="29">
        <f>IFERROR(VLOOKUP(tab_herpeto[[#This Row],[Espécie*2]],'Base de dados'!B:AA,26),0)</f>
        <v>0</v>
      </c>
    </row>
    <row r="314" spans="2:68" x14ac:dyDescent="0.25">
      <c r="B314" s="29">
        <v>310</v>
      </c>
      <c r="C314" s="33" t="s">
        <v>3071</v>
      </c>
      <c r="D314" s="29" t="s">
        <v>3131</v>
      </c>
      <c r="E314" s="29" t="s">
        <v>86</v>
      </c>
      <c r="F314" s="50">
        <v>45202</v>
      </c>
      <c r="G314" s="50" t="s">
        <v>3073</v>
      </c>
      <c r="H314" s="50"/>
      <c r="I314" s="50" t="s">
        <v>57</v>
      </c>
      <c r="J314" s="50" t="s">
        <v>3133</v>
      </c>
      <c r="K314" s="50" t="s">
        <v>834</v>
      </c>
      <c r="L314" s="29" t="str">
        <f>IFERROR(VLOOKUP(tab_herpeto[[#This Row],[Espécie*]],'Base de dados'!B:Z,7,),0)</f>
        <v>perereca</v>
      </c>
      <c r="M314" s="29" t="s">
        <v>3</v>
      </c>
      <c r="N314" s="49" t="s">
        <v>82</v>
      </c>
      <c r="O314" s="49" t="s">
        <v>82</v>
      </c>
      <c r="P314" s="29" t="s">
        <v>39</v>
      </c>
      <c r="Q314" s="49" t="s">
        <v>3136</v>
      </c>
      <c r="R314" s="49"/>
      <c r="S314" s="49" t="s">
        <v>4</v>
      </c>
      <c r="T314" s="55">
        <v>0.75</v>
      </c>
      <c r="U314" s="55">
        <v>0.79166666666666696</v>
      </c>
      <c r="V314" s="49"/>
      <c r="W314" s="49"/>
      <c r="X314" s="29"/>
      <c r="Y314" s="29"/>
      <c r="Z314" s="33">
        <f>tab_herpeto[[#This Row],[Data]]</f>
        <v>45202</v>
      </c>
      <c r="AA314" s="29" t="str">
        <f>tab_herpeto[[#This Row],[Empreendimento]]</f>
        <v>PCH Canoas</v>
      </c>
      <c r="AB314" s="29" t="s">
        <v>175</v>
      </c>
      <c r="AC314" s="29" t="s">
        <v>178</v>
      </c>
      <c r="AD314" s="29" t="s">
        <v>181</v>
      </c>
      <c r="AE314" s="29" t="s">
        <v>3086</v>
      </c>
      <c r="AF314" s="29" t="s">
        <v>184</v>
      </c>
      <c r="AG314" s="29" t="s">
        <v>3130</v>
      </c>
      <c r="AH314" s="29" t="s">
        <v>189</v>
      </c>
      <c r="AI314" s="43" t="str">
        <f>tab_herpeto[[#This Row],[Espécie*]]</f>
        <v>Aplastodiscus perviridis</v>
      </c>
      <c r="AJ314" s="34" t="str">
        <f>IFERROR(VLOOKUP(tab_herpeto[[#This Row],[Espécie*2]],'Base de dados'!B:Z,7,),0)</f>
        <v>perereca</v>
      </c>
      <c r="AK314" s="29" t="str">
        <f>IFERROR(VLOOKUP(tab_herpeto[[#This Row],[Espécie*2]],'Base de dados'!B:Z,13,),0)</f>
        <v>-</v>
      </c>
      <c r="AL314" s="29"/>
      <c r="AM314" s="54">
        <v>531729</v>
      </c>
      <c r="AN314" s="54">
        <v>6964676</v>
      </c>
      <c r="AO314" s="29" t="str">
        <f>IFERROR(VLOOKUP(tab_herpeto[[#This Row],[Espécie*2]],'Base de dados'!B:Z,22,),0)</f>
        <v>-</v>
      </c>
      <c r="AP314" s="29" t="str">
        <f>IFERROR(VLOOKUP(tab_herpeto[[#This Row],[Espécie*2]],'Base de dados'!B:Z,23,),0)</f>
        <v>-</v>
      </c>
      <c r="AQ314" s="29" t="str">
        <f>IFERROR(VLOOKUP(tab_herpeto[[#This Row],[Espécie*2]],'Base de dados'!B:Z,21,),0)</f>
        <v>LC</v>
      </c>
      <c r="AR314" s="29" t="str">
        <f>tab_herpeto[[#This Row],[Campanha]]</f>
        <v>C04</v>
      </c>
      <c r="AS314" s="29"/>
      <c r="AT314" s="29" t="str">
        <f>tab_herpeto[[#This Row],[Método]]</f>
        <v>Ponto de escuta</v>
      </c>
      <c r="AU314" s="29" t="str">
        <f>tab_herpeto[[#This Row],[ID Marcação*]]</f>
        <v>-</v>
      </c>
      <c r="AV314" s="29">
        <f>tab_herpeto[[#This Row],[Nº do Tombo]]</f>
        <v>0</v>
      </c>
      <c r="AW314" s="29" t="str">
        <f>IFERROR(VLOOKUP(tab_herpeto[[#This Row],[Espécie*2]],'Base de dados'!B:Z,11,),0)</f>
        <v>E</v>
      </c>
      <c r="AX314" s="29" t="str">
        <f>IFERROR(VLOOKUP(tab_herpeto[[#This Row],[Espécie*2]],'Base de dados'!B:Z,3,),0)</f>
        <v>Anura</v>
      </c>
      <c r="AY314" s="29" t="str">
        <f>IFERROR(VLOOKUP(tab_herpeto[[#This Row],[Espécie*2]],'Base de dados'!B:Z,4,),0)</f>
        <v>Hylidae</v>
      </c>
      <c r="AZ314" s="29" t="str">
        <f>IFERROR(VLOOKUP(tab_herpeto[[#This Row],[Espécie*2]],'Base de dados'!B:Z,5,),0)</f>
        <v>Cophomantinae</v>
      </c>
      <c r="BA314" s="29">
        <f>IFERROR(VLOOKUP(tab_herpeto[[#This Row],[Espécie*2]],'Base de dados'!B:Z,6,),0)</f>
        <v>0</v>
      </c>
      <c r="BB314" s="29" t="str">
        <f>IFERROR(VLOOKUP(tab_herpeto[[#This Row],[Espécie*2]],'Base de dados'!B:Z,8,),0)</f>
        <v>-</v>
      </c>
      <c r="BC314" s="29" t="str">
        <f>IFERROR(VLOOKUP(tab_herpeto[[#This Row],[Espécie*2]],'Base de dados'!B:Z,9,),0)</f>
        <v>Ar</v>
      </c>
      <c r="BD314" s="29" t="str">
        <f>IFERROR(VLOOKUP(tab_herpeto[[#This Row],[Espécie*2]],'Base de dados'!B:Z,10,),0)</f>
        <v>F</v>
      </c>
      <c r="BE314" s="29">
        <f>IFERROR(VLOOKUP(tab_herpeto[[#This Row],[Espécie*2]],'Base de dados'!B:Z,12,),0)</f>
        <v>1</v>
      </c>
      <c r="BF314" s="29" t="str">
        <f>IFERROR(VLOOKUP(tab_herpeto[[#This Row],[Espécie*2]],'Base de dados'!B:Z,14,),0)</f>
        <v>RS, PR, SC, SP, RJ, MG, GO</v>
      </c>
      <c r="BG314" s="29">
        <f>IFERROR(VLOOKUP(tab_herpeto[[#This Row],[Espécie*2]],'Base de dados'!B:Z,15,),0)</f>
        <v>0</v>
      </c>
      <c r="BH314" s="29">
        <f>IFERROR(VLOOKUP(tab_herpeto[[#This Row],[Espécie*2]],'Base de dados'!B:Z,16,),0)</f>
        <v>0</v>
      </c>
      <c r="BI314" s="29">
        <f>IFERROR(VLOOKUP(tab_herpeto[[#This Row],[Espécie*2]],'Base de dados'!B:Z,17,),0)</f>
        <v>0</v>
      </c>
      <c r="BJ314" s="29">
        <f>IFERROR(VLOOKUP(tab_herpeto[[#This Row],[Espécie*2]],'Base de dados'!B:Z,18,),0)</f>
        <v>0</v>
      </c>
      <c r="BK314" s="29" t="str">
        <f>IFERROR(VLOOKUP(tab_herpeto[[#This Row],[Espécie*2]],'Base de dados'!B:Z,19,),0)</f>
        <v>-</v>
      </c>
      <c r="BL314" s="29" t="str">
        <f>IFERROR(VLOOKUP(tab_herpeto[[#This Row],[Espécie*2]],'Base de dados'!B:Z,20,),0)</f>
        <v>-</v>
      </c>
      <c r="BM314" s="29" t="str">
        <f>IFERROR(VLOOKUP(tab_herpeto[[#This Row],[Espécie*2]],'Base de dados'!B:Z,24),0)</f>
        <v>-</v>
      </c>
      <c r="BN314" s="29" t="str">
        <f>IFERROR(VLOOKUP(tab_herpeto[[#This Row],[Espécie*2]],'Base de dados'!B:Z,25,),0)</f>
        <v>-</v>
      </c>
      <c r="BO314" s="29">
        <f>IFERROR(VLOOKUP(tab_herpeto[[#This Row],[Espécie*2]],'Base de dados'!B:Z,2),0)</f>
        <v>40</v>
      </c>
      <c r="BP314" s="29">
        <f>IFERROR(VLOOKUP(tab_herpeto[[#This Row],[Espécie*2]],'Base de dados'!B:AA,26),0)</f>
        <v>0</v>
      </c>
    </row>
    <row r="315" spans="2:68" x14ac:dyDescent="0.25">
      <c r="B315" s="29">
        <v>311</v>
      </c>
      <c r="C315" s="33" t="s">
        <v>3071</v>
      </c>
      <c r="D315" s="29" t="s">
        <v>3131</v>
      </c>
      <c r="E315" s="29" t="s">
        <v>86</v>
      </c>
      <c r="F315" s="50">
        <v>45202</v>
      </c>
      <c r="G315" s="50" t="s">
        <v>3073</v>
      </c>
      <c r="H315" s="50"/>
      <c r="I315" s="50" t="s">
        <v>57</v>
      </c>
      <c r="J315" s="50" t="s">
        <v>3133</v>
      </c>
      <c r="K315" s="50" t="s">
        <v>834</v>
      </c>
      <c r="L315" s="29" t="str">
        <f>IFERROR(VLOOKUP(tab_herpeto[[#This Row],[Espécie*]],'Base de dados'!B:Z,7,),0)</f>
        <v>perereca</v>
      </c>
      <c r="M315" s="29" t="s">
        <v>3</v>
      </c>
      <c r="N315" s="49" t="s">
        <v>82</v>
      </c>
      <c r="O315" s="49" t="s">
        <v>82</v>
      </c>
      <c r="P315" s="29" t="s">
        <v>39</v>
      </c>
      <c r="Q315" s="49" t="s">
        <v>3136</v>
      </c>
      <c r="R315" s="49"/>
      <c r="S315" s="49" t="s">
        <v>4</v>
      </c>
      <c r="T315" s="55">
        <v>0.75</v>
      </c>
      <c r="U315" s="55">
        <v>0.79166666666666696</v>
      </c>
      <c r="V315" s="49"/>
      <c r="W315" s="49"/>
      <c r="X315" s="29"/>
      <c r="Y315" s="29"/>
      <c r="Z315" s="33">
        <f>tab_herpeto[[#This Row],[Data]]</f>
        <v>45202</v>
      </c>
      <c r="AA315" s="29" t="str">
        <f>tab_herpeto[[#This Row],[Empreendimento]]</f>
        <v>PCH Canoas</v>
      </c>
      <c r="AB315" s="29" t="s">
        <v>175</v>
      </c>
      <c r="AC315" s="29" t="s">
        <v>178</v>
      </c>
      <c r="AD315" s="29" t="s">
        <v>181</v>
      </c>
      <c r="AE315" s="29" t="s">
        <v>3086</v>
      </c>
      <c r="AF315" s="29" t="s">
        <v>184</v>
      </c>
      <c r="AG315" s="29" t="s">
        <v>3130</v>
      </c>
      <c r="AH315" s="29" t="s">
        <v>189</v>
      </c>
      <c r="AI315" s="43" t="str">
        <f>tab_herpeto[[#This Row],[Espécie*]]</f>
        <v>Aplastodiscus perviridis</v>
      </c>
      <c r="AJ315" s="34" t="str">
        <f>IFERROR(VLOOKUP(tab_herpeto[[#This Row],[Espécie*2]],'Base de dados'!B:Z,7,),0)</f>
        <v>perereca</v>
      </c>
      <c r="AK315" s="29" t="str">
        <f>IFERROR(VLOOKUP(tab_herpeto[[#This Row],[Espécie*2]],'Base de dados'!B:Z,13,),0)</f>
        <v>-</v>
      </c>
      <c r="AL315" s="29"/>
      <c r="AM315" s="54">
        <v>531729</v>
      </c>
      <c r="AN315" s="54">
        <v>6964676</v>
      </c>
      <c r="AO315" s="29" t="str">
        <f>IFERROR(VLOOKUP(tab_herpeto[[#This Row],[Espécie*2]],'Base de dados'!B:Z,22,),0)</f>
        <v>-</v>
      </c>
      <c r="AP315" s="29" t="str">
        <f>IFERROR(VLOOKUP(tab_herpeto[[#This Row],[Espécie*2]],'Base de dados'!B:Z,23,),0)</f>
        <v>-</v>
      </c>
      <c r="AQ315" s="29" t="str">
        <f>IFERROR(VLOOKUP(tab_herpeto[[#This Row],[Espécie*2]],'Base de dados'!B:Z,21,),0)</f>
        <v>LC</v>
      </c>
      <c r="AR315" s="29" t="str">
        <f>tab_herpeto[[#This Row],[Campanha]]</f>
        <v>C04</v>
      </c>
      <c r="AS315" s="29"/>
      <c r="AT315" s="29" t="str">
        <f>tab_herpeto[[#This Row],[Método]]</f>
        <v>Ponto de escuta</v>
      </c>
      <c r="AU315" s="29" t="str">
        <f>tab_herpeto[[#This Row],[ID Marcação*]]</f>
        <v>-</v>
      </c>
      <c r="AV315" s="29">
        <f>tab_herpeto[[#This Row],[Nº do Tombo]]</f>
        <v>0</v>
      </c>
      <c r="AW315" s="29" t="str">
        <f>IFERROR(VLOOKUP(tab_herpeto[[#This Row],[Espécie*2]],'Base de dados'!B:Z,11,),0)</f>
        <v>E</v>
      </c>
      <c r="AX315" s="29" t="str">
        <f>IFERROR(VLOOKUP(tab_herpeto[[#This Row],[Espécie*2]],'Base de dados'!B:Z,3,),0)</f>
        <v>Anura</v>
      </c>
      <c r="AY315" s="29" t="str">
        <f>IFERROR(VLOOKUP(tab_herpeto[[#This Row],[Espécie*2]],'Base de dados'!B:Z,4,),0)</f>
        <v>Hylidae</v>
      </c>
      <c r="AZ315" s="29" t="str">
        <f>IFERROR(VLOOKUP(tab_herpeto[[#This Row],[Espécie*2]],'Base de dados'!B:Z,5,),0)</f>
        <v>Cophomantinae</v>
      </c>
      <c r="BA315" s="29">
        <f>IFERROR(VLOOKUP(tab_herpeto[[#This Row],[Espécie*2]],'Base de dados'!B:Z,6,),0)</f>
        <v>0</v>
      </c>
      <c r="BB315" s="29" t="str">
        <f>IFERROR(VLOOKUP(tab_herpeto[[#This Row],[Espécie*2]],'Base de dados'!B:Z,8,),0)</f>
        <v>-</v>
      </c>
      <c r="BC315" s="29" t="str">
        <f>IFERROR(VLOOKUP(tab_herpeto[[#This Row],[Espécie*2]],'Base de dados'!B:Z,9,),0)</f>
        <v>Ar</v>
      </c>
      <c r="BD315" s="29" t="str">
        <f>IFERROR(VLOOKUP(tab_herpeto[[#This Row],[Espécie*2]],'Base de dados'!B:Z,10,),0)</f>
        <v>F</v>
      </c>
      <c r="BE315" s="29">
        <f>IFERROR(VLOOKUP(tab_herpeto[[#This Row],[Espécie*2]],'Base de dados'!B:Z,12,),0)</f>
        <v>1</v>
      </c>
      <c r="BF315" s="29" t="str">
        <f>IFERROR(VLOOKUP(tab_herpeto[[#This Row],[Espécie*2]],'Base de dados'!B:Z,14,),0)</f>
        <v>RS, PR, SC, SP, RJ, MG, GO</v>
      </c>
      <c r="BG315" s="29">
        <f>IFERROR(VLOOKUP(tab_herpeto[[#This Row],[Espécie*2]],'Base de dados'!B:Z,15,),0)</f>
        <v>0</v>
      </c>
      <c r="BH315" s="29">
        <f>IFERROR(VLOOKUP(tab_herpeto[[#This Row],[Espécie*2]],'Base de dados'!B:Z,16,),0)</f>
        <v>0</v>
      </c>
      <c r="BI315" s="29">
        <f>IFERROR(VLOOKUP(tab_herpeto[[#This Row],[Espécie*2]],'Base de dados'!B:Z,17,),0)</f>
        <v>0</v>
      </c>
      <c r="BJ315" s="29">
        <f>IFERROR(VLOOKUP(tab_herpeto[[#This Row],[Espécie*2]],'Base de dados'!B:Z,18,),0)</f>
        <v>0</v>
      </c>
      <c r="BK315" s="29" t="str">
        <f>IFERROR(VLOOKUP(tab_herpeto[[#This Row],[Espécie*2]],'Base de dados'!B:Z,19,),0)</f>
        <v>-</v>
      </c>
      <c r="BL315" s="29" t="str">
        <f>IFERROR(VLOOKUP(tab_herpeto[[#This Row],[Espécie*2]],'Base de dados'!B:Z,20,),0)</f>
        <v>-</v>
      </c>
      <c r="BM315" s="29" t="str">
        <f>IFERROR(VLOOKUP(tab_herpeto[[#This Row],[Espécie*2]],'Base de dados'!B:Z,24),0)</f>
        <v>-</v>
      </c>
      <c r="BN315" s="29" t="str">
        <f>IFERROR(VLOOKUP(tab_herpeto[[#This Row],[Espécie*2]],'Base de dados'!B:Z,25,),0)</f>
        <v>-</v>
      </c>
      <c r="BO315" s="29">
        <f>IFERROR(VLOOKUP(tab_herpeto[[#This Row],[Espécie*2]],'Base de dados'!B:Z,2),0)</f>
        <v>40</v>
      </c>
      <c r="BP315" s="29">
        <f>IFERROR(VLOOKUP(tab_herpeto[[#This Row],[Espécie*2]],'Base de dados'!B:AA,26),0)</f>
        <v>0</v>
      </c>
    </row>
    <row r="316" spans="2:68" x14ac:dyDescent="0.25">
      <c r="B316" s="29">
        <v>312</v>
      </c>
      <c r="C316" s="33" t="s">
        <v>3071</v>
      </c>
      <c r="D316" s="29" t="s">
        <v>3131</v>
      </c>
      <c r="E316" s="29" t="s">
        <v>86</v>
      </c>
      <c r="F316" s="50">
        <v>45202</v>
      </c>
      <c r="G316" s="50" t="s">
        <v>3073</v>
      </c>
      <c r="H316" s="50"/>
      <c r="I316" s="50" t="s">
        <v>57</v>
      </c>
      <c r="J316" s="50" t="s">
        <v>3133</v>
      </c>
      <c r="K316" s="50" t="s">
        <v>834</v>
      </c>
      <c r="L316" s="29" t="str">
        <f>IFERROR(VLOOKUP(tab_herpeto[[#This Row],[Espécie*]],'Base de dados'!B:Z,7,),0)</f>
        <v>perereca</v>
      </c>
      <c r="M316" s="29" t="s">
        <v>3</v>
      </c>
      <c r="N316" s="49" t="s">
        <v>82</v>
      </c>
      <c r="O316" s="49" t="s">
        <v>82</v>
      </c>
      <c r="P316" s="29" t="s">
        <v>39</v>
      </c>
      <c r="Q316" s="49" t="s">
        <v>3136</v>
      </c>
      <c r="R316" s="49"/>
      <c r="S316" s="49" t="s">
        <v>4</v>
      </c>
      <c r="T316" s="55">
        <v>0.75</v>
      </c>
      <c r="U316" s="55">
        <v>0.79166666666666696</v>
      </c>
      <c r="V316" s="49"/>
      <c r="W316" s="49"/>
      <c r="X316" s="29"/>
      <c r="Y316" s="29"/>
      <c r="Z316" s="33">
        <f>tab_herpeto[[#This Row],[Data]]</f>
        <v>45202</v>
      </c>
      <c r="AA316" s="29" t="str">
        <f>tab_herpeto[[#This Row],[Empreendimento]]</f>
        <v>PCH Canoas</v>
      </c>
      <c r="AB316" s="29" t="s">
        <v>175</v>
      </c>
      <c r="AC316" s="29" t="s">
        <v>178</v>
      </c>
      <c r="AD316" s="29" t="s">
        <v>181</v>
      </c>
      <c r="AE316" s="29" t="s">
        <v>3086</v>
      </c>
      <c r="AF316" s="29" t="s">
        <v>184</v>
      </c>
      <c r="AG316" s="29" t="s">
        <v>3130</v>
      </c>
      <c r="AH316" s="29" t="s">
        <v>189</v>
      </c>
      <c r="AI316" s="43" t="str">
        <f>tab_herpeto[[#This Row],[Espécie*]]</f>
        <v>Aplastodiscus perviridis</v>
      </c>
      <c r="AJ316" s="34" t="str">
        <f>IFERROR(VLOOKUP(tab_herpeto[[#This Row],[Espécie*2]],'Base de dados'!B:Z,7,),0)</f>
        <v>perereca</v>
      </c>
      <c r="AK316" s="29" t="str">
        <f>IFERROR(VLOOKUP(tab_herpeto[[#This Row],[Espécie*2]],'Base de dados'!B:Z,13,),0)</f>
        <v>-</v>
      </c>
      <c r="AL316" s="29"/>
      <c r="AM316" s="54">
        <v>531729</v>
      </c>
      <c r="AN316" s="54">
        <v>6964676</v>
      </c>
      <c r="AO316" s="29" t="str">
        <f>IFERROR(VLOOKUP(tab_herpeto[[#This Row],[Espécie*2]],'Base de dados'!B:Z,22,),0)</f>
        <v>-</v>
      </c>
      <c r="AP316" s="29" t="str">
        <f>IFERROR(VLOOKUP(tab_herpeto[[#This Row],[Espécie*2]],'Base de dados'!B:Z,23,),0)</f>
        <v>-</v>
      </c>
      <c r="AQ316" s="29" t="str">
        <f>IFERROR(VLOOKUP(tab_herpeto[[#This Row],[Espécie*2]],'Base de dados'!B:Z,21,),0)</f>
        <v>LC</v>
      </c>
      <c r="AR316" s="29" t="str">
        <f>tab_herpeto[[#This Row],[Campanha]]</f>
        <v>C04</v>
      </c>
      <c r="AS316" s="29"/>
      <c r="AT316" s="29" t="str">
        <f>tab_herpeto[[#This Row],[Método]]</f>
        <v>Ponto de escuta</v>
      </c>
      <c r="AU316" s="29" t="str">
        <f>tab_herpeto[[#This Row],[ID Marcação*]]</f>
        <v>-</v>
      </c>
      <c r="AV316" s="29">
        <f>tab_herpeto[[#This Row],[Nº do Tombo]]</f>
        <v>0</v>
      </c>
      <c r="AW316" s="29" t="str">
        <f>IFERROR(VLOOKUP(tab_herpeto[[#This Row],[Espécie*2]],'Base de dados'!B:Z,11,),0)</f>
        <v>E</v>
      </c>
      <c r="AX316" s="29" t="str">
        <f>IFERROR(VLOOKUP(tab_herpeto[[#This Row],[Espécie*2]],'Base de dados'!B:Z,3,),0)</f>
        <v>Anura</v>
      </c>
      <c r="AY316" s="29" t="str">
        <f>IFERROR(VLOOKUP(tab_herpeto[[#This Row],[Espécie*2]],'Base de dados'!B:Z,4,),0)</f>
        <v>Hylidae</v>
      </c>
      <c r="AZ316" s="29" t="str">
        <f>IFERROR(VLOOKUP(tab_herpeto[[#This Row],[Espécie*2]],'Base de dados'!B:Z,5,),0)</f>
        <v>Cophomantinae</v>
      </c>
      <c r="BA316" s="29">
        <f>IFERROR(VLOOKUP(tab_herpeto[[#This Row],[Espécie*2]],'Base de dados'!B:Z,6,),0)</f>
        <v>0</v>
      </c>
      <c r="BB316" s="29" t="str">
        <f>IFERROR(VLOOKUP(tab_herpeto[[#This Row],[Espécie*2]],'Base de dados'!B:Z,8,),0)</f>
        <v>-</v>
      </c>
      <c r="BC316" s="29" t="str">
        <f>IFERROR(VLOOKUP(tab_herpeto[[#This Row],[Espécie*2]],'Base de dados'!B:Z,9,),0)</f>
        <v>Ar</v>
      </c>
      <c r="BD316" s="29" t="str">
        <f>IFERROR(VLOOKUP(tab_herpeto[[#This Row],[Espécie*2]],'Base de dados'!B:Z,10,),0)</f>
        <v>F</v>
      </c>
      <c r="BE316" s="29">
        <f>IFERROR(VLOOKUP(tab_herpeto[[#This Row],[Espécie*2]],'Base de dados'!B:Z,12,),0)</f>
        <v>1</v>
      </c>
      <c r="BF316" s="29" t="str">
        <f>IFERROR(VLOOKUP(tab_herpeto[[#This Row],[Espécie*2]],'Base de dados'!B:Z,14,),0)</f>
        <v>RS, PR, SC, SP, RJ, MG, GO</v>
      </c>
      <c r="BG316" s="29">
        <f>IFERROR(VLOOKUP(tab_herpeto[[#This Row],[Espécie*2]],'Base de dados'!B:Z,15,),0)</f>
        <v>0</v>
      </c>
      <c r="BH316" s="29">
        <f>IFERROR(VLOOKUP(tab_herpeto[[#This Row],[Espécie*2]],'Base de dados'!B:Z,16,),0)</f>
        <v>0</v>
      </c>
      <c r="BI316" s="29">
        <f>IFERROR(VLOOKUP(tab_herpeto[[#This Row],[Espécie*2]],'Base de dados'!B:Z,17,),0)</f>
        <v>0</v>
      </c>
      <c r="BJ316" s="29">
        <f>IFERROR(VLOOKUP(tab_herpeto[[#This Row],[Espécie*2]],'Base de dados'!B:Z,18,),0)</f>
        <v>0</v>
      </c>
      <c r="BK316" s="29" t="str">
        <f>IFERROR(VLOOKUP(tab_herpeto[[#This Row],[Espécie*2]],'Base de dados'!B:Z,19,),0)</f>
        <v>-</v>
      </c>
      <c r="BL316" s="29" t="str">
        <f>IFERROR(VLOOKUP(tab_herpeto[[#This Row],[Espécie*2]],'Base de dados'!B:Z,20,),0)</f>
        <v>-</v>
      </c>
      <c r="BM316" s="29" t="str">
        <f>IFERROR(VLOOKUP(tab_herpeto[[#This Row],[Espécie*2]],'Base de dados'!B:Z,24),0)</f>
        <v>-</v>
      </c>
      <c r="BN316" s="29" t="str">
        <f>IFERROR(VLOOKUP(tab_herpeto[[#This Row],[Espécie*2]],'Base de dados'!B:Z,25,),0)</f>
        <v>-</v>
      </c>
      <c r="BO316" s="29">
        <f>IFERROR(VLOOKUP(tab_herpeto[[#This Row],[Espécie*2]],'Base de dados'!B:Z,2),0)</f>
        <v>40</v>
      </c>
      <c r="BP316" s="29">
        <f>IFERROR(VLOOKUP(tab_herpeto[[#This Row],[Espécie*2]],'Base de dados'!B:AA,26),0)</f>
        <v>0</v>
      </c>
    </row>
    <row r="317" spans="2:68" x14ac:dyDescent="0.25">
      <c r="B317" s="29">
        <v>313</v>
      </c>
      <c r="C317" s="33" t="s">
        <v>3071</v>
      </c>
      <c r="D317" s="29" t="s">
        <v>3131</v>
      </c>
      <c r="E317" s="29" t="s">
        <v>86</v>
      </c>
      <c r="F317" s="50">
        <v>45202</v>
      </c>
      <c r="G317" s="50" t="s">
        <v>3073</v>
      </c>
      <c r="H317" s="50"/>
      <c r="I317" s="50" t="s">
        <v>57</v>
      </c>
      <c r="J317" s="50" t="s">
        <v>3133</v>
      </c>
      <c r="K317" s="50" t="s">
        <v>834</v>
      </c>
      <c r="L317" s="29" t="str">
        <f>IFERROR(VLOOKUP(tab_herpeto[[#This Row],[Espécie*]],'Base de dados'!B:Z,7,),0)</f>
        <v>perereca</v>
      </c>
      <c r="M317" s="29" t="s">
        <v>3</v>
      </c>
      <c r="N317" s="49" t="s">
        <v>82</v>
      </c>
      <c r="O317" s="49" t="s">
        <v>82</v>
      </c>
      <c r="P317" s="29" t="s">
        <v>39</v>
      </c>
      <c r="Q317" s="49" t="s">
        <v>3136</v>
      </c>
      <c r="R317" s="49"/>
      <c r="S317" s="49" t="s">
        <v>4</v>
      </c>
      <c r="T317" s="55">
        <v>0.75</v>
      </c>
      <c r="U317" s="55">
        <v>0.79166666666666696</v>
      </c>
      <c r="V317" s="49"/>
      <c r="W317" s="49"/>
      <c r="X317" s="29"/>
      <c r="Y317" s="29"/>
      <c r="Z317" s="33">
        <f>tab_herpeto[[#This Row],[Data]]</f>
        <v>45202</v>
      </c>
      <c r="AA317" s="29" t="str">
        <f>tab_herpeto[[#This Row],[Empreendimento]]</f>
        <v>PCH Canoas</v>
      </c>
      <c r="AB317" s="29" t="s">
        <v>175</v>
      </c>
      <c r="AC317" s="29" t="s">
        <v>178</v>
      </c>
      <c r="AD317" s="29" t="s">
        <v>181</v>
      </c>
      <c r="AE317" s="29" t="s">
        <v>3086</v>
      </c>
      <c r="AF317" s="29" t="s">
        <v>184</v>
      </c>
      <c r="AG317" s="29" t="s">
        <v>3130</v>
      </c>
      <c r="AH317" s="29" t="s">
        <v>189</v>
      </c>
      <c r="AI317" s="43" t="str">
        <f>tab_herpeto[[#This Row],[Espécie*]]</f>
        <v>Aplastodiscus perviridis</v>
      </c>
      <c r="AJ317" s="34" t="str">
        <f>IFERROR(VLOOKUP(tab_herpeto[[#This Row],[Espécie*2]],'Base de dados'!B:Z,7,),0)</f>
        <v>perereca</v>
      </c>
      <c r="AK317" s="29" t="str">
        <f>IFERROR(VLOOKUP(tab_herpeto[[#This Row],[Espécie*2]],'Base de dados'!B:Z,13,),0)</f>
        <v>-</v>
      </c>
      <c r="AL317" s="29"/>
      <c r="AM317" s="54">
        <v>531729</v>
      </c>
      <c r="AN317" s="54">
        <v>6964676</v>
      </c>
      <c r="AO317" s="29" t="str">
        <f>IFERROR(VLOOKUP(tab_herpeto[[#This Row],[Espécie*2]],'Base de dados'!B:Z,22,),0)</f>
        <v>-</v>
      </c>
      <c r="AP317" s="29" t="str">
        <f>IFERROR(VLOOKUP(tab_herpeto[[#This Row],[Espécie*2]],'Base de dados'!B:Z,23,),0)</f>
        <v>-</v>
      </c>
      <c r="AQ317" s="29" t="str">
        <f>IFERROR(VLOOKUP(tab_herpeto[[#This Row],[Espécie*2]],'Base de dados'!B:Z,21,),0)</f>
        <v>LC</v>
      </c>
      <c r="AR317" s="29" t="str">
        <f>tab_herpeto[[#This Row],[Campanha]]</f>
        <v>C04</v>
      </c>
      <c r="AS317" s="29"/>
      <c r="AT317" s="29" t="str">
        <f>tab_herpeto[[#This Row],[Método]]</f>
        <v>Ponto de escuta</v>
      </c>
      <c r="AU317" s="29" t="str">
        <f>tab_herpeto[[#This Row],[ID Marcação*]]</f>
        <v>-</v>
      </c>
      <c r="AV317" s="29">
        <f>tab_herpeto[[#This Row],[Nº do Tombo]]</f>
        <v>0</v>
      </c>
      <c r="AW317" s="29" t="str">
        <f>IFERROR(VLOOKUP(tab_herpeto[[#This Row],[Espécie*2]],'Base de dados'!B:Z,11,),0)</f>
        <v>E</v>
      </c>
      <c r="AX317" s="29" t="str">
        <f>IFERROR(VLOOKUP(tab_herpeto[[#This Row],[Espécie*2]],'Base de dados'!B:Z,3,),0)</f>
        <v>Anura</v>
      </c>
      <c r="AY317" s="29" t="str">
        <f>IFERROR(VLOOKUP(tab_herpeto[[#This Row],[Espécie*2]],'Base de dados'!B:Z,4,),0)</f>
        <v>Hylidae</v>
      </c>
      <c r="AZ317" s="29" t="str">
        <f>IFERROR(VLOOKUP(tab_herpeto[[#This Row],[Espécie*2]],'Base de dados'!B:Z,5,),0)</f>
        <v>Cophomantinae</v>
      </c>
      <c r="BA317" s="29">
        <f>IFERROR(VLOOKUP(tab_herpeto[[#This Row],[Espécie*2]],'Base de dados'!B:Z,6,),0)</f>
        <v>0</v>
      </c>
      <c r="BB317" s="29" t="str">
        <f>IFERROR(VLOOKUP(tab_herpeto[[#This Row],[Espécie*2]],'Base de dados'!B:Z,8,),0)</f>
        <v>-</v>
      </c>
      <c r="BC317" s="29" t="str">
        <f>IFERROR(VLOOKUP(tab_herpeto[[#This Row],[Espécie*2]],'Base de dados'!B:Z,9,),0)</f>
        <v>Ar</v>
      </c>
      <c r="BD317" s="29" t="str">
        <f>IFERROR(VLOOKUP(tab_herpeto[[#This Row],[Espécie*2]],'Base de dados'!B:Z,10,),0)</f>
        <v>F</v>
      </c>
      <c r="BE317" s="29">
        <f>IFERROR(VLOOKUP(tab_herpeto[[#This Row],[Espécie*2]],'Base de dados'!B:Z,12,),0)</f>
        <v>1</v>
      </c>
      <c r="BF317" s="29" t="str">
        <f>IFERROR(VLOOKUP(tab_herpeto[[#This Row],[Espécie*2]],'Base de dados'!B:Z,14,),0)</f>
        <v>RS, PR, SC, SP, RJ, MG, GO</v>
      </c>
      <c r="BG317" s="29">
        <f>IFERROR(VLOOKUP(tab_herpeto[[#This Row],[Espécie*2]],'Base de dados'!B:Z,15,),0)</f>
        <v>0</v>
      </c>
      <c r="BH317" s="29">
        <f>IFERROR(VLOOKUP(tab_herpeto[[#This Row],[Espécie*2]],'Base de dados'!B:Z,16,),0)</f>
        <v>0</v>
      </c>
      <c r="BI317" s="29">
        <f>IFERROR(VLOOKUP(tab_herpeto[[#This Row],[Espécie*2]],'Base de dados'!B:Z,17,),0)</f>
        <v>0</v>
      </c>
      <c r="BJ317" s="29">
        <f>IFERROR(VLOOKUP(tab_herpeto[[#This Row],[Espécie*2]],'Base de dados'!B:Z,18,),0)</f>
        <v>0</v>
      </c>
      <c r="BK317" s="29" t="str">
        <f>IFERROR(VLOOKUP(tab_herpeto[[#This Row],[Espécie*2]],'Base de dados'!B:Z,19,),0)</f>
        <v>-</v>
      </c>
      <c r="BL317" s="29" t="str">
        <f>IFERROR(VLOOKUP(tab_herpeto[[#This Row],[Espécie*2]],'Base de dados'!B:Z,20,),0)</f>
        <v>-</v>
      </c>
      <c r="BM317" s="29" t="str">
        <f>IFERROR(VLOOKUP(tab_herpeto[[#This Row],[Espécie*2]],'Base de dados'!B:Z,24),0)</f>
        <v>-</v>
      </c>
      <c r="BN317" s="29" t="str">
        <f>IFERROR(VLOOKUP(tab_herpeto[[#This Row],[Espécie*2]],'Base de dados'!B:Z,25,),0)</f>
        <v>-</v>
      </c>
      <c r="BO317" s="29">
        <f>IFERROR(VLOOKUP(tab_herpeto[[#This Row],[Espécie*2]],'Base de dados'!B:Z,2),0)</f>
        <v>40</v>
      </c>
      <c r="BP317" s="29">
        <f>IFERROR(VLOOKUP(tab_herpeto[[#This Row],[Espécie*2]],'Base de dados'!B:AA,26),0)</f>
        <v>0</v>
      </c>
    </row>
    <row r="318" spans="2:68" x14ac:dyDescent="0.25">
      <c r="B318" s="29">
        <v>314</v>
      </c>
      <c r="C318" s="33" t="s">
        <v>3071</v>
      </c>
      <c r="D318" s="29" t="s">
        <v>3131</v>
      </c>
      <c r="E318" s="29" t="s">
        <v>86</v>
      </c>
      <c r="F318" s="50">
        <v>45202</v>
      </c>
      <c r="G318" s="50" t="s">
        <v>3073</v>
      </c>
      <c r="H318" s="50"/>
      <c r="I318" s="50" t="s">
        <v>57</v>
      </c>
      <c r="J318" s="50" t="s">
        <v>3133</v>
      </c>
      <c r="K318" s="50" t="s">
        <v>834</v>
      </c>
      <c r="L318" s="29" t="str">
        <f>IFERROR(VLOOKUP(tab_herpeto[[#This Row],[Espécie*]],'Base de dados'!B:Z,7,),0)</f>
        <v>perereca</v>
      </c>
      <c r="M318" s="29" t="s">
        <v>3</v>
      </c>
      <c r="N318" s="49" t="s">
        <v>82</v>
      </c>
      <c r="O318" s="49" t="s">
        <v>82</v>
      </c>
      <c r="P318" s="29" t="s">
        <v>39</v>
      </c>
      <c r="Q318" s="49" t="s">
        <v>3136</v>
      </c>
      <c r="R318" s="49"/>
      <c r="S318" s="49" t="s">
        <v>4</v>
      </c>
      <c r="T318" s="55">
        <v>0.75</v>
      </c>
      <c r="U318" s="55">
        <v>0.79166666666666696</v>
      </c>
      <c r="V318" s="49"/>
      <c r="W318" s="49"/>
      <c r="X318" s="29"/>
      <c r="Y318" s="29"/>
      <c r="Z318" s="33">
        <f>tab_herpeto[[#This Row],[Data]]</f>
        <v>45202</v>
      </c>
      <c r="AA318" s="29" t="str">
        <f>tab_herpeto[[#This Row],[Empreendimento]]</f>
        <v>PCH Canoas</v>
      </c>
      <c r="AB318" s="29" t="s">
        <v>175</v>
      </c>
      <c r="AC318" s="29" t="s">
        <v>178</v>
      </c>
      <c r="AD318" s="29" t="s">
        <v>181</v>
      </c>
      <c r="AE318" s="29" t="s">
        <v>3086</v>
      </c>
      <c r="AF318" s="29" t="s">
        <v>184</v>
      </c>
      <c r="AG318" s="29" t="s">
        <v>3130</v>
      </c>
      <c r="AH318" s="29" t="s">
        <v>189</v>
      </c>
      <c r="AI318" s="43" t="str">
        <f>tab_herpeto[[#This Row],[Espécie*]]</f>
        <v>Aplastodiscus perviridis</v>
      </c>
      <c r="AJ318" s="34" t="str">
        <f>IFERROR(VLOOKUP(tab_herpeto[[#This Row],[Espécie*2]],'Base de dados'!B:Z,7,),0)</f>
        <v>perereca</v>
      </c>
      <c r="AK318" s="29" t="str">
        <f>IFERROR(VLOOKUP(tab_herpeto[[#This Row],[Espécie*2]],'Base de dados'!B:Z,13,),0)</f>
        <v>-</v>
      </c>
      <c r="AL318" s="29"/>
      <c r="AM318" s="54">
        <v>531729</v>
      </c>
      <c r="AN318" s="54">
        <v>6964676</v>
      </c>
      <c r="AO318" s="29" t="str">
        <f>IFERROR(VLOOKUP(tab_herpeto[[#This Row],[Espécie*2]],'Base de dados'!B:Z,22,),0)</f>
        <v>-</v>
      </c>
      <c r="AP318" s="29" t="str">
        <f>IFERROR(VLOOKUP(tab_herpeto[[#This Row],[Espécie*2]],'Base de dados'!B:Z,23,),0)</f>
        <v>-</v>
      </c>
      <c r="AQ318" s="29" t="str">
        <f>IFERROR(VLOOKUP(tab_herpeto[[#This Row],[Espécie*2]],'Base de dados'!B:Z,21,),0)</f>
        <v>LC</v>
      </c>
      <c r="AR318" s="29" t="str">
        <f>tab_herpeto[[#This Row],[Campanha]]</f>
        <v>C04</v>
      </c>
      <c r="AS318" s="29"/>
      <c r="AT318" s="29" t="str">
        <f>tab_herpeto[[#This Row],[Método]]</f>
        <v>Ponto de escuta</v>
      </c>
      <c r="AU318" s="29" t="str">
        <f>tab_herpeto[[#This Row],[ID Marcação*]]</f>
        <v>-</v>
      </c>
      <c r="AV318" s="29">
        <f>tab_herpeto[[#This Row],[Nº do Tombo]]</f>
        <v>0</v>
      </c>
      <c r="AW318" s="29" t="str">
        <f>IFERROR(VLOOKUP(tab_herpeto[[#This Row],[Espécie*2]],'Base de dados'!B:Z,11,),0)</f>
        <v>E</v>
      </c>
      <c r="AX318" s="29" t="str">
        <f>IFERROR(VLOOKUP(tab_herpeto[[#This Row],[Espécie*2]],'Base de dados'!B:Z,3,),0)</f>
        <v>Anura</v>
      </c>
      <c r="AY318" s="29" t="str">
        <f>IFERROR(VLOOKUP(tab_herpeto[[#This Row],[Espécie*2]],'Base de dados'!B:Z,4,),0)</f>
        <v>Hylidae</v>
      </c>
      <c r="AZ318" s="29" t="str">
        <f>IFERROR(VLOOKUP(tab_herpeto[[#This Row],[Espécie*2]],'Base de dados'!B:Z,5,),0)</f>
        <v>Cophomantinae</v>
      </c>
      <c r="BA318" s="29">
        <f>IFERROR(VLOOKUP(tab_herpeto[[#This Row],[Espécie*2]],'Base de dados'!B:Z,6,),0)</f>
        <v>0</v>
      </c>
      <c r="BB318" s="29" t="str">
        <f>IFERROR(VLOOKUP(tab_herpeto[[#This Row],[Espécie*2]],'Base de dados'!B:Z,8,),0)</f>
        <v>-</v>
      </c>
      <c r="BC318" s="29" t="str">
        <f>IFERROR(VLOOKUP(tab_herpeto[[#This Row],[Espécie*2]],'Base de dados'!B:Z,9,),0)</f>
        <v>Ar</v>
      </c>
      <c r="BD318" s="29" t="str">
        <f>IFERROR(VLOOKUP(tab_herpeto[[#This Row],[Espécie*2]],'Base de dados'!B:Z,10,),0)</f>
        <v>F</v>
      </c>
      <c r="BE318" s="29">
        <f>IFERROR(VLOOKUP(tab_herpeto[[#This Row],[Espécie*2]],'Base de dados'!B:Z,12,),0)</f>
        <v>1</v>
      </c>
      <c r="BF318" s="29" t="str">
        <f>IFERROR(VLOOKUP(tab_herpeto[[#This Row],[Espécie*2]],'Base de dados'!B:Z,14,),0)</f>
        <v>RS, PR, SC, SP, RJ, MG, GO</v>
      </c>
      <c r="BG318" s="29">
        <f>IFERROR(VLOOKUP(tab_herpeto[[#This Row],[Espécie*2]],'Base de dados'!B:Z,15,),0)</f>
        <v>0</v>
      </c>
      <c r="BH318" s="29">
        <f>IFERROR(VLOOKUP(tab_herpeto[[#This Row],[Espécie*2]],'Base de dados'!B:Z,16,),0)</f>
        <v>0</v>
      </c>
      <c r="BI318" s="29">
        <f>IFERROR(VLOOKUP(tab_herpeto[[#This Row],[Espécie*2]],'Base de dados'!B:Z,17,),0)</f>
        <v>0</v>
      </c>
      <c r="BJ318" s="29">
        <f>IFERROR(VLOOKUP(tab_herpeto[[#This Row],[Espécie*2]],'Base de dados'!B:Z,18,),0)</f>
        <v>0</v>
      </c>
      <c r="BK318" s="29" t="str">
        <f>IFERROR(VLOOKUP(tab_herpeto[[#This Row],[Espécie*2]],'Base de dados'!B:Z,19,),0)</f>
        <v>-</v>
      </c>
      <c r="BL318" s="29" t="str">
        <f>IFERROR(VLOOKUP(tab_herpeto[[#This Row],[Espécie*2]],'Base de dados'!B:Z,20,),0)</f>
        <v>-</v>
      </c>
      <c r="BM318" s="29" t="str">
        <f>IFERROR(VLOOKUP(tab_herpeto[[#This Row],[Espécie*2]],'Base de dados'!B:Z,24),0)</f>
        <v>-</v>
      </c>
      <c r="BN318" s="29" t="str">
        <f>IFERROR(VLOOKUP(tab_herpeto[[#This Row],[Espécie*2]],'Base de dados'!B:Z,25,),0)</f>
        <v>-</v>
      </c>
      <c r="BO318" s="29">
        <f>IFERROR(VLOOKUP(tab_herpeto[[#This Row],[Espécie*2]],'Base de dados'!B:Z,2),0)</f>
        <v>40</v>
      </c>
      <c r="BP318" s="29">
        <f>IFERROR(VLOOKUP(tab_herpeto[[#This Row],[Espécie*2]],'Base de dados'!B:AA,26),0)</f>
        <v>0</v>
      </c>
    </row>
    <row r="319" spans="2:68" x14ac:dyDescent="0.25">
      <c r="B319" s="29">
        <v>315</v>
      </c>
      <c r="C319" s="33" t="s">
        <v>3071</v>
      </c>
      <c r="D319" s="29" t="s">
        <v>3131</v>
      </c>
      <c r="E319" s="29" t="s">
        <v>86</v>
      </c>
      <c r="F319" s="50">
        <v>45202</v>
      </c>
      <c r="G319" s="50" t="s">
        <v>3073</v>
      </c>
      <c r="H319" s="50"/>
      <c r="I319" s="50" t="s">
        <v>57</v>
      </c>
      <c r="J319" s="50" t="s">
        <v>3133</v>
      </c>
      <c r="K319" s="50" t="s">
        <v>834</v>
      </c>
      <c r="L319" s="29" t="str">
        <f>IFERROR(VLOOKUP(tab_herpeto[[#This Row],[Espécie*]],'Base de dados'!B:Z,7,),0)</f>
        <v>perereca</v>
      </c>
      <c r="M319" s="29" t="s">
        <v>3</v>
      </c>
      <c r="N319" s="49" t="s">
        <v>82</v>
      </c>
      <c r="O319" s="49" t="s">
        <v>82</v>
      </c>
      <c r="P319" s="29" t="s">
        <v>39</v>
      </c>
      <c r="Q319" s="49" t="s">
        <v>3136</v>
      </c>
      <c r="R319" s="49"/>
      <c r="S319" s="49" t="s">
        <v>4</v>
      </c>
      <c r="T319" s="55">
        <v>0.75</v>
      </c>
      <c r="U319" s="55">
        <v>0.79166666666666696</v>
      </c>
      <c r="V319" s="49"/>
      <c r="W319" s="49"/>
      <c r="X319" s="29"/>
      <c r="Y319" s="29"/>
      <c r="Z319" s="33">
        <f>tab_herpeto[[#This Row],[Data]]</f>
        <v>45202</v>
      </c>
      <c r="AA319" s="29" t="str">
        <f>tab_herpeto[[#This Row],[Empreendimento]]</f>
        <v>PCH Canoas</v>
      </c>
      <c r="AB319" s="29" t="s">
        <v>175</v>
      </c>
      <c r="AC319" s="29" t="s">
        <v>178</v>
      </c>
      <c r="AD319" s="29" t="s">
        <v>181</v>
      </c>
      <c r="AE319" s="29" t="s">
        <v>3086</v>
      </c>
      <c r="AF319" s="29" t="s">
        <v>184</v>
      </c>
      <c r="AG319" s="29" t="s">
        <v>3130</v>
      </c>
      <c r="AH319" s="29" t="s">
        <v>189</v>
      </c>
      <c r="AI319" s="43" t="str">
        <f>tab_herpeto[[#This Row],[Espécie*]]</f>
        <v>Aplastodiscus perviridis</v>
      </c>
      <c r="AJ319" s="34" t="str">
        <f>IFERROR(VLOOKUP(tab_herpeto[[#This Row],[Espécie*2]],'Base de dados'!B:Z,7,),0)</f>
        <v>perereca</v>
      </c>
      <c r="AK319" s="29" t="str">
        <f>IFERROR(VLOOKUP(tab_herpeto[[#This Row],[Espécie*2]],'Base de dados'!B:Z,13,),0)</f>
        <v>-</v>
      </c>
      <c r="AL319" s="29"/>
      <c r="AM319" s="54">
        <v>531729</v>
      </c>
      <c r="AN319" s="54">
        <v>6964676</v>
      </c>
      <c r="AO319" s="29" t="str">
        <f>IFERROR(VLOOKUP(tab_herpeto[[#This Row],[Espécie*2]],'Base de dados'!B:Z,22,),0)</f>
        <v>-</v>
      </c>
      <c r="AP319" s="29" t="str">
        <f>IFERROR(VLOOKUP(tab_herpeto[[#This Row],[Espécie*2]],'Base de dados'!B:Z,23,),0)</f>
        <v>-</v>
      </c>
      <c r="AQ319" s="29" t="str">
        <f>IFERROR(VLOOKUP(tab_herpeto[[#This Row],[Espécie*2]],'Base de dados'!B:Z,21,),0)</f>
        <v>LC</v>
      </c>
      <c r="AR319" s="29" t="str">
        <f>tab_herpeto[[#This Row],[Campanha]]</f>
        <v>C04</v>
      </c>
      <c r="AS319" s="29"/>
      <c r="AT319" s="29" t="str">
        <f>tab_herpeto[[#This Row],[Método]]</f>
        <v>Ponto de escuta</v>
      </c>
      <c r="AU319" s="29" t="str">
        <f>tab_herpeto[[#This Row],[ID Marcação*]]</f>
        <v>-</v>
      </c>
      <c r="AV319" s="29">
        <f>tab_herpeto[[#This Row],[Nº do Tombo]]</f>
        <v>0</v>
      </c>
      <c r="AW319" s="29" t="str">
        <f>IFERROR(VLOOKUP(tab_herpeto[[#This Row],[Espécie*2]],'Base de dados'!B:Z,11,),0)</f>
        <v>E</v>
      </c>
      <c r="AX319" s="29" t="str">
        <f>IFERROR(VLOOKUP(tab_herpeto[[#This Row],[Espécie*2]],'Base de dados'!B:Z,3,),0)</f>
        <v>Anura</v>
      </c>
      <c r="AY319" s="29" t="str">
        <f>IFERROR(VLOOKUP(tab_herpeto[[#This Row],[Espécie*2]],'Base de dados'!B:Z,4,),0)</f>
        <v>Hylidae</v>
      </c>
      <c r="AZ319" s="29" t="str">
        <f>IFERROR(VLOOKUP(tab_herpeto[[#This Row],[Espécie*2]],'Base de dados'!B:Z,5,),0)</f>
        <v>Cophomantinae</v>
      </c>
      <c r="BA319" s="29">
        <f>IFERROR(VLOOKUP(tab_herpeto[[#This Row],[Espécie*2]],'Base de dados'!B:Z,6,),0)</f>
        <v>0</v>
      </c>
      <c r="BB319" s="29" t="str">
        <f>IFERROR(VLOOKUP(tab_herpeto[[#This Row],[Espécie*2]],'Base de dados'!B:Z,8,),0)</f>
        <v>-</v>
      </c>
      <c r="BC319" s="29" t="str">
        <f>IFERROR(VLOOKUP(tab_herpeto[[#This Row],[Espécie*2]],'Base de dados'!B:Z,9,),0)</f>
        <v>Ar</v>
      </c>
      <c r="BD319" s="29" t="str">
        <f>IFERROR(VLOOKUP(tab_herpeto[[#This Row],[Espécie*2]],'Base de dados'!B:Z,10,),0)</f>
        <v>F</v>
      </c>
      <c r="BE319" s="29">
        <f>IFERROR(VLOOKUP(tab_herpeto[[#This Row],[Espécie*2]],'Base de dados'!B:Z,12,),0)</f>
        <v>1</v>
      </c>
      <c r="BF319" s="29" t="str">
        <f>IFERROR(VLOOKUP(tab_herpeto[[#This Row],[Espécie*2]],'Base de dados'!B:Z,14,),0)</f>
        <v>RS, PR, SC, SP, RJ, MG, GO</v>
      </c>
      <c r="BG319" s="29">
        <f>IFERROR(VLOOKUP(tab_herpeto[[#This Row],[Espécie*2]],'Base de dados'!B:Z,15,),0)</f>
        <v>0</v>
      </c>
      <c r="BH319" s="29">
        <f>IFERROR(VLOOKUP(tab_herpeto[[#This Row],[Espécie*2]],'Base de dados'!B:Z,16,),0)</f>
        <v>0</v>
      </c>
      <c r="BI319" s="29">
        <f>IFERROR(VLOOKUP(tab_herpeto[[#This Row],[Espécie*2]],'Base de dados'!B:Z,17,),0)</f>
        <v>0</v>
      </c>
      <c r="BJ319" s="29">
        <f>IFERROR(VLOOKUP(tab_herpeto[[#This Row],[Espécie*2]],'Base de dados'!B:Z,18,),0)</f>
        <v>0</v>
      </c>
      <c r="BK319" s="29" t="str">
        <f>IFERROR(VLOOKUP(tab_herpeto[[#This Row],[Espécie*2]],'Base de dados'!B:Z,19,),0)</f>
        <v>-</v>
      </c>
      <c r="BL319" s="29" t="str">
        <f>IFERROR(VLOOKUP(tab_herpeto[[#This Row],[Espécie*2]],'Base de dados'!B:Z,20,),0)</f>
        <v>-</v>
      </c>
      <c r="BM319" s="29" t="str">
        <f>IFERROR(VLOOKUP(tab_herpeto[[#This Row],[Espécie*2]],'Base de dados'!B:Z,24),0)</f>
        <v>-</v>
      </c>
      <c r="BN319" s="29" t="str">
        <f>IFERROR(VLOOKUP(tab_herpeto[[#This Row],[Espécie*2]],'Base de dados'!B:Z,25,),0)</f>
        <v>-</v>
      </c>
      <c r="BO319" s="29">
        <f>IFERROR(VLOOKUP(tab_herpeto[[#This Row],[Espécie*2]],'Base de dados'!B:Z,2),0)</f>
        <v>40</v>
      </c>
      <c r="BP319" s="29">
        <f>IFERROR(VLOOKUP(tab_herpeto[[#This Row],[Espécie*2]],'Base de dados'!B:AA,26),0)</f>
        <v>0</v>
      </c>
    </row>
    <row r="320" spans="2:68" x14ac:dyDescent="0.25">
      <c r="B320" s="29">
        <v>316</v>
      </c>
      <c r="C320" s="33" t="s">
        <v>3071</v>
      </c>
      <c r="D320" s="29" t="s">
        <v>3131</v>
      </c>
      <c r="E320" s="29" t="s">
        <v>86</v>
      </c>
      <c r="F320" s="50">
        <v>45202</v>
      </c>
      <c r="G320" s="50" t="s">
        <v>3073</v>
      </c>
      <c r="H320" s="50"/>
      <c r="I320" s="50" t="s">
        <v>57</v>
      </c>
      <c r="J320" s="50" t="s">
        <v>3133</v>
      </c>
      <c r="K320" s="50" t="s">
        <v>834</v>
      </c>
      <c r="L320" s="29" t="str">
        <f>IFERROR(VLOOKUP(tab_herpeto[[#This Row],[Espécie*]],'Base de dados'!B:Z,7,),0)</f>
        <v>perereca</v>
      </c>
      <c r="M320" s="29" t="s">
        <v>3</v>
      </c>
      <c r="N320" s="49" t="s">
        <v>82</v>
      </c>
      <c r="O320" s="49" t="s">
        <v>82</v>
      </c>
      <c r="P320" s="29" t="s">
        <v>39</v>
      </c>
      <c r="Q320" s="49" t="s">
        <v>3136</v>
      </c>
      <c r="R320" s="49"/>
      <c r="S320" s="49" t="s">
        <v>4</v>
      </c>
      <c r="T320" s="55">
        <v>0.75</v>
      </c>
      <c r="U320" s="55">
        <v>0.79166666666666696</v>
      </c>
      <c r="V320" s="49"/>
      <c r="W320" s="49"/>
      <c r="X320" s="29"/>
      <c r="Y320" s="29"/>
      <c r="Z320" s="33">
        <f>tab_herpeto[[#This Row],[Data]]</f>
        <v>45202</v>
      </c>
      <c r="AA320" s="29" t="str">
        <f>tab_herpeto[[#This Row],[Empreendimento]]</f>
        <v>PCH Canoas</v>
      </c>
      <c r="AB320" s="29" t="s">
        <v>175</v>
      </c>
      <c r="AC320" s="29" t="s">
        <v>178</v>
      </c>
      <c r="AD320" s="29" t="s">
        <v>181</v>
      </c>
      <c r="AE320" s="29" t="s">
        <v>3086</v>
      </c>
      <c r="AF320" s="29" t="s">
        <v>184</v>
      </c>
      <c r="AG320" s="29" t="s">
        <v>3130</v>
      </c>
      <c r="AH320" s="29" t="s">
        <v>189</v>
      </c>
      <c r="AI320" s="43" t="str">
        <f>tab_herpeto[[#This Row],[Espécie*]]</f>
        <v>Aplastodiscus perviridis</v>
      </c>
      <c r="AJ320" s="34" t="str">
        <f>IFERROR(VLOOKUP(tab_herpeto[[#This Row],[Espécie*2]],'Base de dados'!B:Z,7,),0)</f>
        <v>perereca</v>
      </c>
      <c r="AK320" s="29" t="str">
        <f>IFERROR(VLOOKUP(tab_herpeto[[#This Row],[Espécie*2]],'Base de dados'!B:Z,13,),0)</f>
        <v>-</v>
      </c>
      <c r="AL320" s="29"/>
      <c r="AM320" s="54">
        <v>531729</v>
      </c>
      <c r="AN320" s="54">
        <v>6964676</v>
      </c>
      <c r="AO320" s="29" t="str">
        <f>IFERROR(VLOOKUP(tab_herpeto[[#This Row],[Espécie*2]],'Base de dados'!B:Z,22,),0)</f>
        <v>-</v>
      </c>
      <c r="AP320" s="29" t="str">
        <f>IFERROR(VLOOKUP(tab_herpeto[[#This Row],[Espécie*2]],'Base de dados'!B:Z,23,),0)</f>
        <v>-</v>
      </c>
      <c r="AQ320" s="29" t="str">
        <f>IFERROR(VLOOKUP(tab_herpeto[[#This Row],[Espécie*2]],'Base de dados'!B:Z,21,),0)</f>
        <v>LC</v>
      </c>
      <c r="AR320" s="29" t="str">
        <f>tab_herpeto[[#This Row],[Campanha]]</f>
        <v>C04</v>
      </c>
      <c r="AS320" s="29"/>
      <c r="AT320" s="29" t="str">
        <f>tab_herpeto[[#This Row],[Método]]</f>
        <v>Ponto de escuta</v>
      </c>
      <c r="AU320" s="29" t="str">
        <f>tab_herpeto[[#This Row],[ID Marcação*]]</f>
        <v>-</v>
      </c>
      <c r="AV320" s="29">
        <f>tab_herpeto[[#This Row],[Nº do Tombo]]</f>
        <v>0</v>
      </c>
      <c r="AW320" s="29" t="str">
        <f>IFERROR(VLOOKUP(tab_herpeto[[#This Row],[Espécie*2]],'Base de dados'!B:Z,11,),0)</f>
        <v>E</v>
      </c>
      <c r="AX320" s="29" t="str">
        <f>IFERROR(VLOOKUP(tab_herpeto[[#This Row],[Espécie*2]],'Base de dados'!B:Z,3,),0)</f>
        <v>Anura</v>
      </c>
      <c r="AY320" s="29" t="str">
        <f>IFERROR(VLOOKUP(tab_herpeto[[#This Row],[Espécie*2]],'Base de dados'!B:Z,4,),0)</f>
        <v>Hylidae</v>
      </c>
      <c r="AZ320" s="29" t="str">
        <f>IFERROR(VLOOKUP(tab_herpeto[[#This Row],[Espécie*2]],'Base de dados'!B:Z,5,),0)</f>
        <v>Cophomantinae</v>
      </c>
      <c r="BA320" s="29">
        <f>IFERROR(VLOOKUP(tab_herpeto[[#This Row],[Espécie*2]],'Base de dados'!B:Z,6,),0)</f>
        <v>0</v>
      </c>
      <c r="BB320" s="29" t="str">
        <f>IFERROR(VLOOKUP(tab_herpeto[[#This Row],[Espécie*2]],'Base de dados'!B:Z,8,),0)</f>
        <v>-</v>
      </c>
      <c r="BC320" s="29" t="str">
        <f>IFERROR(VLOOKUP(tab_herpeto[[#This Row],[Espécie*2]],'Base de dados'!B:Z,9,),0)</f>
        <v>Ar</v>
      </c>
      <c r="BD320" s="29" t="str">
        <f>IFERROR(VLOOKUP(tab_herpeto[[#This Row],[Espécie*2]],'Base de dados'!B:Z,10,),0)</f>
        <v>F</v>
      </c>
      <c r="BE320" s="29">
        <f>IFERROR(VLOOKUP(tab_herpeto[[#This Row],[Espécie*2]],'Base de dados'!B:Z,12,),0)</f>
        <v>1</v>
      </c>
      <c r="BF320" s="29" t="str">
        <f>IFERROR(VLOOKUP(tab_herpeto[[#This Row],[Espécie*2]],'Base de dados'!B:Z,14,),0)</f>
        <v>RS, PR, SC, SP, RJ, MG, GO</v>
      </c>
      <c r="BG320" s="29">
        <f>IFERROR(VLOOKUP(tab_herpeto[[#This Row],[Espécie*2]],'Base de dados'!B:Z,15,),0)</f>
        <v>0</v>
      </c>
      <c r="BH320" s="29">
        <f>IFERROR(VLOOKUP(tab_herpeto[[#This Row],[Espécie*2]],'Base de dados'!B:Z,16,),0)</f>
        <v>0</v>
      </c>
      <c r="BI320" s="29">
        <f>IFERROR(VLOOKUP(tab_herpeto[[#This Row],[Espécie*2]],'Base de dados'!B:Z,17,),0)</f>
        <v>0</v>
      </c>
      <c r="BJ320" s="29">
        <f>IFERROR(VLOOKUP(tab_herpeto[[#This Row],[Espécie*2]],'Base de dados'!B:Z,18,),0)</f>
        <v>0</v>
      </c>
      <c r="BK320" s="29" t="str">
        <f>IFERROR(VLOOKUP(tab_herpeto[[#This Row],[Espécie*2]],'Base de dados'!B:Z,19,),0)</f>
        <v>-</v>
      </c>
      <c r="BL320" s="29" t="str">
        <f>IFERROR(VLOOKUP(tab_herpeto[[#This Row],[Espécie*2]],'Base de dados'!B:Z,20,),0)</f>
        <v>-</v>
      </c>
      <c r="BM320" s="29" t="str">
        <f>IFERROR(VLOOKUP(tab_herpeto[[#This Row],[Espécie*2]],'Base de dados'!B:Z,24),0)</f>
        <v>-</v>
      </c>
      <c r="BN320" s="29" t="str">
        <f>IFERROR(VLOOKUP(tab_herpeto[[#This Row],[Espécie*2]],'Base de dados'!B:Z,25,),0)</f>
        <v>-</v>
      </c>
      <c r="BO320" s="29">
        <f>IFERROR(VLOOKUP(tab_herpeto[[#This Row],[Espécie*2]],'Base de dados'!B:Z,2),0)</f>
        <v>40</v>
      </c>
      <c r="BP320" s="29">
        <f>IFERROR(VLOOKUP(tab_herpeto[[#This Row],[Espécie*2]],'Base de dados'!B:AA,26),0)</f>
        <v>0</v>
      </c>
    </row>
    <row r="321" spans="2:68" x14ac:dyDescent="0.25">
      <c r="B321" s="29">
        <v>317</v>
      </c>
      <c r="C321" s="33" t="s">
        <v>3071</v>
      </c>
      <c r="D321" s="29" t="s">
        <v>3131</v>
      </c>
      <c r="E321" s="29" t="s">
        <v>86</v>
      </c>
      <c r="F321" s="50">
        <v>45202</v>
      </c>
      <c r="G321" s="50" t="s">
        <v>3073</v>
      </c>
      <c r="H321" s="50"/>
      <c r="I321" s="50" t="s">
        <v>57</v>
      </c>
      <c r="J321" s="50" t="s">
        <v>3133</v>
      </c>
      <c r="K321" s="50" t="s">
        <v>834</v>
      </c>
      <c r="L321" s="29" t="str">
        <f>IFERROR(VLOOKUP(tab_herpeto[[#This Row],[Espécie*]],'Base de dados'!B:Z,7,),0)</f>
        <v>perereca</v>
      </c>
      <c r="M321" s="29" t="s">
        <v>3</v>
      </c>
      <c r="N321" s="49" t="s">
        <v>82</v>
      </c>
      <c r="O321" s="49" t="s">
        <v>82</v>
      </c>
      <c r="P321" s="29" t="s">
        <v>39</v>
      </c>
      <c r="Q321" s="49" t="s">
        <v>3136</v>
      </c>
      <c r="R321" s="49"/>
      <c r="S321" s="49" t="s">
        <v>4</v>
      </c>
      <c r="T321" s="55">
        <v>0.75</v>
      </c>
      <c r="U321" s="55">
        <v>0.79166666666666696</v>
      </c>
      <c r="V321" s="49"/>
      <c r="W321" s="49"/>
      <c r="X321" s="29"/>
      <c r="Y321" s="29"/>
      <c r="Z321" s="33">
        <f>tab_herpeto[[#This Row],[Data]]</f>
        <v>45202</v>
      </c>
      <c r="AA321" s="29" t="str">
        <f>tab_herpeto[[#This Row],[Empreendimento]]</f>
        <v>PCH Canoas</v>
      </c>
      <c r="AB321" s="29" t="s">
        <v>175</v>
      </c>
      <c r="AC321" s="29" t="s">
        <v>178</v>
      </c>
      <c r="AD321" s="29" t="s">
        <v>181</v>
      </c>
      <c r="AE321" s="29" t="s">
        <v>3086</v>
      </c>
      <c r="AF321" s="29" t="s">
        <v>184</v>
      </c>
      <c r="AG321" s="29" t="s">
        <v>3130</v>
      </c>
      <c r="AH321" s="29" t="s">
        <v>189</v>
      </c>
      <c r="AI321" s="43" t="str">
        <f>tab_herpeto[[#This Row],[Espécie*]]</f>
        <v>Aplastodiscus perviridis</v>
      </c>
      <c r="AJ321" s="34" t="str">
        <f>IFERROR(VLOOKUP(tab_herpeto[[#This Row],[Espécie*2]],'Base de dados'!B:Z,7,),0)</f>
        <v>perereca</v>
      </c>
      <c r="AK321" s="29" t="str">
        <f>IFERROR(VLOOKUP(tab_herpeto[[#This Row],[Espécie*2]],'Base de dados'!B:Z,13,),0)</f>
        <v>-</v>
      </c>
      <c r="AL321" s="29"/>
      <c r="AM321" s="54">
        <v>531729</v>
      </c>
      <c r="AN321" s="54">
        <v>6964676</v>
      </c>
      <c r="AO321" s="29" t="str">
        <f>IFERROR(VLOOKUP(tab_herpeto[[#This Row],[Espécie*2]],'Base de dados'!B:Z,22,),0)</f>
        <v>-</v>
      </c>
      <c r="AP321" s="29" t="str">
        <f>IFERROR(VLOOKUP(tab_herpeto[[#This Row],[Espécie*2]],'Base de dados'!B:Z,23,),0)</f>
        <v>-</v>
      </c>
      <c r="AQ321" s="29" t="str">
        <f>IFERROR(VLOOKUP(tab_herpeto[[#This Row],[Espécie*2]],'Base de dados'!B:Z,21,),0)</f>
        <v>LC</v>
      </c>
      <c r="AR321" s="29" t="str">
        <f>tab_herpeto[[#This Row],[Campanha]]</f>
        <v>C04</v>
      </c>
      <c r="AS321" s="29"/>
      <c r="AT321" s="29" t="str">
        <f>tab_herpeto[[#This Row],[Método]]</f>
        <v>Ponto de escuta</v>
      </c>
      <c r="AU321" s="29" t="str">
        <f>tab_herpeto[[#This Row],[ID Marcação*]]</f>
        <v>-</v>
      </c>
      <c r="AV321" s="29">
        <f>tab_herpeto[[#This Row],[Nº do Tombo]]</f>
        <v>0</v>
      </c>
      <c r="AW321" s="29" t="str">
        <f>IFERROR(VLOOKUP(tab_herpeto[[#This Row],[Espécie*2]],'Base de dados'!B:Z,11,),0)</f>
        <v>E</v>
      </c>
      <c r="AX321" s="29" t="str">
        <f>IFERROR(VLOOKUP(tab_herpeto[[#This Row],[Espécie*2]],'Base de dados'!B:Z,3,),0)</f>
        <v>Anura</v>
      </c>
      <c r="AY321" s="29" t="str">
        <f>IFERROR(VLOOKUP(tab_herpeto[[#This Row],[Espécie*2]],'Base de dados'!B:Z,4,),0)</f>
        <v>Hylidae</v>
      </c>
      <c r="AZ321" s="29" t="str">
        <f>IFERROR(VLOOKUP(tab_herpeto[[#This Row],[Espécie*2]],'Base de dados'!B:Z,5,),0)</f>
        <v>Cophomantinae</v>
      </c>
      <c r="BA321" s="29">
        <f>IFERROR(VLOOKUP(tab_herpeto[[#This Row],[Espécie*2]],'Base de dados'!B:Z,6,),0)</f>
        <v>0</v>
      </c>
      <c r="BB321" s="29" t="str">
        <f>IFERROR(VLOOKUP(tab_herpeto[[#This Row],[Espécie*2]],'Base de dados'!B:Z,8,),0)</f>
        <v>-</v>
      </c>
      <c r="BC321" s="29" t="str">
        <f>IFERROR(VLOOKUP(tab_herpeto[[#This Row],[Espécie*2]],'Base de dados'!B:Z,9,),0)</f>
        <v>Ar</v>
      </c>
      <c r="BD321" s="29" t="str">
        <f>IFERROR(VLOOKUP(tab_herpeto[[#This Row],[Espécie*2]],'Base de dados'!B:Z,10,),0)</f>
        <v>F</v>
      </c>
      <c r="BE321" s="29">
        <f>IFERROR(VLOOKUP(tab_herpeto[[#This Row],[Espécie*2]],'Base de dados'!B:Z,12,),0)</f>
        <v>1</v>
      </c>
      <c r="BF321" s="29" t="str">
        <f>IFERROR(VLOOKUP(tab_herpeto[[#This Row],[Espécie*2]],'Base de dados'!B:Z,14,),0)</f>
        <v>RS, PR, SC, SP, RJ, MG, GO</v>
      </c>
      <c r="BG321" s="29">
        <f>IFERROR(VLOOKUP(tab_herpeto[[#This Row],[Espécie*2]],'Base de dados'!B:Z,15,),0)</f>
        <v>0</v>
      </c>
      <c r="BH321" s="29">
        <f>IFERROR(VLOOKUP(tab_herpeto[[#This Row],[Espécie*2]],'Base de dados'!B:Z,16,),0)</f>
        <v>0</v>
      </c>
      <c r="BI321" s="29">
        <f>IFERROR(VLOOKUP(tab_herpeto[[#This Row],[Espécie*2]],'Base de dados'!B:Z,17,),0)</f>
        <v>0</v>
      </c>
      <c r="BJ321" s="29">
        <f>IFERROR(VLOOKUP(tab_herpeto[[#This Row],[Espécie*2]],'Base de dados'!B:Z,18,),0)</f>
        <v>0</v>
      </c>
      <c r="BK321" s="29" t="str">
        <f>IFERROR(VLOOKUP(tab_herpeto[[#This Row],[Espécie*2]],'Base de dados'!B:Z,19,),0)</f>
        <v>-</v>
      </c>
      <c r="BL321" s="29" t="str">
        <f>IFERROR(VLOOKUP(tab_herpeto[[#This Row],[Espécie*2]],'Base de dados'!B:Z,20,),0)</f>
        <v>-</v>
      </c>
      <c r="BM321" s="29" t="str">
        <f>IFERROR(VLOOKUP(tab_herpeto[[#This Row],[Espécie*2]],'Base de dados'!B:Z,24),0)</f>
        <v>-</v>
      </c>
      <c r="BN321" s="29" t="str">
        <f>IFERROR(VLOOKUP(tab_herpeto[[#This Row],[Espécie*2]],'Base de dados'!B:Z,25,),0)</f>
        <v>-</v>
      </c>
      <c r="BO321" s="29">
        <f>IFERROR(VLOOKUP(tab_herpeto[[#This Row],[Espécie*2]],'Base de dados'!B:Z,2),0)</f>
        <v>40</v>
      </c>
      <c r="BP321" s="29">
        <f>IFERROR(VLOOKUP(tab_herpeto[[#This Row],[Espécie*2]],'Base de dados'!B:AA,26),0)</f>
        <v>0</v>
      </c>
    </row>
    <row r="322" spans="2:68" x14ac:dyDescent="0.25">
      <c r="B322" s="29">
        <v>318</v>
      </c>
      <c r="C322" s="33" t="s">
        <v>3071</v>
      </c>
      <c r="D322" s="29" t="s">
        <v>3131</v>
      </c>
      <c r="E322" s="29" t="s">
        <v>86</v>
      </c>
      <c r="F322" s="50">
        <v>45202</v>
      </c>
      <c r="G322" s="50" t="s">
        <v>3073</v>
      </c>
      <c r="H322" s="50"/>
      <c r="I322" s="50" t="s">
        <v>57</v>
      </c>
      <c r="J322" s="50" t="s">
        <v>3133</v>
      </c>
      <c r="K322" s="50" t="s">
        <v>834</v>
      </c>
      <c r="L322" s="29" t="str">
        <f>IFERROR(VLOOKUP(tab_herpeto[[#This Row],[Espécie*]],'Base de dados'!B:Z,7,),0)</f>
        <v>perereca</v>
      </c>
      <c r="M322" s="29" t="s">
        <v>3</v>
      </c>
      <c r="N322" s="49" t="s">
        <v>82</v>
      </c>
      <c r="O322" s="49" t="s">
        <v>82</v>
      </c>
      <c r="P322" s="29" t="s">
        <v>39</v>
      </c>
      <c r="Q322" s="49" t="s">
        <v>3136</v>
      </c>
      <c r="R322" s="49"/>
      <c r="S322" s="49" t="s">
        <v>4</v>
      </c>
      <c r="T322" s="55">
        <v>0.75</v>
      </c>
      <c r="U322" s="55">
        <v>0.79166666666666696</v>
      </c>
      <c r="V322" s="49"/>
      <c r="W322" s="49"/>
      <c r="X322" s="29"/>
      <c r="Y322" s="29"/>
      <c r="Z322" s="33">
        <f>tab_herpeto[[#This Row],[Data]]</f>
        <v>45202</v>
      </c>
      <c r="AA322" s="29" t="str">
        <f>tab_herpeto[[#This Row],[Empreendimento]]</f>
        <v>PCH Canoas</v>
      </c>
      <c r="AB322" s="29" t="s">
        <v>175</v>
      </c>
      <c r="AC322" s="29" t="s">
        <v>178</v>
      </c>
      <c r="AD322" s="29" t="s">
        <v>181</v>
      </c>
      <c r="AE322" s="29" t="s">
        <v>3086</v>
      </c>
      <c r="AF322" s="29" t="s">
        <v>184</v>
      </c>
      <c r="AG322" s="29" t="s">
        <v>3130</v>
      </c>
      <c r="AH322" s="29" t="s">
        <v>189</v>
      </c>
      <c r="AI322" s="43" t="str">
        <f>tab_herpeto[[#This Row],[Espécie*]]</f>
        <v>Aplastodiscus perviridis</v>
      </c>
      <c r="AJ322" s="34" t="str">
        <f>IFERROR(VLOOKUP(tab_herpeto[[#This Row],[Espécie*2]],'Base de dados'!B:Z,7,),0)</f>
        <v>perereca</v>
      </c>
      <c r="AK322" s="29" t="str">
        <f>IFERROR(VLOOKUP(tab_herpeto[[#This Row],[Espécie*2]],'Base de dados'!B:Z,13,),0)</f>
        <v>-</v>
      </c>
      <c r="AL322" s="29"/>
      <c r="AM322" s="54">
        <v>531729</v>
      </c>
      <c r="AN322" s="54">
        <v>6964676</v>
      </c>
      <c r="AO322" s="29" t="str">
        <f>IFERROR(VLOOKUP(tab_herpeto[[#This Row],[Espécie*2]],'Base de dados'!B:Z,22,),0)</f>
        <v>-</v>
      </c>
      <c r="AP322" s="29" t="str">
        <f>IFERROR(VLOOKUP(tab_herpeto[[#This Row],[Espécie*2]],'Base de dados'!B:Z,23,),0)</f>
        <v>-</v>
      </c>
      <c r="AQ322" s="29" t="str">
        <f>IFERROR(VLOOKUP(tab_herpeto[[#This Row],[Espécie*2]],'Base de dados'!B:Z,21,),0)</f>
        <v>LC</v>
      </c>
      <c r="AR322" s="29" t="str">
        <f>tab_herpeto[[#This Row],[Campanha]]</f>
        <v>C04</v>
      </c>
      <c r="AS322" s="29"/>
      <c r="AT322" s="29" t="str">
        <f>tab_herpeto[[#This Row],[Método]]</f>
        <v>Ponto de escuta</v>
      </c>
      <c r="AU322" s="29" t="str">
        <f>tab_herpeto[[#This Row],[ID Marcação*]]</f>
        <v>-</v>
      </c>
      <c r="AV322" s="29">
        <f>tab_herpeto[[#This Row],[Nº do Tombo]]</f>
        <v>0</v>
      </c>
      <c r="AW322" s="29" t="str">
        <f>IFERROR(VLOOKUP(tab_herpeto[[#This Row],[Espécie*2]],'Base de dados'!B:Z,11,),0)</f>
        <v>E</v>
      </c>
      <c r="AX322" s="29" t="str">
        <f>IFERROR(VLOOKUP(tab_herpeto[[#This Row],[Espécie*2]],'Base de dados'!B:Z,3,),0)</f>
        <v>Anura</v>
      </c>
      <c r="AY322" s="29" t="str">
        <f>IFERROR(VLOOKUP(tab_herpeto[[#This Row],[Espécie*2]],'Base de dados'!B:Z,4,),0)</f>
        <v>Hylidae</v>
      </c>
      <c r="AZ322" s="29" t="str">
        <f>IFERROR(VLOOKUP(tab_herpeto[[#This Row],[Espécie*2]],'Base de dados'!B:Z,5,),0)</f>
        <v>Cophomantinae</v>
      </c>
      <c r="BA322" s="29">
        <f>IFERROR(VLOOKUP(tab_herpeto[[#This Row],[Espécie*2]],'Base de dados'!B:Z,6,),0)</f>
        <v>0</v>
      </c>
      <c r="BB322" s="29" t="str">
        <f>IFERROR(VLOOKUP(tab_herpeto[[#This Row],[Espécie*2]],'Base de dados'!B:Z,8,),0)</f>
        <v>-</v>
      </c>
      <c r="BC322" s="29" t="str">
        <f>IFERROR(VLOOKUP(tab_herpeto[[#This Row],[Espécie*2]],'Base de dados'!B:Z,9,),0)</f>
        <v>Ar</v>
      </c>
      <c r="BD322" s="29" t="str">
        <f>IFERROR(VLOOKUP(tab_herpeto[[#This Row],[Espécie*2]],'Base de dados'!B:Z,10,),0)</f>
        <v>F</v>
      </c>
      <c r="BE322" s="29">
        <f>IFERROR(VLOOKUP(tab_herpeto[[#This Row],[Espécie*2]],'Base de dados'!B:Z,12,),0)</f>
        <v>1</v>
      </c>
      <c r="BF322" s="29" t="str">
        <f>IFERROR(VLOOKUP(tab_herpeto[[#This Row],[Espécie*2]],'Base de dados'!B:Z,14,),0)</f>
        <v>RS, PR, SC, SP, RJ, MG, GO</v>
      </c>
      <c r="BG322" s="29">
        <f>IFERROR(VLOOKUP(tab_herpeto[[#This Row],[Espécie*2]],'Base de dados'!B:Z,15,),0)</f>
        <v>0</v>
      </c>
      <c r="BH322" s="29">
        <f>IFERROR(VLOOKUP(tab_herpeto[[#This Row],[Espécie*2]],'Base de dados'!B:Z,16,),0)</f>
        <v>0</v>
      </c>
      <c r="BI322" s="29">
        <f>IFERROR(VLOOKUP(tab_herpeto[[#This Row],[Espécie*2]],'Base de dados'!B:Z,17,),0)</f>
        <v>0</v>
      </c>
      <c r="BJ322" s="29">
        <f>IFERROR(VLOOKUP(tab_herpeto[[#This Row],[Espécie*2]],'Base de dados'!B:Z,18,),0)</f>
        <v>0</v>
      </c>
      <c r="BK322" s="29" t="str">
        <f>IFERROR(VLOOKUP(tab_herpeto[[#This Row],[Espécie*2]],'Base de dados'!B:Z,19,),0)</f>
        <v>-</v>
      </c>
      <c r="BL322" s="29" t="str">
        <f>IFERROR(VLOOKUP(tab_herpeto[[#This Row],[Espécie*2]],'Base de dados'!B:Z,20,),0)</f>
        <v>-</v>
      </c>
      <c r="BM322" s="29" t="str">
        <f>IFERROR(VLOOKUP(tab_herpeto[[#This Row],[Espécie*2]],'Base de dados'!B:Z,24),0)</f>
        <v>-</v>
      </c>
      <c r="BN322" s="29" t="str">
        <f>IFERROR(VLOOKUP(tab_herpeto[[#This Row],[Espécie*2]],'Base de dados'!B:Z,25,),0)</f>
        <v>-</v>
      </c>
      <c r="BO322" s="29">
        <f>IFERROR(VLOOKUP(tab_herpeto[[#This Row],[Espécie*2]],'Base de dados'!B:Z,2),0)</f>
        <v>40</v>
      </c>
      <c r="BP322" s="29">
        <f>IFERROR(VLOOKUP(tab_herpeto[[#This Row],[Espécie*2]],'Base de dados'!B:AA,26),0)</f>
        <v>0</v>
      </c>
    </row>
    <row r="323" spans="2:68" x14ac:dyDescent="0.25">
      <c r="B323" s="29">
        <v>319</v>
      </c>
      <c r="C323" s="33" t="s">
        <v>3071</v>
      </c>
      <c r="D323" s="29" t="s">
        <v>3131</v>
      </c>
      <c r="E323" s="29" t="s">
        <v>86</v>
      </c>
      <c r="F323" s="50">
        <v>45202</v>
      </c>
      <c r="G323" s="50" t="s">
        <v>3073</v>
      </c>
      <c r="H323" s="50"/>
      <c r="I323" s="50" t="s">
        <v>57</v>
      </c>
      <c r="J323" s="50" t="s">
        <v>3133</v>
      </c>
      <c r="K323" s="50" t="s">
        <v>834</v>
      </c>
      <c r="L323" s="29" t="str">
        <f>IFERROR(VLOOKUP(tab_herpeto[[#This Row],[Espécie*]],'Base de dados'!B:Z,7,),0)</f>
        <v>perereca</v>
      </c>
      <c r="M323" s="29" t="s">
        <v>3</v>
      </c>
      <c r="N323" s="49" t="s">
        <v>82</v>
      </c>
      <c r="O323" s="49" t="s">
        <v>82</v>
      </c>
      <c r="P323" s="29" t="s">
        <v>39</v>
      </c>
      <c r="Q323" s="49" t="s">
        <v>3136</v>
      </c>
      <c r="R323" s="49"/>
      <c r="S323" s="49" t="s">
        <v>4</v>
      </c>
      <c r="T323" s="55">
        <v>0.75</v>
      </c>
      <c r="U323" s="55">
        <v>0.79166666666666696</v>
      </c>
      <c r="V323" s="49"/>
      <c r="W323" s="49"/>
      <c r="X323" s="29"/>
      <c r="Y323" s="29"/>
      <c r="Z323" s="33">
        <f>tab_herpeto[[#This Row],[Data]]</f>
        <v>45202</v>
      </c>
      <c r="AA323" s="29" t="str">
        <f>tab_herpeto[[#This Row],[Empreendimento]]</f>
        <v>PCH Canoas</v>
      </c>
      <c r="AB323" s="29" t="s">
        <v>175</v>
      </c>
      <c r="AC323" s="29" t="s">
        <v>178</v>
      </c>
      <c r="AD323" s="29" t="s">
        <v>181</v>
      </c>
      <c r="AE323" s="29" t="s">
        <v>3086</v>
      </c>
      <c r="AF323" s="29" t="s">
        <v>184</v>
      </c>
      <c r="AG323" s="29" t="s">
        <v>3130</v>
      </c>
      <c r="AH323" s="29" t="s">
        <v>189</v>
      </c>
      <c r="AI323" s="43" t="str">
        <f>tab_herpeto[[#This Row],[Espécie*]]</f>
        <v>Aplastodiscus perviridis</v>
      </c>
      <c r="AJ323" s="34" t="str">
        <f>IFERROR(VLOOKUP(tab_herpeto[[#This Row],[Espécie*2]],'Base de dados'!B:Z,7,),0)</f>
        <v>perereca</v>
      </c>
      <c r="AK323" s="29" t="str">
        <f>IFERROR(VLOOKUP(tab_herpeto[[#This Row],[Espécie*2]],'Base de dados'!B:Z,13,),0)</f>
        <v>-</v>
      </c>
      <c r="AL323" s="29"/>
      <c r="AM323" s="54">
        <v>531729</v>
      </c>
      <c r="AN323" s="54">
        <v>6964676</v>
      </c>
      <c r="AO323" s="29" t="str">
        <f>IFERROR(VLOOKUP(tab_herpeto[[#This Row],[Espécie*2]],'Base de dados'!B:Z,22,),0)</f>
        <v>-</v>
      </c>
      <c r="AP323" s="29" t="str">
        <f>IFERROR(VLOOKUP(tab_herpeto[[#This Row],[Espécie*2]],'Base de dados'!B:Z,23,),0)</f>
        <v>-</v>
      </c>
      <c r="AQ323" s="29" t="str">
        <f>IFERROR(VLOOKUP(tab_herpeto[[#This Row],[Espécie*2]],'Base de dados'!B:Z,21,),0)</f>
        <v>LC</v>
      </c>
      <c r="AR323" s="29" t="str">
        <f>tab_herpeto[[#This Row],[Campanha]]</f>
        <v>C04</v>
      </c>
      <c r="AS323" s="29"/>
      <c r="AT323" s="29" t="str">
        <f>tab_herpeto[[#This Row],[Método]]</f>
        <v>Ponto de escuta</v>
      </c>
      <c r="AU323" s="29" t="str">
        <f>tab_herpeto[[#This Row],[ID Marcação*]]</f>
        <v>-</v>
      </c>
      <c r="AV323" s="29">
        <f>tab_herpeto[[#This Row],[Nº do Tombo]]</f>
        <v>0</v>
      </c>
      <c r="AW323" s="29" t="str">
        <f>IFERROR(VLOOKUP(tab_herpeto[[#This Row],[Espécie*2]],'Base de dados'!B:Z,11,),0)</f>
        <v>E</v>
      </c>
      <c r="AX323" s="29" t="str">
        <f>IFERROR(VLOOKUP(tab_herpeto[[#This Row],[Espécie*2]],'Base de dados'!B:Z,3,),0)</f>
        <v>Anura</v>
      </c>
      <c r="AY323" s="29" t="str">
        <f>IFERROR(VLOOKUP(tab_herpeto[[#This Row],[Espécie*2]],'Base de dados'!B:Z,4,),0)</f>
        <v>Hylidae</v>
      </c>
      <c r="AZ323" s="29" t="str">
        <f>IFERROR(VLOOKUP(tab_herpeto[[#This Row],[Espécie*2]],'Base de dados'!B:Z,5,),0)</f>
        <v>Cophomantinae</v>
      </c>
      <c r="BA323" s="29">
        <f>IFERROR(VLOOKUP(tab_herpeto[[#This Row],[Espécie*2]],'Base de dados'!B:Z,6,),0)</f>
        <v>0</v>
      </c>
      <c r="BB323" s="29" t="str">
        <f>IFERROR(VLOOKUP(tab_herpeto[[#This Row],[Espécie*2]],'Base de dados'!B:Z,8,),0)</f>
        <v>-</v>
      </c>
      <c r="BC323" s="29" t="str">
        <f>IFERROR(VLOOKUP(tab_herpeto[[#This Row],[Espécie*2]],'Base de dados'!B:Z,9,),0)</f>
        <v>Ar</v>
      </c>
      <c r="BD323" s="29" t="str">
        <f>IFERROR(VLOOKUP(tab_herpeto[[#This Row],[Espécie*2]],'Base de dados'!B:Z,10,),0)</f>
        <v>F</v>
      </c>
      <c r="BE323" s="29">
        <f>IFERROR(VLOOKUP(tab_herpeto[[#This Row],[Espécie*2]],'Base de dados'!B:Z,12,),0)</f>
        <v>1</v>
      </c>
      <c r="BF323" s="29" t="str">
        <f>IFERROR(VLOOKUP(tab_herpeto[[#This Row],[Espécie*2]],'Base de dados'!B:Z,14,),0)</f>
        <v>RS, PR, SC, SP, RJ, MG, GO</v>
      </c>
      <c r="BG323" s="29">
        <f>IFERROR(VLOOKUP(tab_herpeto[[#This Row],[Espécie*2]],'Base de dados'!B:Z,15,),0)</f>
        <v>0</v>
      </c>
      <c r="BH323" s="29">
        <f>IFERROR(VLOOKUP(tab_herpeto[[#This Row],[Espécie*2]],'Base de dados'!B:Z,16,),0)</f>
        <v>0</v>
      </c>
      <c r="BI323" s="29">
        <f>IFERROR(VLOOKUP(tab_herpeto[[#This Row],[Espécie*2]],'Base de dados'!B:Z,17,),0)</f>
        <v>0</v>
      </c>
      <c r="BJ323" s="29">
        <f>IFERROR(VLOOKUP(tab_herpeto[[#This Row],[Espécie*2]],'Base de dados'!B:Z,18,),0)</f>
        <v>0</v>
      </c>
      <c r="BK323" s="29" t="str">
        <f>IFERROR(VLOOKUP(tab_herpeto[[#This Row],[Espécie*2]],'Base de dados'!B:Z,19,),0)</f>
        <v>-</v>
      </c>
      <c r="BL323" s="29" t="str">
        <f>IFERROR(VLOOKUP(tab_herpeto[[#This Row],[Espécie*2]],'Base de dados'!B:Z,20,),0)</f>
        <v>-</v>
      </c>
      <c r="BM323" s="29" t="str">
        <f>IFERROR(VLOOKUP(tab_herpeto[[#This Row],[Espécie*2]],'Base de dados'!B:Z,24),0)</f>
        <v>-</v>
      </c>
      <c r="BN323" s="29" t="str">
        <f>IFERROR(VLOOKUP(tab_herpeto[[#This Row],[Espécie*2]],'Base de dados'!B:Z,25,),0)</f>
        <v>-</v>
      </c>
      <c r="BO323" s="29">
        <f>IFERROR(VLOOKUP(tab_herpeto[[#This Row],[Espécie*2]],'Base de dados'!B:Z,2),0)</f>
        <v>40</v>
      </c>
      <c r="BP323" s="29">
        <f>IFERROR(VLOOKUP(tab_herpeto[[#This Row],[Espécie*2]],'Base de dados'!B:AA,26),0)</f>
        <v>0</v>
      </c>
    </row>
    <row r="324" spans="2:68" x14ac:dyDescent="0.25">
      <c r="B324" s="29">
        <v>320</v>
      </c>
      <c r="C324" s="33" t="s">
        <v>3071</v>
      </c>
      <c r="D324" s="29" t="s">
        <v>3131</v>
      </c>
      <c r="E324" s="29" t="s">
        <v>86</v>
      </c>
      <c r="F324" s="50">
        <v>45202</v>
      </c>
      <c r="G324" s="50" t="s">
        <v>3073</v>
      </c>
      <c r="H324" s="50"/>
      <c r="I324" s="50" t="s">
        <v>57</v>
      </c>
      <c r="J324" s="50" t="s">
        <v>3133</v>
      </c>
      <c r="K324" s="50" t="s">
        <v>834</v>
      </c>
      <c r="L324" s="29" t="str">
        <f>IFERROR(VLOOKUP(tab_herpeto[[#This Row],[Espécie*]],'Base de dados'!B:Z,7,),0)</f>
        <v>perereca</v>
      </c>
      <c r="M324" s="29" t="s">
        <v>3</v>
      </c>
      <c r="N324" s="49" t="s">
        <v>82</v>
      </c>
      <c r="O324" s="49" t="s">
        <v>82</v>
      </c>
      <c r="P324" s="29" t="s">
        <v>39</v>
      </c>
      <c r="Q324" s="49" t="s">
        <v>3136</v>
      </c>
      <c r="R324" s="49"/>
      <c r="S324" s="49" t="s">
        <v>4</v>
      </c>
      <c r="T324" s="55">
        <v>0.75</v>
      </c>
      <c r="U324" s="55">
        <v>0.79166666666666696</v>
      </c>
      <c r="V324" s="49"/>
      <c r="W324" s="49"/>
      <c r="X324" s="29"/>
      <c r="Y324" s="29"/>
      <c r="Z324" s="33">
        <f>tab_herpeto[[#This Row],[Data]]</f>
        <v>45202</v>
      </c>
      <c r="AA324" s="29" t="str">
        <f>tab_herpeto[[#This Row],[Empreendimento]]</f>
        <v>PCH Canoas</v>
      </c>
      <c r="AB324" s="29" t="s">
        <v>175</v>
      </c>
      <c r="AC324" s="29" t="s">
        <v>178</v>
      </c>
      <c r="AD324" s="29" t="s">
        <v>181</v>
      </c>
      <c r="AE324" s="29" t="s">
        <v>3086</v>
      </c>
      <c r="AF324" s="29" t="s">
        <v>184</v>
      </c>
      <c r="AG324" s="29" t="s">
        <v>3130</v>
      </c>
      <c r="AH324" s="29" t="s">
        <v>189</v>
      </c>
      <c r="AI324" s="43" t="str">
        <f>tab_herpeto[[#This Row],[Espécie*]]</f>
        <v>Aplastodiscus perviridis</v>
      </c>
      <c r="AJ324" s="34" t="str">
        <f>IFERROR(VLOOKUP(tab_herpeto[[#This Row],[Espécie*2]],'Base de dados'!B:Z,7,),0)</f>
        <v>perereca</v>
      </c>
      <c r="AK324" s="29" t="str">
        <f>IFERROR(VLOOKUP(tab_herpeto[[#This Row],[Espécie*2]],'Base de dados'!B:Z,13,),0)</f>
        <v>-</v>
      </c>
      <c r="AL324" s="29"/>
      <c r="AM324" s="54">
        <v>531729</v>
      </c>
      <c r="AN324" s="54">
        <v>6964676</v>
      </c>
      <c r="AO324" s="29" t="str">
        <f>IFERROR(VLOOKUP(tab_herpeto[[#This Row],[Espécie*2]],'Base de dados'!B:Z,22,),0)</f>
        <v>-</v>
      </c>
      <c r="AP324" s="29" t="str">
        <f>IFERROR(VLOOKUP(tab_herpeto[[#This Row],[Espécie*2]],'Base de dados'!B:Z,23,),0)</f>
        <v>-</v>
      </c>
      <c r="AQ324" s="29" t="str">
        <f>IFERROR(VLOOKUP(tab_herpeto[[#This Row],[Espécie*2]],'Base de dados'!B:Z,21,),0)</f>
        <v>LC</v>
      </c>
      <c r="AR324" s="29" t="str">
        <f>tab_herpeto[[#This Row],[Campanha]]</f>
        <v>C04</v>
      </c>
      <c r="AS324" s="29"/>
      <c r="AT324" s="29" t="str">
        <f>tab_herpeto[[#This Row],[Método]]</f>
        <v>Ponto de escuta</v>
      </c>
      <c r="AU324" s="29" t="str">
        <f>tab_herpeto[[#This Row],[ID Marcação*]]</f>
        <v>-</v>
      </c>
      <c r="AV324" s="29">
        <f>tab_herpeto[[#This Row],[Nº do Tombo]]</f>
        <v>0</v>
      </c>
      <c r="AW324" s="29" t="str">
        <f>IFERROR(VLOOKUP(tab_herpeto[[#This Row],[Espécie*2]],'Base de dados'!B:Z,11,),0)</f>
        <v>E</v>
      </c>
      <c r="AX324" s="29" t="str">
        <f>IFERROR(VLOOKUP(tab_herpeto[[#This Row],[Espécie*2]],'Base de dados'!B:Z,3,),0)</f>
        <v>Anura</v>
      </c>
      <c r="AY324" s="29" t="str">
        <f>IFERROR(VLOOKUP(tab_herpeto[[#This Row],[Espécie*2]],'Base de dados'!B:Z,4,),0)</f>
        <v>Hylidae</v>
      </c>
      <c r="AZ324" s="29" t="str">
        <f>IFERROR(VLOOKUP(tab_herpeto[[#This Row],[Espécie*2]],'Base de dados'!B:Z,5,),0)</f>
        <v>Cophomantinae</v>
      </c>
      <c r="BA324" s="29">
        <f>IFERROR(VLOOKUP(tab_herpeto[[#This Row],[Espécie*2]],'Base de dados'!B:Z,6,),0)</f>
        <v>0</v>
      </c>
      <c r="BB324" s="29" t="str">
        <f>IFERROR(VLOOKUP(tab_herpeto[[#This Row],[Espécie*2]],'Base de dados'!B:Z,8,),0)</f>
        <v>-</v>
      </c>
      <c r="BC324" s="29" t="str">
        <f>IFERROR(VLOOKUP(tab_herpeto[[#This Row],[Espécie*2]],'Base de dados'!B:Z,9,),0)</f>
        <v>Ar</v>
      </c>
      <c r="BD324" s="29" t="str">
        <f>IFERROR(VLOOKUP(tab_herpeto[[#This Row],[Espécie*2]],'Base de dados'!B:Z,10,),0)</f>
        <v>F</v>
      </c>
      <c r="BE324" s="29">
        <f>IFERROR(VLOOKUP(tab_herpeto[[#This Row],[Espécie*2]],'Base de dados'!B:Z,12,),0)</f>
        <v>1</v>
      </c>
      <c r="BF324" s="29" t="str">
        <f>IFERROR(VLOOKUP(tab_herpeto[[#This Row],[Espécie*2]],'Base de dados'!B:Z,14,),0)</f>
        <v>RS, PR, SC, SP, RJ, MG, GO</v>
      </c>
      <c r="BG324" s="29">
        <f>IFERROR(VLOOKUP(tab_herpeto[[#This Row],[Espécie*2]],'Base de dados'!B:Z,15,),0)</f>
        <v>0</v>
      </c>
      <c r="BH324" s="29">
        <f>IFERROR(VLOOKUP(tab_herpeto[[#This Row],[Espécie*2]],'Base de dados'!B:Z,16,),0)</f>
        <v>0</v>
      </c>
      <c r="BI324" s="29">
        <f>IFERROR(VLOOKUP(tab_herpeto[[#This Row],[Espécie*2]],'Base de dados'!B:Z,17,),0)</f>
        <v>0</v>
      </c>
      <c r="BJ324" s="29">
        <f>IFERROR(VLOOKUP(tab_herpeto[[#This Row],[Espécie*2]],'Base de dados'!B:Z,18,),0)</f>
        <v>0</v>
      </c>
      <c r="BK324" s="29" t="str">
        <f>IFERROR(VLOOKUP(tab_herpeto[[#This Row],[Espécie*2]],'Base de dados'!B:Z,19,),0)</f>
        <v>-</v>
      </c>
      <c r="BL324" s="29" t="str">
        <f>IFERROR(VLOOKUP(tab_herpeto[[#This Row],[Espécie*2]],'Base de dados'!B:Z,20,),0)</f>
        <v>-</v>
      </c>
      <c r="BM324" s="29" t="str">
        <f>IFERROR(VLOOKUP(tab_herpeto[[#This Row],[Espécie*2]],'Base de dados'!B:Z,24),0)</f>
        <v>-</v>
      </c>
      <c r="BN324" s="29" t="str">
        <f>IFERROR(VLOOKUP(tab_herpeto[[#This Row],[Espécie*2]],'Base de dados'!B:Z,25,),0)</f>
        <v>-</v>
      </c>
      <c r="BO324" s="29">
        <f>IFERROR(VLOOKUP(tab_herpeto[[#This Row],[Espécie*2]],'Base de dados'!B:Z,2),0)</f>
        <v>40</v>
      </c>
      <c r="BP324" s="29">
        <f>IFERROR(VLOOKUP(tab_herpeto[[#This Row],[Espécie*2]],'Base de dados'!B:AA,26),0)</f>
        <v>0</v>
      </c>
    </row>
    <row r="325" spans="2:68" x14ac:dyDescent="0.25">
      <c r="B325" s="29">
        <v>321</v>
      </c>
      <c r="C325" s="33" t="s">
        <v>3071</v>
      </c>
      <c r="D325" s="29" t="s">
        <v>3131</v>
      </c>
      <c r="E325" s="29" t="s">
        <v>86</v>
      </c>
      <c r="F325" s="50">
        <v>45202</v>
      </c>
      <c r="G325" s="50" t="s">
        <v>3073</v>
      </c>
      <c r="H325" s="50"/>
      <c r="I325" s="50" t="s">
        <v>57</v>
      </c>
      <c r="J325" s="50" t="s">
        <v>3133</v>
      </c>
      <c r="K325" s="50" t="s">
        <v>834</v>
      </c>
      <c r="L325" s="29" t="str">
        <f>IFERROR(VLOOKUP(tab_herpeto[[#This Row],[Espécie*]],'Base de dados'!B:Z,7,),0)</f>
        <v>perereca</v>
      </c>
      <c r="M325" s="29" t="s">
        <v>3</v>
      </c>
      <c r="N325" s="49" t="s">
        <v>82</v>
      </c>
      <c r="O325" s="49" t="s">
        <v>82</v>
      </c>
      <c r="P325" s="29" t="s">
        <v>39</v>
      </c>
      <c r="Q325" s="49" t="s">
        <v>3136</v>
      </c>
      <c r="R325" s="49"/>
      <c r="S325" s="49" t="s">
        <v>4</v>
      </c>
      <c r="T325" s="55">
        <v>0.75</v>
      </c>
      <c r="U325" s="55">
        <v>0.79166666666666696</v>
      </c>
      <c r="V325" s="49"/>
      <c r="W325" s="49"/>
      <c r="X325" s="29"/>
      <c r="Y325" s="29"/>
      <c r="Z325" s="33">
        <f>tab_herpeto[[#This Row],[Data]]</f>
        <v>45202</v>
      </c>
      <c r="AA325" s="29" t="str">
        <f>tab_herpeto[[#This Row],[Empreendimento]]</f>
        <v>PCH Canoas</v>
      </c>
      <c r="AB325" s="29" t="s">
        <v>175</v>
      </c>
      <c r="AC325" s="29" t="s">
        <v>178</v>
      </c>
      <c r="AD325" s="29" t="s">
        <v>181</v>
      </c>
      <c r="AE325" s="29" t="s">
        <v>3086</v>
      </c>
      <c r="AF325" s="29" t="s">
        <v>184</v>
      </c>
      <c r="AG325" s="29" t="s">
        <v>3130</v>
      </c>
      <c r="AH325" s="29" t="s">
        <v>189</v>
      </c>
      <c r="AI325" s="43" t="str">
        <f>tab_herpeto[[#This Row],[Espécie*]]</f>
        <v>Aplastodiscus perviridis</v>
      </c>
      <c r="AJ325" s="34" t="str">
        <f>IFERROR(VLOOKUP(tab_herpeto[[#This Row],[Espécie*2]],'Base de dados'!B:Z,7,),0)</f>
        <v>perereca</v>
      </c>
      <c r="AK325" s="29" t="str">
        <f>IFERROR(VLOOKUP(tab_herpeto[[#This Row],[Espécie*2]],'Base de dados'!B:Z,13,),0)</f>
        <v>-</v>
      </c>
      <c r="AL325" s="29"/>
      <c r="AM325" s="54">
        <v>531729</v>
      </c>
      <c r="AN325" s="54">
        <v>6964676</v>
      </c>
      <c r="AO325" s="29" t="str">
        <f>IFERROR(VLOOKUP(tab_herpeto[[#This Row],[Espécie*2]],'Base de dados'!B:Z,22,),0)</f>
        <v>-</v>
      </c>
      <c r="AP325" s="29" t="str">
        <f>IFERROR(VLOOKUP(tab_herpeto[[#This Row],[Espécie*2]],'Base de dados'!B:Z,23,),0)</f>
        <v>-</v>
      </c>
      <c r="AQ325" s="29" t="str">
        <f>IFERROR(VLOOKUP(tab_herpeto[[#This Row],[Espécie*2]],'Base de dados'!B:Z,21,),0)</f>
        <v>LC</v>
      </c>
      <c r="AR325" s="29" t="str">
        <f>tab_herpeto[[#This Row],[Campanha]]</f>
        <v>C04</v>
      </c>
      <c r="AS325" s="29"/>
      <c r="AT325" s="29" t="str">
        <f>tab_herpeto[[#This Row],[Método]]</f>
        <v>Ponto de escuta</v>
      </c>
      <c r="AU325" s="29" t="str">
        <f>tab_herpeto[[#This Row],[ID Marcação*]]</f>
        <v>-</v>
      </c>
      <c r="AV325" s="29">
        <f>tab_herpeto[[#This Row],[Nº do Tombo]]</f>
        <v>0</v>
      </c>
      <c r="AW325" s="29" t="str">
        <f>IFERROR(VLOOKUP(tab_herpeto[[#This Row],[Espécie*2]],'Base de dados'!B:Z,11,),0)</f>
        <v>E</v>
      </c>
      <c r="AX325" s="29" t="str">
        <f>IFERROR(VLOOKUP(tab_herpeto[[#This Row],[Espécie*2]],'Base de dados'!B:Z,3,),0)</f>
        <v>Anura</v>
      </c>
      <c r="AY325" s="29" t="str">
        <f>IFERROR(VLOOKUP(tab_herpeto[[#This Row],[Espécie*2]],'Base de dados'!B:Z,4,),0)</f>
        <v>Hylidae</v>
      </c>
      <c r="AZ325" s="29" t="str">
        <f>IFERROR(VLOOKUP(tab_herpeto[[#This Row],[Espécie*2]],'Base de dados'!B:Z,5,),0)</f>
        <v>Cophomantinae</v>
      </c>
      <c r="BA325" s="29">
        <f>IFERROR(VLOOKUP(tab_herpeto[[#This Row],[Espécie*2]],'Base de dados'!B:Z,6,),0)</f>
        <v>0</v>
      </c>
      <c r="BB325" s="29" t="str">
        <f>IFERROR(VLOOKUP(tab_herpeto[[#This Row],[Espécie*2]],'Base de dados'!B:Z,8,),0)</f>
        <v>-</v>
      </c>
      <c r="BC325" s="29" t="str">
        <f>IFERROR(VLOOKUP(tab_herpeto[[#This Row],[Espécie*2]],'Base de dados'!B:Z,9,),0)</f>
        <v>Ar</v>
      </c>
      <c r="BD325" s="29" t="str">
        <f>IFERROR(VLOOKUP(tab_herpeto[[#This Row],[Espécie*2]],'Base de dados'!B:Z,10,),0)</f>
        <v>F</v>
      </c>
      <c r="BE325" s="29">
        <f>IFERROR(VLOOKUP(tab_herpeto[[#This Row],[Espécie*2]],'Base de dados'!B:Z,12,),0)</f>
        <v>1</v>
      </c>
      <c r="BF325" s="29" t="str">
        <f>IFERROR(VLOOKUP(tab_herpeto[[#This Row],[Espécie*2]],'Base de dados'!B:Z,14,),0)</f>
        <v>RS, PR, SC, SP, RJ, MG, GO</v>
      </c>
      <c r="BG325" s="29">
        <f>IFERROR(VLOOKUP(tab_herpeto[[#This Row],[Espécie*2]],'Base de dados'!B:Z,15,),0)</f>
        <v>0</v>
      </c>
      <c r="BH325" s="29">
        <f>IFERROR(VLOOKUP(tab_herpeto[[#This Row],[Espécie*2]],'Base de dados'!B:Z,16,),0)</f>
        <v>0</v>
      </c>
      <c r="BI325" s="29">
        <f>IFERROR(VLOOKUP(tab_herpeto[[#This Row],[Espécie*2]],'Base de dados'!B:Z,17,),0)</f>
        <v>0</v>
      </c>
      <c r="BJ325" s="29">
        <f>IFERROR(VLOOKUP(tab_herpeto[[#This Row],[Espécie*2]],'Base de dados'!B:Z,18,),0)</f>
        <v>0</v>
      </c>
      <c r="BK325" s="29" t="str">
        <f>IFERROR(VLOOKUP(tab_herpeto[[#This Row],[Espécie*2]],'Base de dados'!B:Z,19,),0)</f>
        <v>-</v>
      </c>
      <c r="BL325" s="29" t="str">
        <f>IFERROR(VLOOKUP(tab_herpeto[[#This Row],[Espécie*2]],'Base de dados'!B:Z,20,),0)</f>
        <v>-</v>
      </c>
      <c r="BM325" s="29" t="str">
        <f>IFERROR(VLOOKUP(tab_herpeto[[#This Row],[Espécie*2]],'Base de dados'!B:Z,24),0)</f>
        <v>-</v>
      </c>
      <c r="BN325" s="29" t="str">
        <f>IFERROR(VLOOKUP(tab_herpeto[[#This Row],[Espécie*2]],'Base de dados'!B:Z,25,),0)</f>
        <v>-</v>
      </c>
      <c r="BO325" s="29">
        <f>IFERROR(VLOOKUP(tab_herpeto[[#This Row],[Espécie*2]],'Base de dados'!B:Z,2),0)</f>
        <v>40</v>
      </c>
      <c r="BP325" s="29">
        <f>IFERROR(VLOOKUP(tab_herpeto[[#This Row],[Espécie*2]],'Base de dados'!B:AA,26),0)</f>
        <v>0</v>
      </c>
    </row>
    <row r="326" spans="2:68" x14ac:dyDescent="0.25">
      <c r="B326" s="29">
        <v>322</v>
      </c>
      <c r="C326" s="33" t="s">
        <v>3071</v>
      </c>
      <c r="D326" s="29" t="s">
        <v>3131</v>
      </c>
      <c r="E326" s="29" t="s">
        <v>86</v>
      </c>
      <c r="F326" s="50">
        <v>45202</v>
      </c>
      <c r="G326" s="50" t="s">
        <v>3073</v>
      </c>
      <c r="H326" s="50"/>
      <c r="I326" s="50" t="s">
        <v>57</v>
      </c>
      <c r="J326" s="50" t="s">
        <v>3133</v>
      </c>
      <c r="K326" s="50" t="s">
        <v>834</v>
      </c>
      <c r="L326" s="29" t="str">
        <f>IFERROR(VLOOKUP(tab_herpeto[[#This Row],[Espécie*]],'Base de dados'!B:Z,7,),0)</f>
        <v>perereca</v>
      </c>
      <c r="M326" s="29" t="s">
        <v>3</v>
      </c>
      <c r="N326" s="49" t="s">
        <v>82</v>
      </c>
      <c r="O326" s="49" t="s">
        <v>82</v>
      </c>
      <c r="P326" s="29" t="s">
        <v>39</v>
      </c>
      <c r="Q326" s="49" t="s">
        <v>3136</v>
      </c>
      <c r="R326" s="49"/>
      <c r="S326" s="49" t="s">
        <v>4</v>
      </c>
      <c r="T326" s="55">
        <v>0.75</v>
      </c>
      <c r="U326" s="55">
        <v>0.79166666666666696</v>
      </c>
      <c r="V326" s="49"/>
      <c r="W326" s="49"/>
      <c r="X326" s="29"/>
      <c r="Y326" s="29"/>
      <c r="Z326" s="33">
        <f>tab_herpeto[[#This Row],[Data]]</f>
        <v>45202</v>
      </c>
      <c r="AA326" s="29" t="str">
        <f>tab_herpeto[[#This Row],[Empreendimento]]</f>
        <v>PCH Canoas</v>
      </c>
      <c r="AB326" s="29" t="s">
        <v>175</v>
      </c>
      <c r="AC326" s="29" t="s">
        <v>178</v>
      </c>
      <c r="AD326" s="29" t="s">
        <v>181</v>
      </c>
      <c r="AE326" s="29" t="s">
        <v>3086</v>
      </c>
      <c r="AF326" s="29" t="s">
        <v>184</v>
      </c>
      <c r="AG326" s="29" t="s">
        <v>3130</v>
      </c>
      <c r="AH326" s="29" t="s">
        <v>189</v>
      </c>
      <c r="AI326" s="43" t="str">
        <f>tab_herpeto[[#This Row],[Espécie*]]</f>
        <v>Aplastodiscus perviridis</v>
      </c>
      <c r="AJ326" s="34" t="str">
        <f>IFERROR(VLOOKUP(tab_herpeto[[#This Row],[Espécie*2]],'Base de dados'!B:Z,7,),0)</f>
        <v>perereca</v>
      </c>
      <c r="AK326" s="29" t="str">
        <f>IFERROR(VLOOKUP(tab_herpeto[[#This Row],[Espécie*2]],'Base de dados'!B:Z,13,),0)</f>
        <v>-</v>
      </c>
      <c r="AL326" s="29"/>
      <c r="AM326" s="54">
        <v>531729</v>
      </c>
      <c r="AN326" s="54">
        <v>6964676</v>
      </c>
      <c r="AO326" s="29" t="str">
        <f>IFERROR(VLOOKUP(tab_herpeto[[#This Row],[Espécie*2]],'Base de dados'!B:Z,22,),0)</f>
        <v>-</v>
      </c>
      <c r="AP326" s="29" t="str">
        <f>IFERROR(VLOOKUP(tab_herpeto[[#This Row],[Espécie*2]],'Base de dados'!B:Z,23,),0)</f>
        <v>-</v>
      </c>
      <c r="AQ326" s="29" t="str">
        <f>IFERROR(VLOOKUP(tab_herpeto[[#This Row],[Espécie*2]],'Base de dados'!B:Z,21,),0)</f>
        <v>LC</v>
      </c>
      <c r="AR326" s="29" t="str">
        <f>tab_herpeto[[#This Row],[Campanha]]</f>
        <v>C04</v>
      </c>
      <c r="AS326" s="29"/>
      <c r="AT326" s="29" t="str">
        <f>tab_herpeto[[#This Row],[Método]]</f>
        <v>Ponto de escuta</v>
      </c>
      <c r="AU326" s="29" t="str">
        <f>tab_herpeto[[#This Row],[ID Marcação*]]</f>
        <v>-</v>
      </c>
      <c r="AV326" s="29">
        <f>tab_herpeto[[#This Row],[Nº do Tombo]]</f>
        <v>0</v>
      </c>
      <c r="AW326" s="29" t="str">
        <f>IFERROR(VLOOKUP(tab_herpeto[[#This Row],[Espécie*2]],'Base de dados'!B:Z,11,),0)</f>
        <v>E</v>
      </c>
      <c r="AX326" s="29" t="str">
        <f>IFERROR(VLOOKUP(tab_herpeto[[#This Row],[Espécie*2]],'Base de dados'!B:Z,3,),0)</f>
        <v>Anura</v>
      </c>
      <c r="AY326" s="29" t="str">
        <f>IFERROR(VLOOKUP(tab_herpeto[[#This Row],[Espécie*2]],'Base de dados'!B:Z,4,),0)</f>
        <v>Hylidae</v>
      </c>
      <c r="AZ326" s="29" t="str">
        <f>IFERROR(VLOOKUP(tab_herpeto[[#This Row],[Espécie*2]],'Base de dados'!B:Z,5,),0)</f>
        <v>Cophomantinae</v>
      </c>
      <c r="BA326" s="29">
        <f>IFERROR(VLOOKUP(tab_herpeto[[#This Row],[Espécie*2]],'Base de dados'!B:Z,6,),0)</f>
        <v>0</v>
      </c>
      <c r="BB326" s="29" t="str">
        <f>IFERROR(VLOOKUP(tab_herpeto[[#This Row],[Espécie*2]],'Base de dados'!B:Z,8,),0)</f>
        <v>-</v>
      </c>
      <c r="BC326" s="29" t="str">
        <f>IFERROR(VLOOKUP(tab_herpeto[[#This Row],[Espécie*2]],'Base de dados'!B:Z,9,),0)</f>
        <v>Ar</v>
      </c>
      <c r="BD326" s="29" t="str">
        <f>IFERROR(VLOOKUP(tab_herpeto[[#This Row],[Espécie*2]],'Base de dados'!B:Z,10,),0)</f>
        <v>F</v>
      </c>
      <c r="BE326" s="29">
        <f>IFERROR(VLOOKUP(tab_herpeto[[#This Row],[Espécie*2]],'Base de dados'!B:Z,12,),0)</f>
        <v>1</v>
      </c>
      <c r="BF326" s="29" t="str">
        <f>IFERROR(VLOOKUP(tab_herpeto[[#This Row],[Espécie*2]],'Base de dados'!B:Z,14,),0)</f>
        <v>RS, PR, SC, SP, RJ, MG, GO</v>
      </c>
      <c r="BG326" s="29">
        <f>IFERROR(VLOOKUP(tab_herpeto[[#This Row],[Espécie*2]],'Base de dados'!B:Z,15,),0)</f>
        <v>0</v>
      </c>
      <c r="BH326" s="29">
        <f>IFERROR(VLOOKUP(tab_herpeto[[#This Row],[Espécie*2]],'Base de dados'!B:Z,16,),0)</f>
        <v>0</v>
      </c>
      <c r="BI326" s="29">
        <f>IFERROR(VLOOKUP(tab_herpeto[[#This Row],[Espécie*2]],'Base de dados'!B:Z,17,),0)</f>
        <v>0</v>
      </c>
      <c r="BJ326" s="29">
        <f>IFERROR(VLOOKUP(tab_herpeto[[#This Row],[Espécie*2]],'Base de dados'!B:Z,18,),0)</f>
        <v>0</v>
      </c>
      <c r="BK326" s="29" t="str">
        <f>IFERROR(VLOOKUP(tab_herpeto[[#This Row],[Espécie*2]],'Base de dados'!B:Z,19,),0)</f>
        <v>-</v>
      </c>
      <c r="BL326" s="29" t="str">
        <f>IFERROR(VLOOKUP(tab_herpeto[[#This Row],[Espécie*2]],'Base de dados'!B:Z,20,),0)</f>
        <v>-</v>
      </c>
      <c r="BM326" s="29" t="str">
        <f>IFERROR(VLOOKUP(tab_herpeto[[#This Row],[Espécie*2]],'Base de dados'!B:Z,24),0)</f>
        <v>-</v>
      </c>
      <c r="BN326" s="29" t="str">
        <f>IFERROR(VLOOKUP(tab_herpeto[[#This Row],[Espécie*2]],'Base de dados'!B:Z,25,),0)</f>
        <v>-</v>
      </c>
      <c r="BO326" s="29">
        <f>IFERROR(VLOOKUP(tab_herpeto[[#This Row],[Espécie*2]],'Base de dados'!B:Z,2),0)</f>
        <v>40</v>
      </c>
      <c r="BP326" s="29">
        <f>IFERROR(VLOOKUP(tab_herpeto[[#This Row],[Espécie*2]],'Base de dados'!B:AA,26),0)</f>
        <v>0</v>
      </c>
    </row>
    <row r="327" spans="2:68" x14ac:dyDescent="0.25">
      <c r="B327" s="29">
        <v>323</v>
      </c>
      <c r="C327" s="33" t="s">
        <v>3071</v>
      </c>
      <c r="D327" s="29" t="s">
        <v>3131</v>
      </c>
      <c r="E327" s="29" t="s">
        <v>86</v>
      </c>
      <c r="F327" s="50">
        <v>45202</v>
      </c>
      <c r="G327" s="50" t="s">
        <v>3073</v>
      </c>
      <c r="H327" s="50"/>
      <c r="I327" s="50" t="s">
        <v>57</v>
      </c>
      <c r="J327" s="50" t="s">
        <v>3133</v>
      </c>
      <c r="K327" s="50" t="s">
        <v>834</v>
      </c>
      <c r="L327" s="29" t="str">
        <f>IFERROR(VLOOKUP(tab_herpeto[[#This Row],[Espécie*]],'Base de dados'!B:Z,7,),0)</f>
        <v>perereca</v>
      </c>
      <c r="M327" s="29" t="s">
        <v>3</v>
      </c>
      <c r="N327" s="49" t="s">
        <v>82</v>
      </c>
      <c r="O327" s="49" t="s">
        <v>82</v>
      </c>
      <c r="P327" s="29" t="s">
        <v>39</v>
      </c>
      <c r="Q327" s="49" t="s">
        <v>3136</v>
      </c>
      <c r="R327" s="49"/>
      <c r="S327" s="49" t="s">
        <v>4</v>
      </c>
      <c r="T327" s="55">
        <v>0.75</v>
      </c>
      <c r="U327" s="55">
        <v>0.79166666666666696</v>
      </c>
      <c r="V327" s="49"/>
      <c r="W327" s="49"/>
      <c r="X327" s="29"/>
      <c r="Y327" s="29"/>
      <c r="Z327" s="33">
        <f>tab_herpeto[[#This Row],[Data]]</f>
        <v>45202</v>
      </c>
      <c r="AA327" s="29" t="str">
        <f>tab_herpeto[[#This Row],[Empreendimento]]</f>
        <v>PCH Canoas</v>
      </c>
      <c r="AB327" s="29" t="s">
        <v>175</v>
      </c>
      <c r="AC327" s="29" t="s">
        <v>178</v>
      </c>
      <c r="AD327" s="29" t="s">
        <v>181</v>
      </c>
      <c r="AE327" s="29" t="s">
        <v>3086</v>
      </c>
      <c r="AF327" s="29" t="s">
        <v>184</v>
      </c>
      <c r="AG327" s="29" t="s">
        <v>3130</v>
      </c>
      <c r="AH327" s="29" t="s">
        <v>189</v>
      </c>
      <c r="AI327" s="43" t="str">
        <f>tab_herpeto[[#This Row],[Espécie*]]</f>
        <v>Aplastodiscus perviridis</v>
      </c>
      <c r="AJ327" s="34" t="str">
        <f>IFERROR(VLOOKUP(tab_herpeto[[#This Row],[Espécie*2]],'Base de dados'!B:Z,7,),0)</f>
        <v>perereca</v>
      </c>
      <c r="AK327" s="29" t="str">
        <f>IFERROR(VLOOKUP(tab_herpeto[[#This Row],[Espécie*2]],'Base de dados'!B:Z,13,),0)</f>
        <v>-</v>
      </c>
      <c r="AL327" s="29"/>
      <c r="AM327" s="54">
        <v>531729</v>
      </c>
      <c r="AN327" s="54">
        <v>6964676</v>
      </c>
      <c r="AO327" s="29" t="str">
        <f>IFERROR(VLOOKUP(tab_herpeto[[#This Row],[Espécie*2]],'Base de dados'!B:Z,22,),0)</f>
        <v>-</v>
      </c>
      <c r="AP327" s="29" t="str">
        <f>IFERROR(VLOOKUP(tab_herpeto[[#This Row],[Espécie*2]],'Base de dados'!B:Z,23,),0)</f>
        <v>-</v>
      </c>
      <c r="AQ327" s="29" t="str">
        <f>IFERROR(VLOOKUP(tab_herpeto[[#This Row],[Espécie*2]],'Base de dados'!B:Z,21,),0)</f>
        <v>LC</v>
      </c>
      <c r="AR327" s="29" t="str">
        <f>tab_herpeto[[#This Row],[Campanha]]</f>
        <v>C04</v>
      </c>
      <c r="AS327" s="29"/>
      <c r="AT327" s="29" t="str">
        <f>tab_herpeto[[#This Row],[Método]]</f>
        <v>Ponto de escuta</v>
      </c>
      <c r="AU327" s="29" t="str">
        <f>tab_herpeto[[#This Row],[ID Marcação*]]</f>
        <v>-</v>
      </c>
      <c r="AV327" s="29">
        <f>tab_herpeto[[#This Row],[Nº do Tombo]]</f>
        <v>0</v>
      </c>
      <c r="AW327" s="29" t="str">
        <f>IFERROR(VLOOKUP(tab_herpeto[[#This Row],[Espécie*2]],'Base de dados'!B:Z,11,),0)</f>
        <v>E</v>
      </c>
      <c r="AX327" s="29" t="str">
        <f>IFERROR(VLOOKUP(tab_herpeto[[#This Row],[Espécie*2]],'Base de dados'!B:Z,3,),0)</f>
        <v>Anura</v>
      </c>
      <c r="AY327" s="29" t="str">
        <f>IFERROR(VLOOKUP(tab_herpeto[[#This Row],[Espécie*2]],'Base de dados'!B:Z,4,),0)</f>
        <v>Hylidae</v>
      </c>
      <c r="AZ327" s="29" t="str">
        <f>IFERROR(VLOOKUP(tab_herpeto[[#This Row],[Espécie*2]],'Base de dados'!B:Z,5,),0)</f>
        <v>Cophomantinae</v>
      </c>
      <c r="BA327" s="29">
        <f>IFERROR(VLOOKUP(tab_herpeto[[#This Row],[Espécie*2]],'Base de dados'!B:Z,6,),0)</f>
        <v>0</v>
      </c>
      <c r="BB327" s="29" t="str">
        <f>IFERROR(VLOOKUP(tab_herpeto[[#This Row],[Espécie*2]],'Base de dados'!B:Z,8,),0)</f>
        <v>-</v>
      </c>
      <c r="BC327" s="29" t="str">
        <f>IFERROR(VLOOKUP(tab_herpeto[[#This Row],[Espécie*2]],'Base de dados'!B:Z,9,),0)</f>
        <v>Ar</v>
      </c>
      <c r="BD327" s="29" t="str">
        <f>IFERROR(VLOOKUP(tab_herpeto[[#This Row],[Espécie*2]],'Base de dados'!B:Z,10,),0)</f>
        <v>F</v>
      </c>
      <c r="BE327" s="29">
        <f>IFERROR(VLOOKUP(tab_herpeto[[#This Row],[Espécie*2]],'Base de dados'!B:Z,12,),0)</f>
        <v>1</v>
      </c>
      <c r="BF327" s="29" t="str">
        <f>IFERROR(VLOOKUP(tab_herpeto[[#This Row],[Espécie*2]],'Base de dados'!B:Z,14,),0)</f>
        <v>RS, PR, SC, SP, RJ, MG, GO</v>
      </c>
      <c r="BG327" s="29">
        <f>IFERROR(VLOOKUP(tab_herpeto[[#This Row],[Espécie*2]],'Base de dados'!B:Z,15,),0)</f>
        <v>0</v>
      </c>
      <c r="BH327" s="29">
        <f>IFERROR(VLOOKUP(tab_herpeto[[#This Row],[Espécie*2]],'Base de dados'!B:Z,16,),0)</f>
        <v>0</v>
      </c>
      <c r="BI327" s="29">
        <f>IFERROR(VLOOKUP(tab_herpeto[[#This Row],[Espécie*2]],'Base de dados'!B:Z,17,),0)</f>
        <v>0</v>
      </c>
      <c r="BJ327" s="29">
        <f>IFERROR(VLOOKUP(tab_herpeto[[#This Row],[Espécie*2]],'Base de dados'!B:Z,18,),0)</f>
        <v>0</v>
      </c>
      <c r="BK327" s="29" t="str">
        <f>IFERROR(VLOOKUP(tab_herpeto[[#This Row],[Espécie*2]],'Base de dados'!B:Z,19,),0)</f>
        <v>-</v>
      </c>
      <c r="BL327" s="29" t="str">
        <f>IFERROR(VLOOKUP(tab_herpeto[[#This Row],[Espécie*2]],'Base de dados'!B:Z,20,),0)</f>
        <v>-</v>
      </c>
      <c r="BM327" s="29" t="str">
        <f>IFERROR(VLOOKUP(tab_herpeto[[#This Row],[Espécie*2]],'Base de dados'!B:Z,24),0)</f>
        <v>-</v>
      </c>
      <c r="BN327" s="29" t="str">
        <f>IFERROR(VLOOKUP(tab_herpeto[[#This Row],[Espécie*2]],'Base de dados'!B:Z,25,),0)</f>
        <v>-</v>
      </c>
      <c r="BO327" s="29">
        <f>IFERROR(VLOOKUP(tab_herpeto[[#This Row],[Espécie*2]],'Base de dados'!B:Z,2),0)</f>
        <v>40</v>
      </c>
      <c r="BP327" s="29">
        <f>IFERROR(VLOOKUP(tab_herpeto[[#This Row],[Espécie*2]],'Base de dados'!B:AA,26),0)</f>
        <v>0</v>
      </c>
    </row>
    <row r="328" spans="2:68" x14ac:dyDescent="0.25">
      <c r="B328" s="29">
        <v>324</v>
      </c>
      <c r="C328" s="33" t="s">
        <v>3071</v>
      </c>
      <c r="D328" s="29" t="s">
        <v>3131</v>
      </c>
      <c r="E328" s="29" t="s">
        <v>86</v>
      </c>
      <c r="F328" s="50">
        <v>45202</v>
      </c>
      <c r="G328" s="50" t="s">
        <v>3073</v>
      </c>
      <c r="H328" s="50"/>
      <c r="I328" s="50" t="s">
        <v>57</v>
      </c>
      <c r="J328" s="50" t="s">
        <v>3133</v>
      </c>
      <c r="K328" s="50" t="s">
        <v>834</v>
      </c>
      <c r="L328" s="29" t="str">
        <f>IFERROR(VLOOKUP(tab_herpeto[[#This Row],[Espécie*]],'Base de dados'!B:Z,7,),0)</f>
        <v>perereca</v>
      </c>
      <c r="M328" s="29" t="s">
        <v>3</v>
      </c>
      <c r="N328" s="49" t="s">
        <v>82</v>
      </c>
      <c r="O328" s="49" t="s">
        <v>82</v>
      </c>
      <c r="P328" s="29" t="s">
        <v>39</v>
      </c>
      <c r="Q328" s="49" t="s">
        <v>3136</v>
      </c>
      <c r="R328" s="49"/>
      <c r="S328" s="49" t="s">
        <v>4</v>
      </c>
      <c r="T328" s="55">
        <v>0.75</v>
      </c>
      <c r="U328" s="55">
        <v>0.79166666666666696</v>
      </c>
      <c r="V328" s="49"/>
      <c r="W328" s="49"/>
      <c r="X328" s="29"/>
      <c r="Y328" s="29"/>
      <c r="Z328" s="33">
        <f>tab_herpeto[[#This Row],[Data]]</f>
        <v>45202</v>
      </c>
      <c r="AA328" s="29" t="str">
        <f>tab_herpeto[[#This Row],[Empreendimento]]</f>
        <v>PCH Canoas</v>
      </c>
      <c r="AB328" s="29" t="s">
        <v>175</v>
      </c>
      <c r="AC328" s="29" t="s">
        <v>178</v>
      </c>
      <c r="AD328" s="29" t="s">
        <v>181</v>
      </c>
      <c r="AE328" s="29" t="s">
        <v>3086</v>
      </c>
      <c r="AF328" s="29" t="s">
        <v>184</v>
      </c>
      <c r="AG328" s="29" t="s">
        <v>3130</v>
      </c>
      <c r="AH328" s="29" t="s">
        <v>189</v>
      </c>
      <c r="AI328" s="43" t="str">
        <f>tab_herpeto[[#This Row],[Espécie*]]</f>
        <v>Aplastodiscus perviridis</v>
      </c>
      <c r="AJ328" s="34" t="str">
        <f>IFERROR(VLOOKUP(tab_herpeto[[#This Row],[Espécie*2]],'Base de dados'!B:Z,7,),0)</f>
        <v>perereca</v>
      </c>
      <c r="AK328" s="29" t="str">
        <f>IFERROR(VLOOKUP(tab_herpeto[[#This Row],[Espécie*2]],'Base de dados'!B:Z,13,),0)</f>
        <v>-</v>
      </c>
      <c r="AL328" s="29"/>
      <c r="AM328" s="54">
        <v>531729</v>
      </c>
      <c r="AN328" s="54">
        <v>6964676</v>
      </c>
      <c r="AO328" s="29" t="str">
        <f>IFERROR(VLOOKUP(tab_herpeto[[#This Row],[Espécie*2]],'Base de dados'!B:Z,22,),0)</f>
        <v>-</v>
      </c>
      <c r="AP328" s="29" t="str">
        <f>IFERROR(VLOOKUP(tab_herpeto[[#This Row],[Espécie*2]],'Base de dados'!B:Z,23,),0)</f>
        <v>-</v>
      </c>
      <c r="AQ328" s="29" t="str">
        <f>IFERROR(VLOOKUP(tab_herpeto[[#This Row],[Espécie*2]],'Base de dados'!B:Z,21,),0)</f>
        <v>LC</v>
      </c>
      <c r="AR328" s="29" t="str">
        <f>tab_herpeto[[#This Row],[Campanha]]</f>
        <v>C04</v>
      </c>
      <c r="AS328" s="29"/>
      <c r="AT328" s="29" t="str">
        <f>tab_herpeto[[#This Row],[Método]]</f>
        <v>Ponto de escuta</v>
      </c>
      <c r="AU328" s="29" t="str">
        <f>tab_herpeto[[#This Row],[ID Marcação*]]</f>
        <v>-</v>
      </c>
      <c r="AV328" s="29">
        <f>tab_herpeto[[#This Row],[Nº do Tombo]]</f>
        <v>0</v>
      </c>
      <c r="AW328" s="29" t="str">
        <f>IFERROR(VLOOKUP(tab_herpeto[[#This Row],[Espécie*2]],'Base de dados'!B:Z,11,),0)</f>
        <v>E</v>
      </c>
      <c r="AX328" s="29" t="str">
        <f>IFERROR(VLOOKUP(tab_herpeto[[#This Row],[Espécie*2]],'Base de dados'!B:Z,3,),0)</f>
        <v>Anura</v>
      </c>
      <c r="AY328" s="29" t="str">
        <f>IFERROR(VLOOKUP(tab_herpeto[[#This Row],[Espécie*2]],'Base de dados'!B:Z,4,),0)</f>
        <v>Hylidae</v>
      </c>
      <c r="AZ328" s="29" t="str">
        <f>IFERROR(VLOOKUP(tab_herpeto[[#This Row],[Espécie*2]],'Base de dados'!B:Z,5,),0)</f>
        <v>Cophomantinae</v>
      </c>
      <c r="BA328" s="29">
        <f>IFERROR(VLOOKUP(tab_herpeto[[#This Row],[Espécie*2]],'Base de dados'!B:Z,6,),0)</f>
        <v>0</v>
      </c>
      <c r="BB328" s="29" t="str">
        <f>IFERROR(VLOOKUP(tab_herpeto[[#This Row],[Espécie*2]],'Base de dados'!B:Z,8,),0)</f>
        <v>-</v>
      </c>
      <c r="BC328" s="29" t="str">
        <f>IFERROR(VLOOKUP(tab_herpeto[[#This Row],[Espécie*2]],'Base de dados'!B:Z,9,),0)</f>
        <v>Ar</v>
      </c>
      <c r="BD328" s="29" t="str">
        <f>IFERROR(VLOOKUP(tab_herpeto[[#This Row],[Espécie*2]],'Base de dados'!B:Z,10,),0)</f>
        <v>F</v>
      </c>
      <c r="BE328" s="29">
        <f>IFERROR(VLOOKUP(tab_herpeto[[#This Row],[Espécie*2]],'Base de dados'!B:Z,12,),0)</f>
        <v>1</v>
      </c>
      <c r="BF328" s="29" t="str">
        <f>IFERROR(VLOOKUP(tab_herpeto[[#This Row],[Espécie*2]],'Base de dados'!B:Z,14,),0)</f>
        <v>RS, PR, SC, SP, RJ, MG, GO</v>
      </c>
      <c r="BG328" s="29">
        <f>IFERROR(VLOOKUP(tab_herpeto[[#This Row],[Espécie*2]],'Base de dados'!B:Z,15,),0)</f>
        <v>0</v>
      </c>
      <c r="BH328" s="29">
        <f>IFERROR(VLOOKUP(tab_herpeto[[#This Row],[Espécie*2]],'Base de dados'!B:Z,16,),0)</f>
        <v>0</v>
      </c>
      <c r="BI328" s="29">
        <f>IFERROR(VLOOKUP(tab_herpeto[[#This Row],[Espécie*2]],'Base de dados'!B:Z,17,),0)</f>
        <v>0</v>
      </c>
      <c r="BJ328" s="29">
        <f>IFERROR(VLOOKUP(tab_herpeto[[#This Row],[Espécie*2]],'Base de dados'!B:Z,18,),0)</f>
        <v>0</v>
      </c>
      <c r="BK328" s="29" t="str">
        <f>IFERROR(VLOOKUP(tab_herpeto[[#This Row],[Espécie*2]],'Base de dados'!B:Z,19,),0)</f>
        <v>-</v>
      </c>
      <c r="BL328" s="29" t="str">
        <f>IFERROR(VLOOKUP(tab_herpeto[[#This Row],[Espécie*2]],'Base de dados'!B:Z,20,),0)</f>
        <v>-</v>
      </c>
      <c r="BM328" s="29" t="str">
        <f>IFERROR(VLOOKUP(tab_herpeto[[#This Row],[Espécie*2]],'Base de dados'!B:Z,24),0)</f>
        <v>-</v>
      </c>
      <c r="BN328" s="29" t="str">
        <f>IFERROR(VLOOKUP(tab_herpeto[[#This Row],[Espécie*2]],'Base de dados'!B:Z,25,),0)</f>
        <v>-</v>
      </c>
      <c r="BO328" s="29">
        <f>IFERROR(VLOOKUP(tab_herpeto[[#This Row],[Espécie*2]],'Base de dados'!B:Z,2),0)</f>
        <v>40</v>
      </c>
      <c r="BP328" s="29">
        <f>IFERROR(VLOOKUP(tab_herpeto[[#This Row],[Espécie*2]],'Base de dados'!B:AA,26),0)</f>
        <v>0</v>
      </c>
    </row>
    <row r="329" spans="2:68" x14ac:dyDescent="0.25">
      <c r="B329" s="29">
        <v>325</v>
      </c>
      <c r="C329" s="33" t="s">
        <v>3071</v>
      </c>
      <c r="D329" s="29" t="s">
        <v>3131</v>
      </c>
      <c r="E329" s="29" t="s">
        <v>86</v>
      </c>
      <c r="F329" s="50">
        <v>45202</v>
      </c>
      <c r="G329" s="50" t="s">
        <v>3073</v>
      </c>
      <c r="H329" s="50"/>
      <c r="I329" s="50" t="s">
        <v>57</v>
      </c>
      <c r="J329" s="50" t="s">
        <v>3133</v>
      </c>
      <c r="K329" s="50" t="s">
        <v>834</v>
      </c>
      <c r="L329" s="29" t="str">
        <f>IFERROR(VLOOKUP(tab_herpeto[[#This Row],[Espécie*]],'Base de dados'!B:Z,7,),0)</f>
        <v>perereca</v>
      </c>
      <c r="M329" s="29" t="s">
        <v>3</v>
      </c>
      <c r="N329" s="49" t="s">
        <v>82</v>
      </c>
      <c r="O329" s="49" t="s">
        <v>82</v>
      </c>
      <c r="P329" s="29" t="s">
        <v>39</v>
      </c>
      <c r="Q329" s="49" t="s">
        <v>3136</v>
      </c>
      <c r="R329" s="49"/>
      <c r="S329" s="49" t="s">
        <v>4</v>
      </c>
      <c r="T329" s="55">
        <v>0.75</v>
      </c>
      <c r="U329" s="55">
        <v>0.79166666666666696</v>
      </c>
      <c r="V329" s="49"/>
      <c r="W329" s="49"/>
      <c r="X329" s="29"/>
      <c r="Y329" s="29"/>
      <c r="Z329" s="33">
        <f>tab_herpeto[[#This Row],[Data]]</f>
        <v>45202</v>
      </c>
      <c r="AA329" s="29" t="str">
        <f>tab_herpeto[[#This Row],[Empreendimento]]</f>
        <v>PCH Canoas</v>
      </c>
      <c r="AB329" s="29" t="s">
        <v>175</v>
      </c>
      <c r="AC329" s="29" t="s">
        <v>178</v>
      </c>
      <c r="AD329" s="29" t="s">
        <v>181</v>
      </c>
      <c r="AE329" s="29" t="s">
        <v>3086</v>
      </c>
      <c r="AF329" s="29" t="s">
        <v>184</v>
      </c>
      <c r="AG329" s="29" t="s">
        <v>3130</v>
      </c>
      <c r="AH329" s="29" t="s">
        <v>189</v>
      </c>
      <c r="AI329" s="43" t="str">
        <f>tab_herpeto[[#This Row],[Espécie*]]</f>
        <v>Aplastodiscus perviridis</v>
      </c>
      <c r="AJ329" s="34" t="str">
        <f>IFERROR(VLOOKUP(tab_herpeto[[#This Row],[Espécie*2]],'Base de dados'!B:Z,7,),0)</f>
        <v>perereca</v>
      </c>
      <c r="AK329" s="29" t="str">
        <f>IFERROR(VLOOKUP(tab_herpeto[[#This Row],[Espécie*2]],'Base de dados'!B:Z,13,),0)</f>
        <v>-</v>
      </c>
      <c r="AL329" s="29"/>
      <c r="AM329" s="54">
        <v>531729</v>
      </c>
      <c r="AN329" s="54">
        <v>6964676</v>
      </c>
      <c r="AO329" s="29" t="str">
        <f>IFERROR(VLOOKUP(tab_herpeto[[#This Row],[Espécie*2]],'Base de dados'!B:Z,22,),0)</f>
        <v>-</v>
      </c>
      <c r="AP329" s="29" t="str">
        <f>IFERROR(VLOOKUP(tab_herpeto[[#This Row],[Espécie*2]],'Base de dados'!B:Z,23,),0)</f>
        <v>-</v>
      </c>
      <c r="AQ329" s="29" t="str">
        <f>IFERROR(VLOOKUP(tab_herpeto[[#This Row],[Espécie*2]],'Base de dados'!B:Z,21,),0)</f>
        <v>LC</v>
      </c>
      <c r="AR329" s="29" t="str">
        <f>tab_herpeto[[#This Row],[Campanha]]</f>
        <v>C04</v>
      </c>
      <c r="AS329" s="29"/>
      <c r="AT329" s="29" t="str">
        <f>tab_herpeto[[#This Row],[Método]]</f>
        <v>Ponto de escuta</v>
      </c>
      <c r="AU329" s="29" t="str">
        <f>tab_herpeto[[#This Row],[ID Marcação*]]</f>
        <v>-</v>
      </c>
      <c r="AV329" s="29">
        <f>tab_herpeto[[#This Row],[Nº do Tombo]]</f>
        <v>0</v>
      </c>
      <c r="AW329" s="29" t="str">
        <f>IFERROR(VLOOKUP(tab_herpeto[[#This Row],[Espécie*2]],'Base de dados'!B:Z,11,),0)</f>
        <v>E</v>
      </c>
      <c r="AX329" s="29" t="str">
        <f>IFERROR(VLOOKUP(tab_herpeto[[#This Row],[Espécie*2]],'Base de dados'!B:Z,3,),0)</f>
        <v>Anura</v>
      </c>
      <c r="AY329" s="29" t="str">
        <f>IFERROR(VLOOKUP(tab_herpeto[[#This Row],[Espécie*2]],'Base de dados'!B:Z,4,),0)</f>
        <v>Hylidae</v>
      </c>
      <c r="AZ329" s="29" t="str">
        <f>IFERROR(VLOOKUP(tab_herpeto[[#This Row],[Espécie*2]],'Base de dados'!B:Z,5,),0)</f>
        <v>Cophomantinae</v>
      </c>
      <c r="BA329" s="29">
        <f>IFERROR(VLOOKUP(tab_herpeto[[#This Row],[Espécie*2]],'Base de dados'!B:Z,6,),0)</f>
        <v>0</v>
      </c>
      <c r="BB329" s="29" t="str">
        <f>IFERROR(VLOOKUP(tab_herpeto[[#This Row],[Espécie*2]],'Base de dados'!B:Z,8,),0)</f>
        <v>-</v>
      </c>
      <c r="BC329" s="29" t="str">
        <f>IFERROR(VLOOKUP(tab_herpeto[[#This Row],[Espécie*2]],'Base de dados'!B:Z,9,),0)</f>
        <v>Ar</v>
      </c>
      <c r="BD329" s="29" t="str">
        <f>IFERROR(VLOOKUP(tab_herpeto[[#This Row],[Espécie*2]],'Base de dados'!B:Z,10,),0)</f>
        <v>F</v>
      </c>
      <c r="BE329" s="29">
        <f>IFERROR(VLOOKUP(tab_herpeto[[#This Row],[Espécie*2]],'Base de dados'!B:Z,12,),0)</f>
        <v>1</v>
      </c>
      <c r="BF329" s="29" t="str">
        <f>IFERROR(VLOOKUP(tab_herpeto[[#This Row],[Espécie*2]],'Base de dados'!B:Z,14,),0)</f>
        <v>RS, PR, SC, SP, RJ, MG, GO</v>
      </c>
      <c r="BG329" s="29">
        <f>IFERROR(VLOOKUP(tab_herpeto[[#This Row],[Espécie*2]],'Base de dados'!B:Z,15,),0)</f>
        <v>0</v>
      </c>
      <c r="BH329" s="29">
        <f>IFERROR(VLOOKUP(tab_herpeto[[#This Row],[Espécie*2]],'Base de dados'!B:Z,16,),0)</f>
        <v>0</v>
      </c>
      <c r="BI329" s="29">
        <f>IFERROR(VLOOKUP(tab_herpeto[[#This Row],[Espécie*2]],'Base de dados'!B:Z,17,),0)</f>
        <v>0</v>
      </c>
      <c r="BJ329" s="29">
        <f>IFERROR(VLOOKUP(tab_herpeto[[#This Row],[Espécie*2]],'Base de dados'!B:Z,18,),0)</f>
        <v>0</v>
      </c>
      <c r="BK329" s="29" t="str">
        <f>IFERROR(VLOOKUP(tab_herpeto[[#This Row],[Espécie*2]],'Base de dados'!B:Z,19,),0)</f>
        <v>-</v>
      </c>
      <c r="BL329" s="29" t="str">
        <f>IFERROR(VLOOKUP(tab_herpeto[[#This Row],[Espécie*2]],'Base de dados'!B:Z,20,),0)</f>
        <v>-</v>
      </c>
      <c r="BM329" s="29" t="str">
        <f>IFERROR(VLOOKUP(tab_herpeto[[#This Row],[Espécie*2]],'Base de dados'!B:Z,24),0)</f>
        <v>-</v>
      </c>
      <c r="BN329" s="29" t="str">
        <f>IFERROR(VLOOKUP(tab_herpeto[[#This Row],[Espécie*2]],'Base de dados'!B:Z,25,),0)</f>
        <v>-</v>
      </c>
      <c r="BO329" s="29">
        <f>IFERROR(VLOOKUP(tab_herpeto[[#This Row],[Espécie*2]],'Base de dados'!B:Z,2),0)</f>
        <v>40</v>
      </c>
      <c r="BP329" s="29">
        <f>IFERROR(VLOOKUP(tab_herpeto[[#This Row],[Espécie*2]],'Base de dados'!B:AA,26),0)</f>
        <v>0</v>
      </c>
    </row>
    <row r="330" spans="2:68" x14ac:dyDescent="0.25">
      <c r="B330" s="29">
        <v>326</v>
      </c>
      <c r="C330" s="33" t="s">
        <v>3071</v>
      </c>
      <c r="D330" s="29" t="s">
        <v>3131</v>
      </c>
      <c r="E330" s="29" t="s">
        <v>86</v>
      </c>
      <c r="F330" s="50">
        <v>45202</v>
      </c>
      <c r="G330" s="50" t="s">
        <v>3072</v>
      </c>
      <c r="H330" s="50"/>
      <c r="I330" s="50" t="s">
        <v>57</v>
      </c>
      <c r="J330" s="50" t="s">
        <v>3133</v>
      </c>
      <c r="K330" s="50" t="s">
        <v>570</v>
      </c>
      <c r="L330" s="29" t="str">
        <f>IFERROR(VLOOKUP(tab_herpeto[[#This Row],[Espécie*]],'Base de dados'!B:Z,7,),0)</f>
        <v>sapo-cururu</v>
      </c>
      <c r="M330" s="29" t="s">
        <v>3</v>
      </c>
      <c r="N330" s="49" t="s">
        <v>82</v>
      </c>
      <c r="O330" s="49" t="s">
        <v>82</v>
      </c>
      <c r="P330" s="29" t="s">
        <v>39</v>
      </c>
      <c r="Q330" s="49" t="s">
        <v>3136</v>
      </c>
      <c r="R330" s="49"/>
      <c r="S330" s="49" t="s">
        <v>4</v>
      </c>
      <c r="T330" s="55">
        <v>0.8125</v>
      </c>
      <c r="U330" s="55">
        <v>0.85416666666666663</v>
      </c>
      <c r="V330" s="49"/>
      <c r="W330" s="49"/>
      <c r="X330" s="29"/>
      <c r="Y330" s="29"/>
      <c r="Z330" s="33">
        <f>tab_herpeto[[#This Row],[Data]]</f>
        <v>45202</v>
      </c>
      <c r="AA330" s="29" t="str">
        <f>tab_herpeto[[#This Row],[Empreendimento]]</f>
        <v>PCH Canoas</v>
      </c>
      <c r="AB330" s="29" t="s">
        <v>175</v>
      </c>
      <c r="AC330" s="29" t="s">
        <v>178</v>
      </c>
      <c r="AD330" s="29" t="s">
        <v>181</v>
      </c>
      <c r="AE330" s="29" t="s">
        <v>3086</v>
      </c>
      <c r="AF330" s="29" t="s">
        <v>184</v>
      </c>
      <c r="AG330" s="29" t="s">
        <v>3130</v>
      </c>
      <c r="AH330" s="29" t="s">
        <v>189</v>
      </c>
      <c r="AI330" s="43" t="str">
        <f>tab_herpeto[[#This Row],[Espécie*]]</f>
        <v>Rhinella icterica</v>
      </c>
      <c r="AJ330" s="34" t="str">
        <f>IFERROR(VLOOKUP(tab_herpeto[[#This Row],[Espécie*2]],'Base de dados'!B:Z,7,),0)</f>
        <v>sapo-cururu</v>
      </c>
      <c r="AK330" s="29" t="str">
        <f>IFERROR(VLOOKUP(tab_herpeto[[#This Row],[Espécie*2]],'Base de dados'!B:Z,13,),0)</f>
        <v>-</v>
      </c>
      <c r="AL330" s="29"/>
      <c r="AM330" s="4">
        <v>532838</v>
      </c>
      <c r="AN330" s="4">
        <v>6964142</v>
      </c>
      <c r="AO330" s="29" t="str">
        <f>IFERROR(VLOOKUP(tab_herpeto[[#This Row],[Espécie*2]],'Base de dados'!B:Z,22,),0)</f>
        <v>-</v>
      </c>
      <c r="AP330" s="29" t="str">
        <f>IFERROR(VLOOKUP(tab_herpeto[[#This Row],[Espécie*2]],'Base de dados'!B:Z,23,),0)</f>
        <v>-</v>
      </c>
      <c r="AQ330" s="29" t="str">
        <f>IFERROR(VLOOKUP(tab_herpeto[[#This Row],[Espécie*2]],'Base de dados'!B:Z,21,),0)</f>
        <v>LC</v>
      </c>
      <c r="AR330" s="29" t="str">
        <f>tab_herpeto[[#This Row],[Campanha]]</f>
        <v>C04</v>
      </c>
      <c r="AS330" s="29"/>
      <c r="AT330" s="29" t="str">
        <f>tab_herpeto[[#This Row],[Método]]</f>
        <v>Ponto de escuta</v>
      </c>
      <c r="AU330" s="29" t="str">
        <f>tab_herpeto[[#This Row],[ID Marcação*]]</f>
        <v>-</v>
      </c>
      <c r="AV330" s="29">
        <f>tab_herpeto[[#This Row],[Nº do Tombo]]</f>
        <v>0</v>
      </c>
      <c r="AW330" s="29" t="str">
        <f>IFERROR(VLOOKUP(tab_herpeto[[#This Row],[Espécie*2]],'Base de dados'!B:Z,11,),0)</f>
        <v>E</v>
      </c>
      <c r="AX330" s="29" t="str">
        <f>IFERROR(VLOOKUP(tab_herpeto[[#This Row],[Espécie*2]],'Base de dados'!B:Z,3,),0)</f>
        <v>Anura</v>
      </c>
      <c r="AY330" s="29" t="str">
        <f>IFERROR(VLOOKUP(tab_herpeto[[#This Row],[Espécie*2]],'Base de dados'!B:Z,4,),0)</f>
        <v>Bufonidae</v>
      </c>
      <c r="AZ330" s="29">
        <f>IFERROR(VLOOKUP(tab_herpeto[[#This Row],[Espécie*2]],'Base de dados'!B:Z,5,),0)</f>
        <v>0</v>
      </c>
      <c r="BA330" s="29">
        <f>IFERROR(VLOOKUP(tab_herpeto[[#This Row],[Espécie*2]],'Base de dados'!B:Z,6,),0)</f>
        <v>0</v>
      </c>
      <c r="BB330" s="29" t="str">
        <f>IFERROR(VLOOKUP(tab_herpeto[[#This Row],[Espécie*2]],'Base de dados'!B:Z,8,),0)</f>
        <v>-</v>
      </c>
      <c r="BC330" s="29" t="str">
        <f>IFERROR(VLOOKUP(tab_herpeto[[#This Row],[Espécie*2]],'Base de dados'!B:Z,9,),0)</f>
        <v>Te</v>
      </c>
      <c r="BD330" s="29" t="str">
        <f>IFERROR(VLOOKUP(tab_herpeto[[#This Row],[Espécie*2]],'Base de dados'!B:Z,10,),0)</f>
        <v>AF</v>
      </c>
      <c r="BE330" s="29">
        <f>IFERROR(VLOOKUP(tab_herpeto[[#This Row],[Espécie*2]],'Base de dados'!B:Z,12,),0)</f>
        <v>1</v>
      </c>
      <c r="BF330" s="29" t="str">
        <f>IFERROR(VLOOKUP(tab_herpeto[[#This Row],[Espécie*2]],'Base de dados'!B:Z,14,),0)</f>
        <v>RS, SC, PR, SP, RJ, MG</v>
      </c>
      <c r="BG330" s="29">
        <f>IFERROR(VLOOKUP(tab_herpeto[[#This Row],[Espécie*2]],'Base de dados'!B:Z,15,),0)</f>
        <v>0</v>
      </c>
      <c r="BH330" s="29">
        <f>IFERROR(VLOOKUP(tab_herpeto[[#This Row],[Espécie*2]],'Base de dados'!B:Z,16,),0)</f>
        <v>0</v>
      </c>
      <c r="BI330" s="29">
        <f>IFERROR(VLOOKUP(tab_herpeto[[#This Row],[Espécie*2]],'Base de dados'!B:Z,17,),0)</f>
        <v>0</v>
      </c>
      <c r="BJ330" s="29">
        <f>IFERROR(VLOOKUP(tab_herpeto[[#This Row],[Espécie*2]],'Base de dados'!B:Z,18,),0)</f>
        <v>0</v>
      </c>
      <c r="BK330" s="29" t="str">
        <f>IFERROR(VLOOKUP(tab_herpeto[[#This Row],[Espécie*2]],'Base de dados'!B:Z,19,),0)</f>
        <v>-</v>
      </c>
      <c r="BL330" s="29" t="str">
        <f>IFERROR(VLOOKUP(tab_herpeto[[#This Row],[Espécie*2]],'Base de dados'!B:Z,20,),0)</f>
        <v>-</v>
      </c>
      <c r="BM330" s="29" t="str">
        <f>IFERROR(VLOOKUP(tab_herpeto[[#This Row],[Espécie*2]],'Base de dados'!B:Z,24),0)</f>
        <v>-</v>
      </c>
      <c r="BN330" s="29" t="str">
        <f>IFERROR(VLOOKUP(tab_herpeto[[#This Row],[Espécie*2]],'Base de dados'!B:Z,25,),0)</f>
        <v>-</v>
      </c>
      <c r="BO330" s="29" t="str">
        <f>IFERROR(VLOOKUP(tab_herpeto[[#This Row],[Espécie*2]],'Base de dados'!B:Z,2),0)</f>
        <v>XX</v>
      </c>
      <c r="BP330" s="29">
        <f>IFERROR(VLOOKUP(tab_herpeto[[#This Row],[Espécie*2]],'Base de dados'!B:AA,26),0)</f>
        <v>0</v>
      </c>
    </row>
    <row r="331" spans="2:68" x14ac:dyDescent="0.25">
      <c r="B331" s="29">
        <v>327</v>
      </c>
      <c r="C331" s="33" t="s">
        <v>3071</v>
      </c>
      <c r="D331" s="29" t="s">
        <v>3131</v>
      </c>
      <c r="E331" s="29" t="s">
        <v>86</v>
      </c>
      <c r="F331" s="50">
        <v>45202</v>
      </c>
      <c r="G331" s="50" t="s">
        <v>3072</v>
      </c>
      <c r="H331" s="50"/>
      <c r="I331" s="50" t="s">
        <v>57</v>
      </c>
      <c r="J331" s="50" t="s">
        <v>3133</v>
      </c>
      <c r="K331" s="50" t="s">
        <v>570</v>
      </c>
      <c r="L331" s="29" t="str">
        <f>IFERROR(VLOOKUP(tab_herpeto[[#This Row],[Espécie*]],'Base de dados'!B:Z,7,),0)</f>
        <v>sapo-cururu</v>
      </c>
      <c r="M331" s="29" t="s">
        <v>3</v>
      </c>
      <c r="N331" s="49" t="s">
        <v>82</v>
      </c>
      <c r="O331" s="49" t="s">
        <v>82</v>
      </c>
      <c r="P331" s="29" t="s">
        <v>39</v>
      </c>
      <c r="Q331" s="49" t="s">
        <v>3136</v>
      </c>
      <c r="R331" s="49"/>
      <c r="S331" s="49" t="s">
        <v>4</v>
      </c>
      <c r="T331" s="55">
        <v>0.8125</v>
      </c>
      <c r="U331" s="55">
        <v>0.85416666666666663</v>
      </c>
      <c r="V331" s="49"/>
      <c r="W331" s="49"/>
      <c r="X331" s="29"/>
      <c r="Y331" s="29"/>
      <c r="Z331" s="33">
        <f>tab_herpeto[[#This Row],[Data]]</f>
        <v>45202</v>
      </c>
      <c r="AA331" s="29" t="str">
        <f>tab_herpeto[[#This Row],[Empreendimento]]</f>
        <v>PCH Canoas</v>
      </c>
      <c r="AB331" s="29" t="s">
        <v>175</v>
      </c>
      <c r="AC331" s="29" t="s">
        <v>178</v>
      </c>
      <c r="AD331" s="29" t="s">
        <v>181</v>
      </c>
      <c r="AE331" s="29" t="s">
        <v>3086</v>
      </c>
      <c r="AF331" s="29" t="s">
        <v>184</v>
      </c>
      <c r="AG331" s="29" t="s">
        <v>3130</v>
      </c>
      <c r="AH331" s="29" t="s">
        <v>189</v>
      </c>
      <c r="AI331" s="43" t="str">
        <f>tab_herpeto[[#This Row],[Espécie*]]</f>
        <v>Rhinella icterica</v>
      </c>
      <c r="AJ331" s="34" t="str">
        <f>IFERROR(VLOOKUP(tab_herpeto[[#This Row],[Espécie*2]],'Base de dados'!B:Z,7,),0)</f>
        <v>sapo-cururu</v>
      </c>
      <c r="AK331" s="29" t="str">
        <f>IFERROR(VLOOKUP(tab_herpeto[[#This Row],[Espécie*2]],'Base de dados'!B:Z,13,),0)</f>
        <v>-</v>
      </c>
      <c r="AL331" s="29"/>
      <c r="AM331" s="4">
        <v>532838</v>
      </c>
      <c r="AN331" s="4">
        <v>6964142</v>
      </c>
      <c r="AO331" s="29" t="str">
        <f>IFERROR(VLOOKUP(tab_herpeto[[#This Row],[Espécie*2]],'Base de dados'!B:Z,22,),0)</f>
        <v>-</v>
      </c>
      <c r="AP331" s="29" t="str">
        <f>IFERROR(VLOOKUP(tab_herpeto[[#This Row],[Espécie*2]],'Base de dados'!B:Z,23,),0)</f>
        <v>-</v>
      </c>
      <c r="AQ331" s="29" t="str">
        <f>IFERROR(VLOOKUP(tab_herpeto[[#This Row],[Espécie*2]],'Base de dados'!B:Z,21,),0)</f>
        <v>LC</v>
      </c>
      <c r="AR331" s="29" t="str">
        <f>tab_herpeto[[#This Row],[Campanha]]</f>
        <v>C04</v>
      </c>
      <c r="AS331" s="29"/>
      <c r="AT331" s="29" t="str">
        <f>tab_herpeto[[#This Row],[Método]]</f>
        <v>Ponto de escuta</v>
      </c>
      <c r="AU331" s="29" t="str">
        <f>tab_herpeto[[#This Row],[ID Marcação*]]</f>
        <v>-</v>
      </c>
      <c r="AV331" s="29">
        <f>tab_herpeto[[#This Row],[Nº do Tombo]]</f>
        <v>0</v>
      </c>
      <c r="AW331" s="29" t="str">
        <f>IFERROR(VLOOKUP(tab_herpeto[[#This Row],[Espécie*2]],'Base de dados'!B:Z,11,),0)</f>
        <v>E</v>
      </c>
      <c r="AX331" s="29" t="str">
        <f>IFERROR(VLOOKUP(tab_herpeto[[#This Row],[Espécie*2]],'Base de dados'!B:Z,3,),0)</f>
        <v>Anura</v>
      </c>
      <c r="AY331" s="29" t="str">
        <f>IFERROR(VLOOKUP(tab_herpeto[[#This Row],[Espécie*2]],'Base de dados'!B:Z,4,),0)</f>
        <v>Bufonidae</v>
      </c>
      <c r="AZ331" s="29">
        <f>IFERROR(VLOOKUP(tab_herpeto[[#This Row],[Espécie*2]],'Base de dados'!B:Z,5,),0)</f>
        <v>0</v>
      </c>
      <c r="BA331" s="29">
        <f>IFERROR(VLOOKUP(tab_herpeto[[#This Row],[Espécie*2]],'Base de dados'!B:Z,6,),0)</f>
        <v>0</v>
      </c>
      <c r="BB331" s="29" t="str">
        <f>IFERROR(VLOOKUP(tab_herpeto[[#This Row],[Espécie*2]],'Base de dados'!B:Z,8,),0)</f>
        <v>-</v>
      </c>
      <c r="BC331" s="29" t="str">
        <f>IFERROR(VLOOKUP(tab_herpeto[[#This Row],[Espécie*2]],'Base de dados'!B:Z,9,),0)</f>
        <v>Te</v>
      </c>
      <c r="BD331" s="29" t="str">
        <f>IFERROR(VLOOKUP(tab_herpeto[[#This Row],[Espécie*2]],'Base de dados'!B:Z,10,),0)</f>
        <v>AF</v>
      </c>
      <c r="BE331" s="29">
        <f>IFERROR(VLOOKUP(tab_herpeto[[#This Row],[Espécie*2]],'Base de dados'!B:Z,12,),0)</f>
        <v>1</v>
      </c>
      <c r="BF331" s="29" t="str">
        <f>IFERROR(VLOOKUP(tab_herpeto[[#This Row],[Espécie*2]],'Base de dados'!B:Z,14,),0)</f>
        <v>RS, SC, PR, SP, RJ, MG</v>
      </c>
      <c r="BG331" s="29">
        <f>IFERROR(VLOOKUP(tab_herpeto[[#This Row],[Espécie*2]],'Base de dados'!B:Z,15,),0)</f>
        <v>0</v>
      </c>
      <c r="BH331" s="29">
        <f>IFERROR(VLOOKUP(tab_herpeto[[#This Row],[Espécie*2]],'Base de dados'!B:Z,16,),0)</f>
        <v>0</v>
      </c>
      <c r="BI331" s="29">
        <f>IFERROR(VLOOKUP(tab_herpeto[[#This Row],[Espécie*2]],'Base de dados'!B:Z,17,),0)</f>
        <v>0</v>
      </c>
      <c r="BJ331" s="29">
        <f>IFERROR(VLOOKUP(tab_herpeto[[#This Row],[Espécie*2]],'Base de dados'!B:Z,18,),0)</f>
        <v>0</v>
      </c>
      <c r="BK331" s="29" t="str">
        <f>IFERROR(VLOOKUP(tab_herpeto[[#This Row],[Espécie*2]],'Base de dados'!B:Z,19,),0)</f>
        <v>-</v>
      </c>
      <c r="BL331" s="29" t="str">
        <f>IFERROR(VLOOKUP(tab_herpeto[[#This Row],[Espécie*2]],'Base de dados'!B:Z,20,),0)</f>
        <v>-</v>
      </c>
      <c r="BM331" s="29" t="str">
        <f>IFERROR(VLOOKUP(tab_herpeto[[#This Row],[Espécie*2]],'Base de dados'!B:Z,24),0)</f>
        <v>-</v>
      </c>
      <c r="BN331" s="29" t="str">
        <f>IFERROR(VLOOKUP(tab_herpeto[[#This Row],[Espécie*2]],'Base de dados'!B:Z,25,),0)</f>
        <v>-</v>
      </c>
      <c r="BO331" s="29" t="str">
        <f>IFERROR(VLOOKUP(tab_herpeto[[#This Row],[Espécie*2]],'Base de dados'!B:Z,2),0)</f>
        <v>XX</v>
      </c>
      <c r="BP331" s="29">
        <f>IFERROR(VLOOKUP(tab_herpeto[[#This Row],[Espécie*2]],'Base de dados'!B:AA,26),0)</f>
        <v>0</v>
      </c>
    </row>
    <row r="332" spans="2:68" x14ac:dyDescent="0.25">
      <c r="B332" s="29">
        <v>328</v>
      </c>
      <c r="C332" s="33" t="s">
        <v>3071</v>
      </c>
      <c r="D332" s="29" t="s">
        <v>3131</v>
      </c>
      <c r="E332" s="29" t="s">
        <v>86</v>
      </c>
      <c r="F332" s="50">
        <v>45202</v>
      </c>
      <c r="G332" s="50" t="s">
        <v>3072</v>
      </c>
      <c r="H332" s="50"/>
      <c r="I332" s="50" t="s">
        <v>57</v>
      </c>
      <c r="J332" s="50" t="s">
        <v>3133</v>
      </c>
      <c r="K332" s="50" t="s">
        <v>570</v>
      </c>
      <c r="L332" s="29" t="str">
        <f>IFERROR(VLOOKUP(tab_herpeto[[#This Row],[Espécie*]],'Base de dados'!B:Z,7,),0)</f>
        <v>sapo-cururu</v>
      </c>
      <c r="M332" s="29" t="s">
        <v>3</v>
      </c>
      <c r="N332" s="49" t="s">
        <v>82</v>
      </c>
      <c r="O332" s="49" t="s">
        <v>82</v>
      </c>
      <c r="P332" s="29" t="s">
        <v>39</v>
      </c>
      <c r="Q332" s="49" t="s">
        <v>3136</v>
      </c>
      <c r="R332" s="49"/>
      <c r="S332" s="49" t="s">
        <v>4</v>
      </c>
      <c r="T332" s="55">
        <v>0.8125</v>
      </c>
      <c r="U332" s="55">
        <v>0.85416666666666663</v>
      </c>
      <c r="V332" s="49"/>
      <c r="W332" s="49"/>
      <c r="X332" s="29"/>
      <c r="Y332" s="29"/>
      <c r="Z332" s="33">
        <f>tab_herpeto[[#This Row],[Data]]</f>
        <v>45202</v>
      </c>
      <c r="AA332" s="29" t="str">
        <f>tab_herpeto[[#This Row],[Empreendimento]]</f>
        <v>PCH Canoas</v>
      </c>
      <c r="AB332" s="29" t="s">
        <v>175</v>
      </c>
      <c r="AC332" s="29" t="s">
        <v>178</v>
      </c>
      <c r="AD332" s="29" t="s">
        <v>181</v>
      </c>
      <c r="AE332" s="29" t="s">
        <v>3086</v>
      </c>
      <c r="AF332" s="29" t="s">
        <v>184</v>
      </c>
      <c r="AG332" s="29" t="s">
        <v>3130</v>
      </c>
      <c r="AH332" s="29" t="s">
        <v>189</v>
      </c>
      <c r="AI332" s="43" t="str">
        <f>tab_herpeto[[#This Row],[Espécie*]]</f>
        <v>Rhinella icterica</v>
      </c>
      <c r="AJ332" s="34" t="str">
        <f>IFERROR(VLOOKUP(tab_herpeto[[#This Row],[Espécie*2]],'Base de dados'!B:Z,7,),0)</f>
        <v>sapo-cururu</v>
      </c>
      <c r="AK332" s="29" t="str">
        <f>IFERROR(VLOOKUP(tab_herpeto[[#This Row],[Espécie*2]],'Base de dados'!B:Z,13,),0)</f>
        <v>-</v>
      </c>
      <c r="AL332" s="29"/>
      <c r="AM332" s="4">
        <v>532838</v>
      </c>
      <c r="AN332" s="4">
        <v>6964142</v>
      </c>
      <c r="AO332" s="29" t="str">
        <f>IFERROR(VLOOKUP(tab_herpeto[[#This Row],[Espécie*2]],'Base de dados'!B:Z,22,),0)</f>
        <v>-</v>
      </c>
      <c r="AP332" s="29" t="str">
        <f>IFERROR(VLOOKUP(tab_herpeto[[#This Row],[Espécie*2]],'Base de dados'!B:Z,23,),0)</f>
        <v>-</v>
      </c>
      <c r="AQ332" s="29" t="str">
        <f>IFERROR(VLOOKUP(tab_herpeto[[#This Row],[Espécie*2]],'Base de dados'!B:Z,21,),0)</f>
        <v>LC</v>
      </c>
      <c r="AR332" s="29" t="str">
        <f>tab_herpeto[[#This Row],[Campanha]]</f>
        <v>C04</v>
      </c>
      <c r="AS332" s="29"/>
      <c r="AT332" s="29" t="str">
        <f>tab_herpeto[[#This Row],[Método]]</f>
        <v>Ponto de escuta</v>
      </c>
      <c r="AU332" s="29" t="str">
        <f>tab_herpeto[[#This Row],[ID Marcação*]]</f>
        <v>-</v>
      </c>
      <c r="AV332" s="29">
        <f>tab_herpeto[[#This Row],[Nº do Tombo]]</f>
        <v>0</v>
      </c>
      <c r="AW332" s="29" t="str">
        <f>IFERROR(VLOOKUP(tab_herpeto[[#This Row],[Espécie*2]],'Base de dados'!B:Z,11,),0)</f>
        <v>E</v>
      </c>
      <c r="AX332" s="29" t="str">
        <f>IFERROR(VLOOKUP(tab_herpeto[[#This Row],[Espécie*2]],'Base de dados'!B:Z,3,),0)</f>
        <v>Anura</v>
      </c>
      <c r="AY332" s="29" t="str">
        <f>IFERROR(VLOOKUP(tab_herpeto[[#This Row],[Espécie*2]],'Base de dados'!B:Z,4,),0)</f>
        <v>Bufonidae</v>
      </c>
      <c r="AZ332" s="29">
        <f>IFERROR(VLOOKUP(tab_herpeto[[#This Row],[Espécie*2]],'Base de dados'!B:Z,5,),0)</f>
        <v>0</v>
      </c>
      <c r="BA332" s="29">
        <f>IFERROR(VLOOKUP(tab_herpeto[[#This Row],[Espécie*2]],'Base de dados'!B:Z,6,),0)</f>
        <v>0</v>
      </c>
      <c r="BB332" s="29" t="str">
        <f>IFERROR(VLOOKUP(tab_herpeto[[#This Row],[Espécie*2]],'Base de dados'!B:Z,8,),0)</f>
        <v>-</v>
      </c>
      <c r="BC332" s="29" t="str">
        <f>IFERROR(VLOOKUP(tab_herpeto[[#This Row],[Espécie*2]],'Base de dados'!B:Z,9,),0)</f>
        <v>Te</v>
      </c>
      <c r="BD332" s="29" t="str">
        <f>IFERROR(VLOOKUP(tab_herpeto[[#This Row],[Espécie*2]],'Base de dados'!B:Z,10,),0)</f>
        <v>AF</v>
      </c>
      <c r="BE332" s="29">
        <f>IFERROR(VLOOKUP(tab_herpeto[[#This Row],[Espécie*2]],'Base de dados'!B:Z,12,),0)</f>
        <v>1</v>
      </c>
      <c r="BF332" s="29" t="str">
        <f>IFERROR(VLOOKUP(tab_herpeto[[#This Row],[Espécie*2]],'Base de dados'!B:Z,14,),0)</f>
        <v>RS, SC, PR, SP, RJ, MG</v>
      </c>
      <c r="BG332" s="29">
        <f>IFERROR(VLOOKUP(tab_herpeto[[#This Row],[Espécie*2]],'Base de dados'!B:Z,15,),0)</f>
        <v>0</v>
      </c>
      <c r="BH332" s="29">
        <f>IFERROR(VLOOKUP(tab_herpeto[[#This Row],[Espécie*2]],'Base de dados'!B:Z,16,),0)</f>
        <v>0</v>
      </c>
      <c r="BI332" s="29">
        <f>IFERROR(VLOOKUP(tab_herpeto[[#This Row],[Espécie*2]],'Base de dados'!B:Z,17,),0)</f>
        <v>0</v>
      </c>
      <c r="BJ332" s="29">
        <f>IFERROR(VLOOKUP(tab_herpeto[[#This Row],[Espécie*2]],'Base de dados'!B:Z,18,),0)</f>
        <v>0</v>
      </c>
      <c r="BK332" s="29" t="str">
        <f>IFERROR(VLOOKUP(tab_herpeto[[#This Row],[Espécie*2]],'Base de dados'!B:Z,19,),0)</f>
        <v>-</v>
      </c>
      <c r="BL332" s="29" t="str">
        <f>IFERROR(VLOOKUP(tab_herpeto[[#This Row],[Espécie*2]],'Base de dados'!B:Z,20,),0)</f>
        <v>-</v>
      </c>
      <c r="BM332" s="29" t="str">
        <f>IFERROR(VLOOKUP(tab_herpeto[[#This Row],[Espécie*2]],'Base de dados'!B:Z,24),0)</f>
        <v>-</v>
      </c>
      <c r="BN332" s="29" t="str">
        <f>IFERROR(VLOOKUP(tab_herpeto[[#This Row],[Espécie*2]],'Base de dados'!B:Z,25,),0)</f>
        <v>-</v>
      </c>
      <c r="BO332" s="29" t="str">
        <f>IFERROR(VLOOKUP(tab_herpeto[[#This Row],[Espécie*2]],'Base de dados'!B:Z,2),0)</f>
        <v>XX</v>
      </c>
      <c r="BP332" s="29">
        <f>IFERROR(VLOOKUP(tab_herpeto[[#This Row],[Espécie*2]],'Base de dados'!B:AA,26),0)</f>
        <v>0</v>
      </c>
    </row>
    <row r="333" spans="2:68" x14ac:dyDescent="0.25">
      <c r="B333" s="29">
        <v>329</v>
      </c>
      <c r="C333" s="33" t="s">
        <v>3071</v>
      </c>
      <c r="D333" s="29" t="s">
        <v>3131</v>
      </c>
      <c r="E333" s="29" t="s">
        <v>86</v>
      </c>
      <c r="F333" s="50">
        <v>45202</v>
      </c>
      <c r="G333" s="50" t="s">
        <v>3072</v>
      </c>
      <c r="H333" s="50"/>
      <c r="I333" s="50" t="s">
        <v>57</v>
      </c>
      <c r="J333" s="50" t="s">
        <v>3133</v>
      </c>
      <c r="K333" s="50" t="s">
        <v>1343</v>
      </c>
      <c r="L333" s="29" t="str">
        <f>IFERROR(VLOOKUP(tab_herpeto[[#This Row],[Espécie*]],'Base de dados'!B:Z,7,),0)</f>
        <v>rãzinha-do-folhiço</v>
      </c>
      <c r="M333" s="29" t="s">
        <v>3</v>
      </c>
      <c r="N333" s="49" t="s">
        <v>82</v>
      </c>
      <c r="O333" s="49" t="s">
        <v>82</v>
      </c>
      <c r="P333" s="29" t="s">
        <v>39</v>
      </c>
      <c r="Q333" s="49" t="s">
        <v>3136</v>
      </c>
      <c r="R333" s="49"/>
      <c r="S333" s="49" t="s">
        <v>4</v>
      </c>
      <c r="T333" s="55">
        <v>0.8125</v>
      </c>
      <c r="U333" s="55">
        <v>0.85416666666666663</v>
      </c>
      <c r="V333" s="49"/>
      <c r="W333" s="49"/>
      <c r="X333" s="29"/>
      <c r="Y333" s="29"/>
      <c r="Z333" s="33">
        <f>tab_herpeto[[#This Row],[Data]]</f>
        <v>45202</v>
      </c>
      <c r="AA333" s="29" t="str">
        <f>tab_herpeto[[#This Row],[Empreendimento]]</f>
        <v>PCH Canoas</v>
      </c>
      <c r="AB333" s="29" t="s">
        <v>175</v>
      </c>
      <c r="AC333" s="29" t="s">
        <v>178</v>
      </c>
      <c r="AD333" s="29" t="s">
        <v>181</v>
      </c>
      <c r="AE333" s="29" t="s">
        <v>3086</v>
      </c>
      <c r="AF333" s="29" t="s">
        <v>184</v>
      </c>
      <c r="AG333" s="29" t="s">
        <v>3130</v>
      </c>
      <c r="AH333" s="29" t="s">
        <v>189</v>
      </c>
      <c r="AI333" s="43" t="str">
        <f>tab_herpeto[[#This Row],[Espécie*]]</f>
        <v>Physalaemus cuvieri</v>
      </c>
      <c r="AJ333" s="34" t="str">
        <f>IFERROR(VLOOKUP(tab_herpeto[[#This Row],[Espécie*2]],'Base de dados'!B:Z,7,),0)</f>
        <v>rãzinha-do-folhiço</v>
      </c>
      <c r="AK333" s="29" t="str">
        <f>IFERROR(VLOOKUP(tab_herpeto[[#This Row],[Espécie*2]],'Base de dados'!B:Z,13,),0)</f>
        <v>-</v>
      </c>
      <c r="AL333" s="29"/>
      <c r="AM333" s="4">
        <v>532838</v>
      </c>
      <c r="AN333" s="4">
        <v>6964142</v>
      </c>
      <c r="AO333" s="29" t="str">
        <f>IFERROR(VLOOKUP(tab_herpeto[[#This Row],[Espécie*2]],'Base de dados'!B:Z,22,),0)</f>
        <v>-</v>
      </c>
      <c r="AP333" s="29" t="str">
        <f>IFERROR(VLOOKUP(tab_herpeto[[#This Row],[Espécie*2]],'Base de dados'!B:Z,23,),0)</f>
        <v>-</v>
      </c>
      <c r="AQ333" s="29" t="str">
        <f>IFERROR(VLOOKUP(tab_herpeto[[#This Row],[Espécie*2]],'Base de dados'!B:Z,21,),0)</f>
        <v>LC</v>
      </c>
      <c r="AR333" s="29" t="str">
        <f>tab_herpeto[[#This Row],[Campanha]]</f>
        <v>C04</v>
      </c>
      <c r="AS333" s="29"/>
      <c r="AT333" s="29" t="str">
        <f>tab_herpeto[[#This Row],[Método]]</f>
        <v>Ponto de escuta</v>
      </c>
      <c r="AU333" s="29" t="str">
        <f>tab_herpeto[[#This Row],[ID Marcação*]]</f>
        <v>-</v>
      </c>
      <c r="AV333" s="29">
        <f>tab_herpeto[[#This Row],[Nº do Tombo]]</f>
        <v>0</v>
      </c>
      <c r="AW333" s="29" t="str">
        <f>IFERROR(VLOOKUP(tab_herpeto[[#This Row],[Espécie*2]],'Base de dados'!B:Z,11,),0)</f>
        <v>R</v>
      </c>
      <c r="AX333" s="29" t="str">
        <f>IFERROR(VLOOKUP(tab_herpeto[[#This Row],[Espécie*2]],'Base de dados'!B:Z,3,),0)</f>
        <v>Anura</v>
      </c>
      <c r="AY333" s="29" t="str">
        <f>IFERROR(VLOOKUP(tab_herpeto[[#This Row],[Espécie*2]],'Base de dados'!B:Z,4,),0)</f>
        <v>Leptodactylidae</v>
      </c>
      <c r="AZ333" s="29" t="str">
        <f>IFERROR(VLOOKUP(tab_herpeto[[#This Row],[Espécie*2]],'Base de dados'!B:Z,5,),0)</f>
        <v>Leiuperinae</v>
      </c>
      <c r="BA333" s="29">
        <f>IFERROR(VLOOKUP(tab_herpeto[[#This Row],[Espécie*2]],'Base de dados'!B:Z,6,),0)</f>
        <v>0</v>
      </c>
      <c r="BB333" s="29" t="str">
        <f>IFERROR(VLOOKUP(tab_herpeto[[#This Row],[Espécie*2]],'Base de dados'!B:Z,8,),0)</f>
        <v>-</v>
      </c>
      <c r="BC333" s="29" t="str">
        <f>IFERROR(VLOOKUP(tab_herpeto[[#This Row],[Espécie*2]],'Base de dados'!B:Z,9,),0)</f>
        <v>Te</v>
      </c>
      <c r="BD333" s="29" t="str">
        <f>IFERROR(VLOOKUP(tab_herpeto[[#This Row],[Espécie*2]],'Base de dados'!B:Z,10,),0)</f>
        <v>A</v>
      </c>
      <c r="BE333" s="29" t="str">
        <f>IFERROR(VLOOKUP(tab_herpeto[[#This Row],[Espécie*2]],'Base de dados'!B:Z,12,),0)</f>
        <v>-</v>
      </c>
      <c r="BF333" s="29" t="str">
        <f>IFERROR(VLOOKUP(tab_herpeto[[#This Row],[Espécie*2]],'Base de dados'!B:Z,14,),0)</f>
        <v>Exceto AC e RR</v>
      </c>
      <c r="BG333" s="29">
        <f>IFERROR(VLOOKUP(tab_herpeto[[#This Row],[Espécie*2]],'Base de dados'!B:Z,15,),0)</f>
        <v>0</v>
      </c>
      <c r="BH333" s="29">
        <f>IFERROR(VLOOKUP(tab_herpeto[[#This Row],[Espécie*2]],'Base de dados'!B:Z,16,),0)</f>
        <v>0</v>
      </c>
      <c r="BI333" s="29">
        <f>IFERROR(VLOOKUP(tab_herpeto[[#This Row],[Espécie*2]],'Base de dados'!B:Z,17,),0)</f>
        <v>0</v>
      </c>
      <c r="BJ333" s="29">
        <f>IFERROR(VLOOKUP(tab_herpeto[[#This Row],[Espécie*2]],'Base de dados'!B:Z,18,),0)</f>
        <v>0</v>
      </c>
      <c r="BK333" s="29" t="str">
        <f>IFERROR(VLOOKUP(tab_herpeto[[#This Row],[Espécie*2]],'Base de dados'!B:Z,19,),0)</f>
        <v>-</v>
      </c>
      <c r="BL333" s="29" t="str">
        <f>IFERROR(VLOOKUP(tab_herpeto[[#This Row],[Espécie*2]],'Base de dados'!B:Z,20,),0)</f>
        <v>-</v>
      </c>
      <c r="BM333" s="29" t="str">
        <f>IFERROR(VLOOKUP(tab_herpeto[[#This Row],[Espécie*2]],'Base de dados'!B:Z,24),0)</f>
        <v>-</v>
      </c>
      <c r="BN333" s="29" t="str">
        <f>IFERROR(VLOOKUP(tab_herpeto[[#This Row],[Espécie*2]],'Base de dados'!B:Z,25,),0)</f>
        <v>-</v>
      </c>
      <c r="BO333" s="29" t="str">
        <f>IFERROR(VLOOKUP(tab_herpeto[[#This Row],[Espécie*2]],'Base de dados'!B:Z,2),0)</f>
        <v>XX</v>
      </c>
      <c r="BP333" s="29">
        <f>IFERROR(VLOOKUP(tab_herpeto[[#This Row],[Espécie*2]],'Base de dados'!B:AA,26),0)</f>
        <v>0</v>
      </c>
    </row>
    <row r="334" spans="2:68" x14ac:dyDescent="0.25">
      <c r="B334" s="29">
        <v>330</v>
      </c>
      <c r="C334" s="33" t="s">
        <v>3071</v>
      </c>
      <c r="D334" s="29" t="s">
        <v>3131</v>
      </c>
      <c r="E334" s="29" t="s">
        <v>86</v>
      </c>
      <c r="F334" s="50">
        <v>45202</v>
      </c>
      <c r="G334" s="50" t="s">
        <v>3072</v>
      </c>
      <c r="H334" s="50"/>
      <c r="I334" s="50" t="s">
        <v>57</v>
      </c>
      <c r="J334" s="50" t="s">
        <v>3133</v>
      </c>
      <c r="K334" s="50" t="s">
        <v>1343</v>
      </c>
      <c r="L334" s="29" t="str">
        <f>IFERROR(VLOOKUP(tab_herpeto[[#This Row],[Espécie*]],'Base de dados'!B:Z,7,),0)</f>
        <v>rãzinha-do-folhiço</v>
      </c>
      <c r="M334" s="29" t="s">
        <v>3</v>
      </c>
      <c r="N334" s="49" t="s">
        <v>82</v>
      </c>
      <c r="O334" s="49" t="s">
        <v>82</v>
      </c>
      <c r="P334" s="29" t="s">
        <v>39</v>
      </c>
      <c r="Q334" s="49" t="s">
        <v>3136</v>
      </c>
      <c r="R334" s="49"/>
      <c r="S334" s="49" t="s">
        <v>4</v>
      </c>
      <c r="T334" s="55">
        <v>0.8125</v>
      </c>
      <c r="U334" s="55">
        <v>0.85416666666666696</v>
      </c>
      <c r="V334" s="49"/>
      <c r="W334" s="49"/>
      <c r="X334" s="29"/>
      <c r="Y334" s="29"/>
      <c r="Z334" s="33">
        <f>tab_herpeto[[#This Row],[Data]]</f>
        <v>45202</v>
      </c>
      <c r="AA334" s="29" t="str">
        <f>tab_herpeto[[#This Row],[Empreendimento]]</f>
        <v>PCH Canoas</v>
      </c>
      <c r="AB334" s="29" t="s">
        <v>175</v>
      </c>
      <c r="AC334" s="29" t="s">
        <v>178</v>
      </c>
      <c r="AD334" s="29" t="s">
        <v>181</v>
      </c>
      <c r="AE334" s="29" t="s">
        <v>3086</v>
      </c>
      <c r="AF334" s="29" t="s">
        <v>184</v>
      </c>
      <c r="AG334" s="29" t="s">
        <v>3130</v>
      </c>
      <c r="AH334" s="29" t="s">
        <v>189</v>
      </c>
      <c r="AI334" s="43" t="str">
        <f>tab_herpeto[[#This Row],[Espécie*]]</f>
        <v>Physalaemus cuvieri</v>
      </c>
      <c r="AJ334" s="34" t="str">
        <f>IFERROR(VLOOKUP(tab_herpeto[[#This Row],[Espécie*2]],'Base de dados'!B:Z,7,),0)</f>
        <v>rãzinha-do-folhiço</v>
      </c>
      <c r="AK334" s="29" t="str">
        <f>IFERROR(VLOOKUP(tab_herpeto[[#This Row],[Espécie*2]],'Base de dados'!B:Z,13,),0)</f>
        <v>-</v>
      </c>
      <c r="AL334" s="29"/>
      <c r="AM334" s="4">
        <v>532838</v>
      </c>
      <c r="AN334" s="4">
        <v>6964142</v>
      </c>
      <c r="AO334" s="29" t="str">
        <f>IFERROR(VLOOKUP(tab_herpeto[[#This Row],[Espécie*2]],'Base de dados'!B:Z,22,),0)</f>
        <v>-</v>
      </c>
      <c r="AP334" s="29" t="str">
        <f>IFERROR(VLOOKUP(tab_herpeto[[#This Row],[Espécie*2]],'Base de dados'!B:Z,23,),0)</f>
        <v>-</v>
      </c>
      <c r="AQ334" s="29" t="str">
        <f>IFERROR(VLOOKUP(tab_herpeto[[#This Row],[Espécie*2]],'Base de dados'!B:Z,21,),0)</f>
        <v>LC</v>
      </c>
      <c r="AR334" s="29" t="str">
        <f>tab_herpeto[[#This Row],[Campanha]]</f>
        <v>C04</v>
      </c>
      <c r="AS334" s="29"/>
      <c r="AT334" s="29" t="str">
        <f>tab_herpeto[[#This Row],[Método]]</f>
        <v>Ponto de escuta</v>
      </c>
      <c r="AU334" s="29" t="str">
        <f>tab_herpeto[[#This Row],[ID Marcação*]]</f>
        <v>-</v>
      </c>
      <c r="AV334" s="29">
        <f>tab_herpeto[[#This Row],[Nº do Tombo]]</f>
        <v>0</v>
      </c>
      <c r="AW334" s="29" t="str">
        <f>IFERROR(VLOOKUP(tab_herpeto[[#This Row],[Espécie*2]],'Base de dados'!B:Z,11,),0)</f>
        <v>R</v>
      </c>
      <c r="AX334" s="29" t="str">
        <f>IFERROR(VLOOKUP(tab_herpeto[[#This Row],[Espécie*2]],'Base de dados'!B:Z,3,),0)</f>
        <v>Anura</v>
      </c>
      <c r="AY334" s="29" t="str">
        <f>IFERROR(VLOOKUP(tab_herpeto[[#This Row],[Espécie*2]],'Base de dados'!B:Z,4,),0)</f>
        <v>Leptodactylidae</v>
      </c>
      <c r="AZ334" s="29" t="str">
        <f>IFERROR(VLOOKUP(tab_herpeto[[#This Row],[Espécie*2]],'Base de dados'!B:Z,5,),0)</f>
        <v>Leiuperinae</v>
      </c>
      <c r="BA334" s="29">
        <f>IFERROR(VLOOKUP(tab_herpeto[[#This Row],[Espécie*2]],'Base de dados'!B:Z,6,),0)</f>
        <v>0</v>
      </c>
      <c r="BB334" s="29" t="str">
        <f>IFERROR(VLOOKUP(tab_herpeto[[#This Row],[Espécie*2]],'Base de dados'!B:Z,8,),0)</f>
        <v>-</v>
      </c>
      <c r="BC334" s="29" t="str">
        <f>IFERROR(VLOOKUP(tab_herpeto[[#This Row],[Espécie*2]],'Base de dados'!B:Z,9,),0)</f>
        <v>Te</v>
      </c>
      <c r="BD334" s="29" t="str">
        <f>IFERROR(VLOOKUP(tab_herpeto[[#This Row],[Espécie*2]],'Base de dados'!B:Z,10,),0)</f>
        <v>A</v>
      </c>
      <c r="BE334" s="29" t="str">
        <f>IFERROR(VLOOKUP(tab_herpeto[[#This Row],[Espécie*2]],'Base de dados'!B:Z,12,),0)</f>
        <v>-</v>
      </c>
      <c r="BF334" s="29" t="str">
        <f>IFERROR(VLOOKUP(tab_herpeto[[#This Row],[Espécie*2]],'Base de dados'!B:Z,14,),0)</f>
        <v>Exceto AC e RR</v>
      </c>
      <c r="BG334" s="29">
        <f>IFERROR(VLOOKUP(tab_herpeto[[#This Row],[Espécie*2]],'Base de dados'!B:Z,15,),0)</f>
        <v>0</v>
      </c>
      <c r="BH334" s="29">
        <f>IFERROR(VLOOKUP(tab_herpeto[[#This Row],[Espécie*2]],'Base de dados'!B:Z,16,),0)</f>
        <v>0</v>
      </c>
      <c r="BI334" s="29">
        <f>IFERROR(VLOOKUP(tab_herpeto[[#This Row],[Espécie*2]],'Base de dados'!B:Z,17,),0)</f>
        <v>0</v>
      </c>
      <c r="BJ334" s="29">
        <f>IFERROR(VLOOKUP(tab_herpeto[[#This Row],[Espécie*2]],'Base de dados'!B:Z,18,),0)</f>
        <v>0</v>
      </c>
      <c r="BK334" s="29" t="str">
        <f>IFERROR(VLOOKUP(tab_herpeto[[#This Row],[Espécie*2]],'Base de dados'!B:Z,19,),0)</f>
        <v>-</v>
      </c>
      <c r="BL334" s="29" t="str">
        <f>IFERROR(VLOOKUP(tab_herpeto[[#This Row],[Espécie*2]],'Base de dados'!B:Z,20,),0)</f>
        <v>-</v>
      </c>
      <c r="BM334" s="29" t="str">
        <f>IFERROR(VLOOKUP(tab_herpeto[[#This Row],[Espécie*2]],'Base de dados'!B:Z,24),0)</f>
        <v>-</v>
      </c>
      <c r="BN334" s="29" t="str">
        <f>IFERROR(VLOOKUP(tab_herpeto[[#This Row],[Espécie*2]],'Base de dados'!B:Z,25,),0)</f>
        <v>-</v>
      </c>
      <c r="BO334" s="29" t="str">
        <f>IFERROR(VLOOKUP(tab_herpeto[[#This Row],[Espécie*2]],'Base de dados'!B:Z,2),0)</f>
        <v>XX</v>
      </c>
      <c r="BP334" s="29">
        <f>IFERROR(VLOOKUP(tab_herpeto[[#This Row],[Espécie*2]],'Base de dados'!B:AA,26),0)</f>
        <v>0</v>
      </c>
    </row>
    <row r="335" spans="2:68" x14ac:dyDescent="0.25">
      <c r="B335" s="29">
        <v>331</v>
      </c>
      <c r="C335" s="33" t="s">
        <v>3071</v>
      </c>
      <c r="D335" s="29" t="s">
        <v>3131</v>
      </c>
      <c r="E335" s="29" t="s">
        <v>86</v>
      </c>
      <c r="F335" s="50">
        <v>45202</v>
      </c>
      <c r="G335" s="50" t="s">
        <v>3072</v>
      </c>
      <c r="H335" s="50"/>
      <c r="I335" s="50" t="s">
        <v>57</v>
      </c>
      <c r="J335" s="50" t="s">
        <v>3133</v>
      </c>
      <c r="K335" s="50" t="s">
        <v>1343</v>
      </c>
      <c r="L335" s="29" t="str">
        <f>IFERROR(VLOOKUP(tab_herpeto[[#This Row],[Espécie*]],'Base de dados'!B:Z,7,),0)</f>
        <v>rãzinha-do-folhiço</v>
      </c>
      <c r="M335" s="29" t="s">
        <v>3</v>
      </c>
      <c r="N335" s="49" t="s">
        <v>82</v>
      </c>
      <c r="O335" s="49" t="s">
        <v>82</v>
      </c>
      <c r="P335" s="29" t="s">
        <v>39</v>
      </c>
      <c r="Q335" s="49" t="s">
        <v>3136</v>
      </c>
      <c r="R335" s="49"/>
      <c r="S335" s="49" t="s">
        <v>4</v>
      </c>
      <c r="T335" s="55">
        <v>0.8125</v>
      </c>
      <c r="U335" s="55">
        <v>0.85416666666666696</v>
      </c>
      <c r="V335" s="49"/>
      <c r="W335" s="49"/>
      <c r="X335" s="29"/>
      <c r="Y335" s="29"/>
      <c r="Z335" s="33">
        <f>tab_herpeto[[#This Row],[Data]]</f>
        <v>45202</v>
      </c>
      <c r="AA335" s="29" t="str">
        <f>tab_herpeto[[#This Row],[Empreendimento]]</f>
        <v>PCH Canoas</v>
      </c>
      <c r="AB335" s="29" t="s">
        <v>175</v>
      </c>
      <c r="AC335" s="29" t="s">
        <v>178</v>
      </c>
      <c r="AD335" s="29" t="s">
        <v>181</v>
      </c>
      <c r="AE335" s="29" t="s">
        <v>3086</v>
      </c>
      <c r="AF335" s="29" t="s">
        <v>184</v>
      </c>
      <c r="AG335" s="29" t="s">
        <v>3130</v>
      </c>
      <c r="AH335" s="29" t="s">
        <v>189</v>
      </c>
      <c r="AI335" s="43" t="str">
        <f>tab_herpeto[[#This Row],[Espécie*]]</f>
        <v>Physalaemus cuvieri</v>
      </c>
      <c r="AJ335" s="34" t="str">
        <f>IFERROR(VLOOKUP(tab_herpeto[[#This Row],[Espécie*2]],'Base de dados'!B:Z,7,),0)</f>
        <v>rãzinha-do-folhiço</v>
      </c>
      <c r="AK335" s="29" t="str">
        <f>IFERROR(VLOOKUP(tab_herpeto[[#This Row],[Espécie*2]],'Base de dados'!B:Z,13,),0)</f>
        <v>-</v>
      </c>
      <c r="AL335" s="29"/>
      <c r="AM335" s="4">
        <v>532838</v>
      </c>
      <c r="AN335" s="4">
        <v>6964142</v>
      </c>
      <c r="AO335" s="29" t="str">
        <f>IFERROR(VLOOKUP(tab_herpeto[[#This Row],[Espécie*2]],'Base de dados'!B:Z,22,),0)</f>
        <v>-</v>
      </c>
      <c r="AP335" s="29" t="str">
        <f>IFERROR(VLOOKUP(tab_herpeto[[#This Row],[Espécie*2]],'Base de dados'!B:Z,23,),0)</f>
        <v>-</v>
      </c>
      <c r="AQ335" s="29" t="str">
        <f>IFERROR(VLOOKUP(tab_herpeto[[#This Row],[Espécie*2]],'Base de dados'!B:Z,21,),0)</f>
        <v>LC</v>
      </c>
      <c r="AR335" s="29" t="str">
        <f>tab_herpeto[[#This Row],[Campanha]]</f>
        <v>C04</v>
      </c>
      <c r="AS335" s="29"/>
      <c r="AT335" s="29" t="str">
        <f>tab_herpeto[[#This Row],[Método]]</f>
        <v>Ponto de escuta</v>
      </c>
      <c r="AU335" s="29" t="str">
        <f>tab_herpeto[[#This Row],[ID Marcação*]]</f>
        <v>-</v>
      </c>
      <c r="AV335" s="29">
        <f>tab_herpeto[[#This Row],[Nº do Tombo]]</f>
        <v>0</v>
      </c>
      <c r="AW335" s="29" t="str">
        <f>IFERROR(VLOOKUP(tab_herpeto[[#This Row],[Espécie*2]],'Base de dados'!B:Z,11,),0)</f>
        <v>R</v>
      </c>
      <c r="AX335" s="29" t="str">
        <f>IFERROR(VLOOKUP(tab_herpeto[[#This Row],[Espécie*2]],'Base de dados'!B:Z,3,),0)</f>
        <v>Anura</v>
      </c>
      <c r="AY335" s="29" t="str">
        <f>IFERROR(VLOOKUP(tab_herpeto[[#This Row],[Espécie*2]],'Base de dados'!B:Z,4,),0)</f>
        <v>Leptodactylidae</v>
      </c>
      <c r="AZ335" s="29" t="str">
        <f>IFERROR(VLOOKUP(tab_herpeto[[#This Row],[Espécie*2]],'Base de dados'!B:Z,5,),0)</f>
        <v>Leiuperinae</v>
      </c>
      <c r="BA335" s="29">
        <f>IFERROR(VLOOKUP(tab_herpeto[[#This Row],[Espécie*2]],'Base de dados'!B:Z,6,),0)</f>
        <v>0</v>
      </c>
      <c r="BB335" s="29" t="str">
        <f>IFERROR(VLOOKUP(tab_herpeto[[#This Row],[Espécie*2]],'Base de dados'!B:Z,8,),0)</f>
        <v>-</v>
      </c>
      <c r="BC335" s="29" t="str">
        <f>IFERROR(VLOOKUP(tab_herpeto[[#This Row],[Espécie*2]],'Base de dados'!B:Z,9,),0)</f>
        <v>Te</v>
      </c>
      <c r="BD335" s="29" t="str">
        <f>IFERROR(VLOOKUP(tab_herpeto[[#This Row],[Espécie*2]],'Base de dados'!B:Z,10,),0)</f>
        <v>A</v>
      </c>
      <c r="BE335" s="29" t="str">
        <f>IFERROR(VLOOKUP(tab_herpeto[[#This Row],[Espécie*2]],'Base de dados'!B:Z,12,),0)</f>
        <v>-</v>
      </c>
      <c r="BF335" s="29" t="str">
        <f>IFERROR(VLOOKUP(tab_herpeto[[#This Row],[Espécie*2]],'Base de dados'!B:Z,14,),0)</f>
        <v>Exceto AC e RR</v>
      </c>
      <c r="BG335" s="29">
        <f>IFERROR(VLOOKUP(tab_herpeto[[#This Row],[Espécie*2]],'Base de dados'!B:Z,15,),0)</f>
        <v>0</v>
      </c>
      <c r="BH335" s="29">
        <f>IFERROR(VLOOKUP(tab_herpeto[[#This Row],[Espécie*2]],'Base de dados'!B:Z,16,),0)</f>
        <v>0</v>
      </c>
      <c r="BI335" s="29">
        <f>IFERROR(VLOOKUP(tab_herpeto[[#This Row],[Espécie*2]],'Base de dados'!B:Z,17,),0)</f>
        <v>0</v>
      </c>
      <c r="BJ335" s="29">
        <f>IFERROR(VLOOKUP(tab_herpeto[[#This Row],[Espécie*2]],'Base de dados'!B:Z,18,),0)</f>
        <v>0</v>
      </c>
      <c r="BK335" s="29" t="str">
        <f>IFERROR(VLOOKUP(tab_herpeto[[#This Row],[Espécie*2]],'Base de dados'!B:Z,19,),0)</f>
        <v>-</v>
      </c>
      <c r="BL335" s="29" t="str">
        <f>IFERROR(VLOOKUP(tab_herpeto[[#This Row],[Espécie*2]],'Base de dados'!B:Z,20,),0)</f>
        <v>-</v>
      </c>
      <c r="BM335" s="29" t="str">
        <f>IFERROR(VLOOKUP(tab_herpeto[[#This Row],[Espécie*2]],'Base de dados'!B:Z,24),0)</f>
        <v>-</v>
      </c>
      <c r="BN335" s="29" t="str">
        <f>IFERROR(VLOOKUP(tab_herpeto[[#This Row],[Espécie*2]],'Base de dados'!B:Z,25,),0)</f>
        <v>-</v>
      </c>
      <c r="BO335" s="29" t="str">
        <f>IFERROR(VLOOKUP(tab_herpeto[[#This Row],[Espécie*2]],'Base de dados'!B:Z,2),0)</f>
        <v>XX</v>
      </c>
      <c r="BP335" s="29">
        <f>IFERROR(VLOOKUP(tab_herpeto[[#This Row],[Espécie*2]],'Base de dados'!B:AA,26),0)</f>
        <v>0</v>
      </c>
    </row>
    <row r="336" spans="2:68" x14ac:dyDescent="0.25">
      <c r="B336" s="29">
        <v>332</v>
      </c>
      <c r="C336" s="33" t="s">
        <v>3071</v>
      </c>
      <c r="D336" s="29" t="s">
        <v>3131</v>
      </c>
      <c r="E336" s="29" t="s">
        <v>86</v>
      </c>
      <c r="F336" s="50">
        <v>45202</v>
      </c>
      <c r="G336" s="50" t="s">
        <v>3072</v>
      </c>
      <c r="H336" s="50"/>
      <c r="I336" s="50" t="s">
        <v>57</v>
      </c>
      <c r="J336" s="50" t="s">
        <v>3133</v>
      </c>
      <c r="K336" s="50" t="s">
        <v>1343</v>
      </c>
      <c r="L336" s="29" t="str">
        <f>IFERROR(VLOOKUP(tab_herpeto[[#This Row],[Espécie*]],'Base de dados'!B:Z,7,),0)</f>
        <v>rãzinha-do-folhiço</v>
      </c>
      <c r="M336" s="29" t="s">
        <v>3</v>
      </c>
      <c r="N336" s="49" t="s">
        <v>82</v>
      </c>
      <c r="O336" s="49" t="s">
        <v>82</v>
      </c>
      <c r="P336" s="29" t="s">
        <v>39</v>
      </c>
      <c r="Q336" s="49" t="s">
        <v>3136</v>
      </c>
      <c r="R336" s="49"/>
      <c r="S336" s="49" t="s">
        <v>4</v>
      </c>
      <c r="T336" s="55">
        <v>0.8125</v>
      </c>
      <c r="U336" s="55">
        <v>0.85416666666666696</v>
      </c>
      <c r="V336" s="49"/>
      <c r="W336" s="49"/>
      <c r="X336" s="29"/>
      <c r="Y336" s="29"/>
      <c r="Z336" s="33">
        <f>tab_herpeto[[#This Row],[Data]]</f>
        <v>45202</v>
      </c>
      <c r="AA336" s="29" t="str">
        <f>tab_herpeto[[#This Row],[Empreendimento]]</f>
        <v>PCH Canoas</v>
      </c>
      <c r="AB336" s="29" t="s">
        <v>175</v>
      </c>
      <c r="AC336" s="29" t="s">
        <v>178</v>
      </c>
      <c r="AD336" s="29" t="s">
        <v>181</v>
      </c>
      <c r="AE336" s="29" t="s">
        <v>3086</v>
      </c>
      <c r="AF336" s="29" t="s">
        <v>184</v>
      </c>
      <c r="AG336" s="29" t="s">
        <v>3130</v>
      </c>
      <c r="AH336" s="29" t="s">
        <v>189</v>
      </c>
      <c r="AI336" s="43" t="str">
        <f>tab_herpeto[[#This Row],[Espécie*]]</f>
        <v>Physalaemus cuvieri</v>
      </c>
      <c r="AJ336" s="34" t="str">
        <f>IFERROR(VLOOKUP(tab_herpeto[[#This Row],[Espécie*2]],'Base de dados'!B:Z,7,),0)</f>
        <v>rãzinha-do-folhiço</v>
      </c>
      <c r="AK336" s="29" t="str">
        <f>IFERROR(VLOOKUP(tab_herpeto[[#This Row],[Espécie*2]],'Base de dados'!B:Z,13,),0)</f>
        <v>-</v>
      </c>
      <c r="AL336" s="29"/>
      <c r="AM336" s="4">
        <v>532838</v>
      </c>
      <c r="AN336" s="4">
        <v>6964142</v>
      </c>
      <c r="AO336" s="29" t="str">
        <f>IFERROR(VLOOKUP(tab_herpeto[[#This Row],[Espécie*2]],'Base de dados'!B:Z,22,),0)</f>
        <v>-</v>
      </c>
      <c r="AP336" s="29" t="str">
        <f>IFERROR(VLOOKUP(tab_herpeto[[#This Row],[Espécie*2]],'Base de dados'!B:Z,23,),0)</f>
        <v>-</v>
      </c>
      <c r="AQ336" s="29" t="str">
        <f>IFERROR(VLOOKUP(tab_herpeto[[#This Row],[Espécie*2]],'Base de dados'!B:Z,21,),0)</f>
        <v>LC</v>
      </c>
      <c r="AR336" s="29" t="str">
        <f>tab_herpeto[[#This Row],[Campanha]]</f>
        <v>C04</v>
      </c>
      <c r="AS336" s="29"/>
      <c r="AT336" s="29" t="str">
        <f>tab_herpeto[[#This Row],[Método]]</f>
        <v>Ponto de escuta</v>
      </c>
      <c r="AU336" s="29" t="str">
        <f>tab_herpeto[[#This Row],[ID Marcação*]]</f>
        <v>-</v>
      </c>
      <c r="AV336" s="29">
        <f>tab_herpeto[[#This Row],[Nº do Tombo]]</f>
        <v>0</v>
      </c>
      <c r="AW336" s="29" t="str">
        <f>IFERROR(VLOOKUP(tab_herpeto[[#This Row],[Espécie*2]],'Base de dados'!B:Z,11,),0)</f>
        <v>R</v>
      </c>
      <c r="AX336" s="29" t="str">
        <f>IFERROR(VLOOKUP(tab_herpeto[[#This Row],[Espécie*2]],'Base de dados'!B:Z,3,),0)</f>
        <v>Anura</v>
      </c>
      <c r="AY336" s="29" t="str">
        <f>IFERROR(VLOOKUP(tab_herpeto[[#This Row],[Espécie*2]],'Base de dados'!B:Z,4,),0)</f>
        <v>Leptodactylidae</v>
      </c>
      <c r="AZ336" s="29" t="str">
        <f>IFERROR(VLOOKUP(tab_herpeto[[#This Row],[Espécie*2]],'Base de dados'!B:Z,5,),0)</f>
        <v>Leiuperinae</v>
      </c>
      <c r="BA336" s="29">
        <f>IFERROR(VLOOKUP(tab_herpeto[[#This Row],[Espécie*2]],'Base de dados'!B:Z,6,),0)</f>
        <v>0</v>
      </c>
      <c r="BB336" s="29" t="str">
        <f>IFERROR(VLOOKUP(tab_herpeto[[#This Row],[Espécie*2]],'Base de dados'!B:Z,8,),0)</f>
        <v>-</v>
      </c>
      <c r="BC336" s="29" t="str">
        <f>IFERROR(VLOOKUP(tab_herpeto[[#This Row],[Espécie*2]],'Base de dados'!B:Z,9,),0)</f>
        <v>Te</v>
      </c>
      <c r="BD336" s="29" t="str">
        <f>IFERROR(VLOOKUP(tab_herpeto[[#This Row],[Espécie*2]],'Base de dados'!B:Z,10,),0)</f>
        <v>A</v>
      </c>
      <c r="BE336" s="29" t="str">
        <f>IFERROR(VLOOKUP(tab_herpeto[[#This Row],[Espécie*2]],'Base de dados'!B:Z,12,),0)</f>
        <v>-</v>
      </c>
      <c r="BF336" s="29" t="str">
        <f>IFERROR(VLOOKUP(tab_herpeto[[#This Row],[Espécie*2]],'Base de dados'!B:Z,14,),0)</f>
        <v>Exceto AC e RR</v>
      </c>
      <c r="BG336" s="29">
        <f>IFERROR(VLOOKUP(tab_herpeto[[#This Row],[Espécie*2]],'Base de dados'!B:Z,15,),0)</f>
        <v>0</v>
      </c>
      <c r="BH336" s="29">
        <f>IFERROR(VLOOKUP(tab_herpeto[[#This Row],[Espécie*2]],'Base de dados'!B:Z,16,),0)</f>
        <v>0</v>
      </c>
      <c r="BI336" s="29">
        <f>IFERROR(VLOOKUP(tab_herpeto[[#This Row],[Espécie*2]],'Base de dados'!B:Z,17,),0)</f>
        <v>0</v>
      </c>
      <c r="BJ336" s="29">
        <f>IFERROR(VLOOKUP(tab_herpeto[[#This Row],[Espécie*2]],'Base de dados'!B:Z,18,),0)</f>
        <v>0</v>
      </c>
      <c r="BK336" s="29" t="str">
        <f>IFERROR(VLOOKUP(tab_herpeto[[#This Row],[Espécie*2]],'Base de dados'!B:Z,19,),0)</f>
        <v>-</v>
      </c>
      <c r="BL336" s="29" t="str">
        <f>IFERROR(VLOOKUP(tab_herpeto[[#This Row],[Espécie*2]],'Base de dados'!B:Z,20,),0)</f>
        <v>-</v>
      </c>
      <c r="BM336" s="29" t="str">
        <f>IFERROR(VLOOKUP(tab_herpeto[[#This Row],[Espécie*2]],'Base de dados'!B:Z,24),0)</f>
        <v>-</v>
      </c>
      <c r="BN336" s="29" t="str">
        <f>IFERROR(VLOOKUP(tab_herpeto[[#This Row],[Espécie*2]],'Base de dados'!B:Z,25,),0)</f>
        <v>-</v>
      </c>
      <c r="BO336" s="29" t="str">
        <f>IFERROR(VLOOKUP(tab_herpeto[[#This Row],[Espécie*2]],'Base de dados'!B:Z,2),0)</f>
        <v>XX</v>
      </c>
      <c r="BP336" s="29">
        <f>IFERROR(VLOOKUP(tab_herpeto[[#This Row],[Espécie*2]],'Base de dados'!B:AA,26),0)</f>
        <v>0</v>
      </c>
    </row>
    <row r="337" spans="2:68" x14ac:dyDescent="0.25">
      <c r="B337" s="29">
        <v>333</v>
      </c>
      <c r="C337" s="33" t="s">
        <v>3071</v>
      </c>
      <c r="D337" s="29" t="s">
        <v>3131</v>
      </c>
      <c r="E337" s="29" t="s">
        <v>86</v>
      </c>
      <c r="F337" s="50">
        <v>45202</v>
      </c>
      <c r="G337" s="50" t="s">
        <v>3072</v>
      </c>
      <c r="H337" s="50"/>
      <c r="I337" s="50" t="s">
        <v>57</v>
      </c>
      <c r="J337" s="50" t="s">
        <v>3133</v>
      </c>
      <c r="K337" s="50" t="s">
        <v>1343</v>
      </c>
      <c r="L337" s="29" t="str">
        <f>IFERROR(VLOOKUP(tab_herpeto[[#This Row],[Espécie*]],'Base de dados'!B:Z,7,),0)</f>
        <v>rãzinha-do-folhiço</v>
      </c>
      <c r="M337" s="29" t="s">
        <v>3</v>
      </c>
      <c r="N337" s="49" t="s">
        <v>82</v>
      </c>
      <c r="O337" s="49" t="s">
        <v>82</v>
      </c>
      <c r="P337" s="29" t="s">
        <v>39</v>
      </c>
      <c r="Q337" s="49" t="s">
        <v>3136</v>
      </c>
      <c r="R337" s="49"/>
      <c r="S337" s="49" t="s">
        <v>4</v>
      </c>
      <c r="T337" s="55">
        <v>0.8125</v>
      </c>
      <c r="U337" s="55">
        <v>0.85416666666666696</v>
      </c>
      <c r="V337" s="49"/>
      <c r="W337" s="49"/>
      <c r="X337" s="29"/>
      <c r="Y337" s="29"/>
      <c r="Z337" s="33">
        <f>tab_herpeto[[#This Row],[Data]]</f>
        <v>45202</v>
      </c>
      <c r="AA337" s="29" t="str">
        <f>tab_herpeto[[#This Row],[Empreendimento]]</f>
        <v>PCH Canoas</v>
      </c>
      <c r="AB337" s="29" t="s">
        <v>175</v>
      </c>
      <c r="AC337" s="29" t="s">
        <v>178</v>
      </c>
      <c r="AD337" s="29" t="s">
        <v>181</v>
      </c>
      <c r="AE337" s="29" t="s">
        <v>3086</v>
      </c>
      <c r="AF337" s="29" t="s">
        <v>184</v>
      </c>
      <c r="AG337" s="29" t="s">
        <v>3130</v>
      </c>
      <c r="AH337" s="29" t="s">
        <v>189</v>
      </c>
      <c r="AI337" s="43" t="str">
        <f>tab_herpeto[[#This Row],[Espécie*]]</f>
        <v>Physalaemus cuvieri</v>
      </c>
      <c r="AJ337" s="34" t="str">
        <f>IFERROR(VLOOKUP(tab_herpeto[[#This Row],[Espécie*2]],'Base de dados'!B:Z,7,),0)</f>
        <v>rãzinha-do-folhiço</v>
      </c>
      <c r="AK337" s="29" t="str">
        <f>IFERROR(VLOOKUP(tab_herpeto[[#This Row],[Espécie*2]],'Base de dados'!B:Z,13,),0)</f>
        <v>-</v>
      </c>
      <c r="AL337" s="29"/>
      <c r="AM337" s="4">
        <v>532838</v>
      </c>
      <c r="AN337" s="4">
        <v>6964142</v>
      </c>
      <c r="AO337" s="29" t="str">
        <f>IFERROR(VLOOKUP(tab_herpeto[[#This Row],[Espécie*2]],'Base de dados'!B:Z,22,),0)</f>
        <v>-</v>
      </c>
      <c r="AP337" s="29" t="str">
        <f>IFERROR(VLOOKUP(tab_herpeto[[#This Row],[Espécie*2]],'Base de dados'!B:Z,23,),0)</f>
        <v>-</v>
      </c>
      <c r="AQ337" s="29" t="str">
        <f>IFERROR(VLOOKUP(tab_herpeto[[#This Row],[Espécie*2]],'Base de dados'!B:Z,21,),0)</f>
        <v>LC</v>
      </c>
      <c r="AR337" s="29" t="str">
        <f>tab_herpeto[[#This Row],[Campanha]]</f>
        <v>C04</v>
      </c>
      <c r="AS337" s="29"/>
      <c r="AT337" s="29" t="str">
        <f>tab_herpeto[[#This Row],[Método]]</f>
        <v>Ponto de escuta</v>
      </c>
      <c r="AU337" s="29" t="str">
        <f>tab_herpeto[[#This Row],[ID Marcação*]]</f>
        <v>-</v>
      </c>
      <c r="AV337" s="29">
        <f>tab_herpeto[[#This Row],[Nº do Tombo]]</f>
        <v>0</v>
      </c>
      <c r="AW337" s="29" t="str">
        <f>IFERROR(VLOOKUP(tab_herpeto[[#This Row],[Espécie*2]],'Base de dados'!B:Z,11,),0)</f>
        <v>R</v>
      </c>
      <c r="AX337" s="29" t="str">
        <f>IFERROR(VLOOKUP(tab_herpeto[[#This Row],[Espécie*2]],'Base de dados'!B:Z,3,),0)</f>
        <v>Anura</v>
      </c>
      <c r="AY337" s="29" t="str">
        <f>IFERROR(VLOOKUP(tab_herpeto[[#This Row],[Espécie*2]],'Base de dados'!B:Z,4,),0)</f>
        <v>Leptodactylidae</v>
      </c>
      <c r="AZ337" s="29" t="str">
        <f>IFERROR(VLOOKUP(tab_herpeto[[#This Row],[Espécie*2]],'Base de dados'!B:Z,5,),0)</f>
        <v>Leiuperinae</v>
      </c>
      <c r="BA337" s="29">
        <f>IFERROR(VLOOKUP(tab_herpeto[[#This Row],[Espécie*2]],'Base de dados'!B:Z,6,),0)</f>
        <v>0</v>
      </c>
      <c r="BB337" s="29" t="str">
        <f>IFERROR(VLOOKUP(tab_herpeto[[#This Row],[Espécie*2]],'Base de dados'!B:Z,8,),0)</f>
        <v>-</v>
      </c>
      <c r="BC337" s="29" t="str">
        <f>IFERROR(VLOOKUP(tab_herpeto[[#This Row],[Espécie*2]],'Base de dados'!B:Z,9,),0)</f>
        <v>Te</v>
      </c>
      <c r="BD337" s="29" t="str">
        <f>IFERROR(VLOOKUP(tab_herpeto[[#This Row],[Espécie*2]],'Base de dados'!B:Z,10,),0)</f>
        <v>A</v>
      </c>
      <c r="BE337" s="29" t="str">
        <f>IFERROR(VLOOKUP(tab_herpeto[[#This Row],[Espécie*2]],'Base de dados'!B:Z,12,),0)</f>
        <v>-</v>
      </c>
      <c r="BF337" s="29" t="str">
        <f>IFERROR(VLOOKUP(tab_herpeto[[#This Row],[Espécie*2]],'Base de dados'!B:Z,14,),0)</f>
        <v>Exceto AC e RR</v>
      </c>
      <c r="BG337" s="29">
        <f>IFERROR(VLOOKUP(tab_herpeto[[#This Row],[Espécie*2]],'Base de dados'!B:Z,15,),0)</f>
        <v>0</v>
      </c>
      <c r="BH337" s="29">
        <f>IFERROR(VLOOKUP(tab_herpeto[[#This Row],[Espécie*2]],'Base de dados'!B:Z,16,),0)</f>
        <v>0</v>
      </c>
      <c r="BI337" s="29">
        <f>IFERROR(VLOOKUP(tab_herpeto[[#This Row],[Espécie*2]],'Base de dados'!B:Z,17,),0)</f>
        <v>0</v>
      </c>
      <c r="BJ337" s="29">
        <f>IFERROR(VLOOKUP(tab_herpeto[[#This Row],[Espécie*2]],'Base de dados'!B:Z,18,),0)</f>
        <v>0</v>
      </c>
      <c r="BK337" s="29" t="str">
        <f>IFERROR(VLOOKUP(tab_herpeto[[#This Row],[Espécie*2]],'Base de dados'!B:Z,19,),0)</f>
        <v>-</v>
      </c>
      <c r="BL337" s="29" t="str">
        <f>IFERROR(VLOOKUP(tab_herpeto[[#This Row],[Espécie*2]],'Base de dados'!B:Z,20,),0)</f>
        <v>-</v>
      </c>
      <c r="BM337" s="29" t="str">
        <f>IFERROR(VLOOKUP(tab_herpeto[[#This Row],[Espécie*2]],'Base de dados'!B:Z,24),0)</f>
        <v>-</v>
      </c>
      <c r="BN337" s="29" t="str">
        <f>IFERROR(VLOOKUP(tab_herpeto[[#This Row],[Espécie*2]],'Base de dados'!B:Z,25,),0)</f>
        <v>-</v>
      </c>
      <c r="BO337" s="29" t="str">
        <f>IFERROR(VLOOKUP(tab_herpeto[[#This Row],[Espécie*2]],'Base de dados'!B:Z,2),0)</f>
        <v>XX</v>
      </c>
      <c r="BP337" s="29">
        <f>IFERROR(VLOOKUP(tab_herpeto[[#This Row],[Espécie*2]],'Base de dados'!B:AA,26),0)</f>
        <v>0</v>
      </c>
    </row>
    <row r="338" spans="2:68" x14ac:dyDescent="0.25">
      <c r="B338" s="29">
        <v>334</v>
      </c>
      <c r="C338" s="33" t="s">
        <v>3071</v>
      </c>
      <c r="D338" s="29" t="s">
        <v>3131</v>
      </c>
      <c r="E338" s="29" t="s">
        <v>86</v>
      </c>
      <c r="F338" s="50">
        <v>45202</v>
      </c>
      <c r="G338" s="50" t="s">
        <v>3072</v>
      </c>
      <c r="H338" s="50"/>
      <c r="I338" s="50" t="s">
        <v>57</v>
      </c>
      <c r="J338" s="50" t="s">
        <v>3133</v>
      </c>
      <c r="K338" s="50" t="s">
        <v>1343</v>
      </c>
      <c r="L338" s="29" t="str">
        <f>IFERROR(VLOOKUP(tab_herpeto[[#This Row],[Espécie*]],'Base de dados'!B:Z,7,),0)</f>
        <v>rãzinha-do-folhiço</v>
      </c>
      <c r="M338" s="29" t="s">
        <v>3</v>
      </c>
      <c r="N338" s="49" t="s">
        <v>82</v>
      </c>
      <c r="O338" s="49" t="s">
        <v>82</v>
      </c>
      <c r="P338" s="29" t="s">
        <v>39</v>
      </c>
      <c r="Q338" s="49" t="s">
        <v>3136</v>
      </c>
      <c r="R338" s="49"/>
      <c r="S338" s="49" t="s">
        <v>4</v>
      </c>
      <c r="T338" s="55">
        <v>0.8125</v>
      </c>
      <c r="U338" s="55">
        <v>0.85416666666666696</v>
      </c>
      <c r="V338" s="49"/>
      <c r="W338" s="49"/>
      <c r="X338" s="29"/>
      <c r="Y338" s="29"/>
      <c r="Z338" s="33">
        <f>tab_herpeto[[#This Row],[Data]]</f>
        <v>45202</v>
      </c>
      <c r="AA338" s="29" t="str">
        <f>tab_herpeto[[#This Row],[Empreendimento]]</f>
        <v>PCH Canoas</v>
      </c>
      <c r="AB338" s="29" t="s">
        <v>175</v>
      </c>
      <c r="AC338" s="29" t="s">
        <v>178</v>
      </c>
      <c r="AD338" s="29" t="s">
        <v>181</v>
      </c>
      <c r="AE338" s="29" t="s">
        <v>3086</v>
      </c>
      <c r="AF338" s="29" t="s">
        <v>184</v>
      </c>
      <c r="AG338" s="29" t="s">
        <v>3130</v>
      </c>
      <c r="AH338" s="29" t="s">
        <v>189</v>
      </c>
      <c r="AI338" s="43" t="str">
        <f>tab_herpeto[[#This Row],[Espécie*]]</f>
        <v>Physalaemus cuvieri</v>
      </c>
      <c r="AJ338" s="34" t="str">
        <f>IFERROR(VLOOKUP(tab_herpeto[[#This Row],[Espécie*2]],'Base de dados'!B:Z,7,),0)</f>
        <v>rãzinha-do-folhiço</v>
      </c>
      <c r="AK338" s="29" t="str">
        <f>IFERROR(VLOOKUP(tab_herpeto[[#This Row],[Espécie*2]],'Base de dados'!B:Z,13,),0)</f>
        <v>-</v>
      </c>
      <c r="AL338" s="29"/>
      <c r="AM338" s="4">
        <v>532838</v>
      </c>
      <c r="AN338" s="4">
        <v>6964142</v>
      </c>
      <c r="AO338" s="29" t="str">
        <f>IFERROR(VLOOKUP(tab_herpeto[[#This Row],[Espécie*2]],'Base de dados'!B:Z,22,),0)</f>
        <v>-</v>
      </c>
      <c r="AP338" s="29" t="str">
        <f>IFERROR(VLOOKUP(tab_herpeto[[#This Row],[Espécie*2]],'Base de dados'!B:Z,23,),0)</f>
        <v>-</v>
      </c>
      <c r="AQ338" s="29" t="str">
        <f>IFERROR(VLOOKUP(tab_herpeto[[#This Row],[Espécie*2]],'Base de dados'!B:Z,21,),0)</f>
        <v>LC</v>
      </c>
      <c r="AR338" s="29" t="str">
        <f>tab_herpeto[[#This Row],[Campanha]]</f>
        <v>C04</v>
      </c>
      <c r="AS338" s="29"/>
      <c r="AT338" s="29" t="str">
        <f>tab_herpeto[[#This Row],[Método]]</f>
        <v>Ponto de escuta</v>
      </c>
      <c r="AU338" s="29" t="str">
        <f>tab_herpeto[[#This Row],[ID Marcação*]]</f>
        <v>-</v>
      </c>
      <c r="AV338" s="29">
        <f>tab_herpeto[[#This Row],[Nº do Tombo]]</f>
        <v>0</v>
      </c>
      <c r="AW338" s="29" t="str">
        <f>IFERROR(VLOOKUP(tab_herpeto[[#This Row],[Espécie*2]],'Base de dados'!B:Z,11,),0)</f>
        <v>R</v>
      </c>
      <c r="AX338" s="29" t="str">
        <f>IFERROR(VLOOKUP(tab_herpeto[[#This Row],[Espécie*2]],'Base de dados'!B:Z,3,),0)</f>
        <v>Anura</v>
      </c>
      <c r="AY338" s="29" t="str">
        <f>IFERROR(VLOOKUP(tab_herpeto[[#This Row],[Espécie*2]],'Base de dados'!B:Z,4,),0)</f>
        <v>Leptodactylidae</v>
      </c>
      <c r="AZ338" s="29" t="str">
        <f>IFERROR(VLOOKUP(tab_herpeto[[#This Row],[Espécie*2]],'Base de dados'!B:Z,5,),0)</f>
        <v>Leiuperinae</v>
      </c>
      <c r="BA338" s="29">
        <f>IFERROR(VLOOKUP(tab_herpeto[[#This Row],[Espécie*2]],'Base de dados'!B:Z,6,),0)</f>
        <v>0</v>
      </c>
      <c r="BB338" s="29" t="str">
        <f>IFERROR(VLOOKUP(tab_herpeto[[#This Row],[Espécie*2]],'Base de dados'!B:Z,8,),0)</f>
        <v>-</v>
      </c>
      <c r="BC338" s="29" t="str">
        <f>IFERROR(VLOOKUP(tab_herpeto[[#This Row],[Espécie*2]],'Base de dados'!B:Z,9,),0)</f>
        <v>Te</v>
      </c>
      <c r="BD338" s="29" t="str">
        <f>IFERROR(VLOOKUP(tab_herpeto[[#This Row],[Espécie*2]],'Base de dados'!B:Z,10,),0)</f>
        <v>A</v>
      </c>
      <c r="BE338" s="29" t="str">
        <f>IFERROR(VLOOKUP(tab_herpeto[[#This Row],[Espécie*2]],'Base de dados'!B:Z,12,),0)</f>
        <v>-</v>
      </c>
      <c r="BF338" s="29" t="str">
        <f>IFERROR(VLOOKUP(tab_herpeto[[#This Row],[Espécie*2]],'Base de dados'!B:Z,14,),0)</f>
        <v>Exceto AC e RR</v>
      </c>
      <c r="BG338" s="29">
        <f>IFERROR(VLOOKUP(tab_herpeto[[#This Row],[Espécie*2]],'Base de dados'!B:Z,15,),0)</f>
        <v>0</v>
      </c>
      <c r="BH338" s="29">
        <f>IFERROR(VLOOKUP(tab_herpeto[[#This Row],[Espécie*2]],'Base de dados'!B:Z,16,),0)</f>
        <v>0</v>
      </c>
      <c r="BI338" s="29">
        <f>IFERROR(VLOOKUP(tab_herpeto[[#This Row],[Espécie*2]],'Base de dados'!B:Z,17,),0)</f>
        <v>0</v>
      </c>
      <c r="BJ338" s="29">
        <f>IFERROR(VLOOKUP(tab_herpeto[[#This Row],[Espécie*2]],'Base de dados'!B:Z,18,),0)</f>
        <v>0</v>
      </c>
      <c r="BK338" s="29" t="str">
        <f>IFERROR(VLOOKUP(tab_herpeto[[#This Row],[Espécie*2]],'Base de dados'!B:Z,19,),0)</f>
        <v>-</v>
      </c>
      <c r="BL338" s="29" t="str">
        <f>IFERROR(VLOOKUP(tab_herpeto[[#This Row],[Espécie*2]],'Base de dados'!B:Z,20,),0)</f>
        <v>-</v>
      </c>
      <c r="BM338" s="29" t="str">
        <f>IFERROR(VLOOKUP(tab_herpeto[[#This Row],[Espécie*2]],'Base de dados'!B:Z,24),0)</f>
        <v>-</v>
      </c>
      <c r="BN338" s="29" t="str">
        <f>IFERROR(VLOOKUP(tab_herpeto[[#This Row],[Espécie*2]],'Base de dados'!B:Z,25,),0)</f>
        <v>-</v>
      </c>
      <c r="BO338" s="29" t="str">
        <f>IFERROR(VLOOKUP(tab_herpeto[[#This Row],[Espécie*2]],'Base de dados'!B:Z,2),0)</f>
        <v>XX</v>
      </c>
      <c r="BP338" s="29">
        <f>IFERROR(VLOOKUP(tab_herpeto[[#This Row],[Espécie*2]],'Base de dados'!B:AA,26),0)</f>
        <v>0</v>
      </c>
    </row>
    <row r="339" spans="2:68" x14ac:dyDescent="0.25">
      <c r="B339" s="29">
        <v>335</v>
      </c>
      <c r="C339" s="33" t="s">
        <v>3071</v>
      </c>
      <c r="D339" s="29" t="s">
        <v>3131</v>
      </c>
      <c r="E339" s="29" t="s">
        <v>86</v>
      </c>
      <c r="F339" s="50">
        <v>45202</v>
      </c>
      <c r="G339" s="50" t="s">
        <v>3072</v>
      </c>
      <c r="H339" s="50"/>
      <c r="I339" s="50" t="s">
        <v>57</v>
      </c>
      <c r="J339" s="50" t="s">
        <v>3133</v>
      </c>
      <c r="K339" s="50" t="s">
        <v>1343</v>
      </c>
      <c r="L339" s="29" t="str">
        <f>IFERROR(VLOOKUP(tab_herpeto[[#This Row],[Espécie*]],'Base de dados'!B:Z,7,),0)</f>
        <v>rãzinha-do-folhiço</v>
      </c>
      <c r="M339" s="29" t="s">
        <v>3</v>
      </c>
      <c r="N339" s="49" t="s">
        <v>82</v>
      </c>
      <c r="O339" s="49" t="s">
        <v>82</v>
      </c>
      <c r="P339" s="29" t="s">
        <v>39</v>
      </c>
      <c r="Q339" s="49" t="s">
        <v>3136</v>
      </c>
      <c r="R339" s="49"/>
      <c r="S339" s="49" t="s">
        <v>4</v>
      </c>
      <c r="T339" s="55">
        <v>0.8125</v>
      </c>
      <c r="U339" s="55">
        <v>0.85416666666666696</v>
      </c>
      <c r="V339" s="49"/>
      <c r="W339" s="49"/>
      <c r="X339" s="29"/>
      <c r="Y339" s="29"/>
      <c r="Z339" s="33">
        <f>tab_herpeto[[#This Row],[Data]]</f>
        <v>45202</v>
      </c>
      <c r="AA339" s="29" t="str">
        <f>tab_herpeto[[#This Row],[Empreendimento]]</f>
        <v>PCH Canoas</v>
      </c>
      <c r="AB339" s="29" t="s">
        <v>175</v>
      </c>
      <c r="AC339" s="29" t="s">
        <v>178</v>
      </c>
      <c r="AD339" s="29" t="s">
        <v>181</v>
      </c>
      <c r="AE339" s="29" t="s">
        <v>3086</v>
      </c>
      <c r="AF339" s="29" t="s">
        <v>184</v>
      </c>
      <c r="AG339" s="29" t="s">
        <v>3130</v>
      </c>
      <c r="AH339" s="29" t="s">
        <v>189</v>
      </c>
      <c r="AI339" s="43" t="str">
        <f>tab_herpeto[[#This Row],[Espécie*]]</f>
        <v>Physalaemus cuvieri</v>
      </c>
      <c r="AJ339" s="34" t="str">
        <f>IFERROR(VLOOKUP(tab_herpeto[[#This Row],[Espécie*2]],'Base de dados'!B:Z,7,),0)</f>
        <v>rãzinha-do-folhiço</v>
      </c>
      <c r="AK339" s="29" t="str">
        <f>IFERROR(VLOOKUP(tab_herpeto[[#This Row],[Espécie*2]],'Base de dados'!B:Z,13,),0)</f>
        <v>-</v>
      </c>
      <c r="AL339" s="29"/>
      <c r="AM339" s="4">
        <v>532838</v>
      </c>
      <c r="AN339" s="4">
        <v>6964142</v>
      </c>
      <c r="AO339" s="29" t="str">
        <f>IFERROR(VLOOKUP(tab_herpeto[[#This Row],[Espécie*2]],'Base de dados'!B:Z,22,),0)</f>
        <v>-</v>
      </c>
      <c r="AP339" s="29" t="str">
        <f>IFERROR(VLOOKUP(tab_herpeto[[#This Row],[Espécie*2]],'Base de dados'!B:Z,23,),0)</f>
        <v>-</v>
      </c>
      <c r="AQ339" s="29" t="str">
        <f>IFERROR(VLOOKUP(tab_herpeto[[#This Row],[Espécie*2]],'Base de dados'!B:Z,21,),0)</f>
        <v>LC</v>
      </c>
      <c r="AR339" s="29" t="str">
        <f>tab_herpeto[[#This Row],[Campanha]]</f>
        <v>C04</v>
      </c>
      <c r="AS339" s="29"/>
      <c r="AT339" s="29" t="str">
        <f>tab_herpeto[[#This Row],[Método]]</f>
        <v>Ponto de escuta</v>
      </c>
      <c r="AU339" s="29" t="str">
        <f>tab_herpeto[[#This Row],[ID Marcação*]]</f>
        <v>-</v>
      </c>
      <c r="AV339" s="29">
        <f>tab_herpeto[[#This Row],[Nº do Tombo]]</f>
        <v>0</v>
      </c>
      <c r="AW339" s="29" t="str">
        <f>IFERROR(VLOOKUP(tab_herpeto[[#This Row],[Espécie*2]],'Base de dados'!B:Z,11,),0)</f>
        <v>R</v>
      </c>
      <c r="AX339" s="29" t="str">
        <f>IFERROR(VLOOKUP(tab_herpeto[[#This Row],[Espécie*2]],'Base de dados'!B:Z,3,),0)</f>
        <v>Anura</v>
      </c>
      <c r="AY339" s="29" t="str">
        <f>IFERROR(VLOOKUP(tab_herpeto[[#This Row],[Espécie*2]],'Base de dados'!B:Z,4,),0)</f>
        <v>Leptodactylidae</v>
      </c>
      <c r="AZ339" s="29" t="str">
        <f>IFERROR(VLOOKUP(tab_herpeto[[#This Row],[Espécie*2]],'Base de dados'!B:Z,5,),0)</f>
        <v>Leiuperinae</v>
      </c>
      <c r="BA339" s="29">
        <f>IFERROR(VLOOKUP(tab_herpeto[[#This Row],[Espécie*2]],'Base de dados'!B:Z,6,),0)</f>
        <v>0</v>
      </c>
      <c r="BB339" s="29" t="str">
        <f>IFERROR(VLOOKUP(tab_herpeto[[#This Row],[Espécie*2]],'Base de dados'!B:Z,8,),0)</f>
        <v>-</v>
      </c>
      <c r="BC339" s="29" t="str">
        <f>IFERROR(VLOOKUP(tab_herpeto[[#This Row],[Espécie*2]],'Base de dados'!B:Z,9,),0)</f>
        <v>Te</v>
      </c>
      <c r="BD339" s="29" t="str">
        <f>IFERROR(VLOOKUP(tab_herpeto[[#This Row],[Espécie*2]],'Base de dados'!B:Z,10,),0)</f>
        <v>A</v>
      </c>
      <c r="BE339" s="29" t="str">
        <f>IFERROR(VLOOKUP(tab_herpeto[[#This Row],[Espécie*2]],'Base de dados'!B:Z,12,),0)</f>
        <v>-</v>
      </c>
      <c r="BF339" s="29" t="str">
        <f>IFERROR(VLOOKUP(tab_herpeto[[#This Row],[Espécie*2]],'Base de dados'!B:Z,14,),0)</f>
        <v>Exceto AC e RR</v>
      </c>
      <c r="BG339" s="29">
        <f>IFERROR(VLOOKUP(tab_herpeto[[#This Row],[Espécie*2]],'Base de dados'!B:Z,15,),0)</f>
        <v>0</v>
      </c>
      <c r="BH339" s="29">
        <f>IFERROR(VLOOKUP(tab_herpeto[[#This Row],[Espécie*2]],'Base de dados'!B:Z,16,),0)</f>
        <v>0</v>
      </c>
      <c r="BI339" s="29">
        <f>IFERROR(VLOOKUP(tab_herpeto[[#This Row],[Espécie*2]],'Base de dados'!B:Z,17,),0)</f>
        <v>0</v>
      </c>
      <c r="BJ339" s="29">
        <f>IFERROR(VLOOKUP(tab_herpeto[[#This Row],[Espécie*2]],'Base de dados'!B:Z,18,),0)</f>
        <v>0</v>
      </c>
      <c r="BK339" s="29" t="str">
        <f>IFERROR(VLOOKUP(tab_herpeto[[#This Row],[Espécie*2]],'Base de dados'!B:Z,19,),0)</f>
        <v>-</v>
      </c>
      <c r="BL339" s="29" t="str">
        <f>IFERROR(VLOOKUP(tab_herpeto[[#This Row],[Espécie*2]],'Base de dados'!B:Z,20,),0)</f>
        <v>-</v>
      </c>
      <c r="BM339" s="29" t="str">
        <f>IFERROR(VLOOKUP(tab_herpeto[[#This Row],[Espécie*2]],'Base de dados'!B:Z,24),0)</f>
        <v>-</v>
      </c>
      <c r="BN339" s="29" t="str">
        <f>IFERROR(VLOOKUP(tab_herpeto[[#This Row],[Espécie*2]],'Base de dados'!B:Z,25,),0)</f>
        <v>-</v>
      </c>
      <c r="BO339" s="29" t="str">
        <f>IFERROR(VLOOKUP(tab_herpeto[[#This Row],[Espécie*2]],'Base de dados'!B:Z,2),0)</f>
        <v>XX</v>
      </c>
      <c r="BP339" s="29">
        <f>IFERROR(VLOOKUP(tab_herpeto[[#This Row],[Espécie*2]],'Base de dados'!B:AA,26),0)</f>
        <v>0</v>
      </c>
    </row>
    <row r="340" spans="2:68" x14ac:dyDescent="0.25">
      <c r="B340" s="29">
        <v>336</v>
      </c>
      <c r="C340" s="33" t="s">
        <v>3071</v>
      </c>
      <c r="D340" s="29" t="s">
        <v>3131</v>
      </c>
      <c r="E340" s="29" t="s">
        <v>86</v>
      </c>
      <c r="F340" s="50">
        <v>45202</v>
      </c>
      <c r="G340" s="50" t="s">
        <v>3072</v>
      </c>
      <c r="H340" s="50"/>
      <c r="I340" s="50" t="s">
        <v>57</v>
      </c>
      <c r="J340" s="50" t="s">
        <v>3133</v>
      </c>
      <c r="K340" s="50" t="s">
        <v>1343</v>
      </c>
      <c r="L340" s="29" t="str">
        <f>IFERROR(VLOOKUP(tab_herpeto[[#This Row],[Espécie*]],'Base de dados'!B:Z,7,),0)</f>
        <v>rãzinha-do-folhiço</v>
      </c>
      <c r="M340" s="29" t="s">
        <v>3</v>
      </c>
      <c r="N340" s="49" t="s">
        <v>82</v>
      </c>
      <c r="O340" s="49" t="s">
        <v>82</v>
      </c>
      <c r="P340" s="29" t="s">
        <v>39</v>
      </c>
      <c r="Q340" s="49" t="s">
        <v>3136</v>
      </c>
      <c r="R340" s="49"/>
      <c r="S340" s="49" t="s">
        <v>4</v>
      </c>
      <c r="T340" s="55">
        <v>0.8125</v>
      </c>
      <c r="U340" s="55">
        <v>0.85416666666666696</v>
      </c>
      <c r="V340" s="49"/>
      <c r="W340" s="49"/>
      <c r="X340" s="29"/>
      <c r="Y340" s="29"/>
      <c r="Z340" s="33">
        <f>tab_herpeto[[#This Row],[Data]]</f>
        <v>45202</v>
      </c>
      <c r="AA340" s="29" t="str">
        <f>tab_herpeto[[#This Row],[Empreendimento]]</f>
        <v>PCH Canoas</v>
      </c>
      <c r="AB340" s="29" t="s">
        <v>175</v>
      </c>
      <c r="AC340" s="29" t="s">
        <v>178</v>
      </c>
      <c r="AD340" s="29" t="s">
        <v>181</v>
      </c>
      <c r="AE340" s="29" t="s">
        <v>3086</v>
      </c>
      <c r="AF340" s="29" t="s">
        <v>184</v>
      </c>
      <c r="AG340" s="29" t="s">
        <v>3130</v>
      </c>
      <c r="AH340" s="29" t="s">
        <v>189</v>
      </c>
      <c r="AI340" s="43" t="str">
        <f>tab_herpeto[[#This Row],[Espécie*]]</f>
        <v>Physalaemus cuvieri</v>
      </c>
      <c r="AJ340" s="34" t="str">
        <f>IFERROR(VLOOKUP(tab_herpeto[[#This Row],[Espécie*2]],'Base de dados'!B:Z,7,),0)</f>
        <v>rãzinha-do-folhiço</v>
      </c>
      <c r="AK340" s="29" t="str">
        <f>IFERROR(VLOOKUP(tab_herpeto[[#This Row],[Espécie*2]],'Base de dados'!B:Z,13,),0)</f>
        <v>-</v>
      </c>
      <c r="AL340" s="29"/>
      <c r="AM340" s="4">
        <v>532838</v>
      </c>
      <c r="AN340" s="4">
        <v>6964142</v>
      </c>
      <c r="AO340" s="29" t="str">
        <f>IFERROR(VLOOKUP(tab_herpeto[[#This Row],[Espécie*2]],'Base de dados'!B:Z,22,),0)</f>
        <v>-</v>
      </c>
      <c r="AP340" s="29" t="str">
        <f>IFERROR(VLOOKUP(tab_herpeto[[#This Row],[Espécie*2]],'Base de dados'!B:Z,23,),0)</f>
        <v>-</v>
      </c>
      <c r="AQ340" s="29" t="str">
        <f>IFERROR(VLOOKUP(tab_herpeto[[#This Row],[Espécie*2]],'Base de dados'!B:Z,21,),0)</f>
        <v>LC</v>
      </c>
      <c r="AR340" s="29" t="str">
        <f>tab_herpeto[[#This Row],[Campanha]]</f>
        <v>C04</v>
      </c>
      <c r="AS340" s="29"/>
      <c r="AT340" s="29" t="str">
        <f>tab_herpeto[[#This Row],[Método]]</f>
        <v>Ponto de escuta</v>
      </c>
      <c r="AU340" s="29" t="str">
        <f>tab_herpeto[[#This Row],[ID Marcação*]]</f>
        <v>-</v>
      </c>
      <c r="AV340" s="29">
        <f>tab_herpeto[[#This Row],[Nº do Tombo]]</f>
        <v>0</v>
      </c>
      <c r="AW340" s="29" t="str">
        <f>IFERROR(VLOOKUP(tab_herpeto[[#This Row],[Espécie*2]],'Base de dados'!B:Z,11,),0)</f>
        <v>R</v>
      </c>
      <c r="AX340" s="29" t="str">
        <f>IFERROR(VLOOKUP(tab_herpeto[[#This Row],[Espécie*2]],'Base de dados'!B:Z,3,),0)</f>
        <v>Anura</v>
      </c>
      <c r="AY340" s="29" t="str">
        <f>IFERROR(VLOOKUP(tab_herpeto[[#This Row],[Espécie*2]],'Base de dados'!B:Z,4,),0)</f>
        <v>Leptodactylidae</v>
      </c>
      <c r="AZ340" s="29" t="str">
        <f>IFERROR(VLOOKUP(tab_herpeto[[#This Row],[Espécie*2]],'Base de dados'!B:Z,5,),0)</f>
        <v>Leiuperinae</v>
      </c>
      <c r="BA340" s="29">
        <f>IFERROR(VLOOKUP(tab_herpeto[[#This Row],[Espécie*2]],'Base de dados'!B:Z,6,),0)</f>
        <v>0</v>
      </c>
      <c r="BB340" s="29" t="str">
        <f>IFERROR(VLOOKUP(tab_herpeto[[#This Row],[Espécie*2]],'Base de dados'!B:Z,8,),0)</f>
        <v>-</v>
      </c>
      <c r="BC340" s="29" t="str">
        <f>IFERROR(VLOOKUP(tab_herpeto[[#This Row],[Espécie*2]],'Base de dados'!B:Z,9,),0)</f>
        <v>Te</v>
      </c>
      <c r="BD340" s="29" t="str">
        <f>IFERROR(VLOOKUP(tab_herpeto[[#This Row],[Espécie*2]],'Base de dados'!B:Z,10,),0)</f>
        <v>A</v>
      </c>
      <c r="BE340" s="29" t="str">
        <f>IFERROR(VLOOKUP(tab_herpeto[[#This Row],[Espécie*2]],'Base de dados'!B:Z,12,),0)</f>
        <v>-</v>
      </c>
      <c r="BF340" s="29" t="str">
        <f>IFERROR(VLOOKUP(tab_herpeto[[#This Row],[Espécie*2]],'Base de dados'!B:Z,14,),0)</f>
        <v>Exceto AC e RR</v>
      </c>
      <c r="BG340" s="29">
        <f>IFERROR(VLOOKUP(tab_herpeto[[#This Row],[Espécie*2]],'Base de dados'!B:Z,15,),0)</f>
        <v>0</v>
      </c>
      <c r="BH340" s="29">
        <f>IFERROR(VLOOKUP(tab_herpeto[[#This Row],[Espécie*2]],'Base de dados'!B:Z,16,),0)</f>
        <v>0</v>
      </c>
      <c r="BI340" s="29">
        <f>IFERROR(VLOOKUP(tab_herpeto[[#This Row],[Espécie*2]],'Base de dados'!B:Z,17,),0)</f>
        <v>0</v>
      </c>
      <c r="BJ340" s="29">
        <f>IFERROR(VLOOKUP(tab_herpeto[[#This Row],[Espécie*2]],'Base de dados'!B:Z,18,),0)</f>
        <v>0</v>
      </c>
      <c r="BK340" s="29" t="str">
        <f>IFERROR(VLOOKUP(tab_herpeto[[#This Row],[Espécie*2]],'Base de dados'!B:Z,19,),0)</f>
        <v>-</v>
      </c>
      <c r="BL340" s="29" t="str">
        <f>IFERROR(VLOOKUP(tab_herpeto[[#This Row],[Espécie*2]],'Base de dados'!B:Z,20,),0)</f>
        <v>-</v>
      </c>
      <c r="BM340" s="29" t="str">
        <f>IFERROR(VLOOKUP(tab_herpeto[[#This Row],[Espécie*2]],'Base de dados'!B:Z,24),0)</f>
        <v>-</v>
      </c>
      <c r="BN340" s="29" t="str">
        <f>IFERROR(VLOOKUP(tab_herpeto[[#This Row],[Espécie*2]],'Base de dados'!B:Z,25,),0)</f>
        <v>-</v>
      </c>
      <c r="BO340" s="29" t="str">
        <f>IFERROR(VLOOKUP(tab_herpeto[[#This Row],[Espécie*2]],'Base de dados'!B:Z,2),0)</f>
        <v>XX</v>
      </c>
      <c r="BP340" s="29">
        <f>IFERROR(VLOOKUP(tab_herpeto[[#This Row],[Espécie*2]],'Base de dados'!B:AA,26),0)</f>
        <v>0</v>
      </c>
    </row>
    <row r="341" spans="2:68" x14ac:dyDescent="0.25">
      <c r="B341" s="29">
        <v>337</v>
      </c>
      <c r="C341" s="33" t="s">
        <v>3071</v>
      </c>
      <c r="D341" s="29" t="s">
        <v>3131</v>
      </c>
      <c r="E341" s="29" t="s">
        <v>86</v>
      </c>
      <c r="F341" s="50">
        <v>45202</v>
      </c>
      <c r="G341" s="50" t="s">
        <v>3072</v>
      </c>
      <c r="H341" s="50"/>
      <c r="I341" s="50" t="s">
        <v>57</v>
      </c>
      <c r="J341" s="50" t="s">
        <v>3133</v>
      </c>
      <c r="K341" s="50" t="s">
        <v>1343</v>
      </c>
      <c r="L341" s="29" t="str">
        <f>IFERROR(VLOOKUP(tab_herpeto[[#This Row],[Espécie*]],'Base de dados'!B:Z,7,),0)</f>
        <v>rãzinha-do-folhiço</v>
      </c>
      <c r="M341" s="29" t="s">
        <v>3</v>
      </c>
      <c r="N341" s="49" t="s">
        <v>82</v>
      </c>
      <c r="O341" s="49" t="s">
        <v>82</v>
      </c>
      <c r="P341" s="29" t="s">
        <v>39</v>
      </c>
      <c r="Q341" s="49" t="s">
        <v>3136</v>
      </c>
      <c r="R341" s="49"/>
      <c r="S341" s="49" t="s">
        <v>4</v>
      </c>
      <c r="T341" s="55">
        <v>0.8125</v>
      </c>
      <c r="U341" s="55">
        <v>0.85416666666666696</v>
      </c>
      <c r="V341" s="49"/>
      <c r="W341" s="49"/>
      <c r="X341" s="29"/>
      <c r="Y341" s="29"/>
      <c r="Z341" s="33">
        <f>tab_herpeto[[#This Row],[Data]]</f>
        <v>45202</v>
      </c>
      <c r="AA341" s="29" t="str">
        <f>tab_herpeto[[#This Row],[Empreendimento]]</f>
        <v>PCH Canoas</v>
      </c>
      <c r="AB341" s="29" t="s">
        <v>175</v>
      </c>
      <c r="AC341" s="29" t="s">
        <v>178</v>
      </c>
      <c r="AD341" s="29" t="s">
        <v>181</v>
      </c>
      <c r="AE341" s="29" t="s">
        <v>3086</v>
      </c>
      <c r="AF341" s="29" t="s">
        <v>184</v>
      </c>
      <c r="AG341" s="29" t="s">
        <v>3130</v>
      </c>
      <c r="AH341" s="29" t="s">
        <v>189</v>
      </c>
      <c r="AI341" s="43" t="str">
        <f>tab_herpeto[[#This Row],[Espécie*]]</f>
        <v>Physalaemus cuvieri</v>
      </c>
      <c r="AJ341" s="34" t="str">
        <f>IFERROR(VLOOKUP(tab_herpeto[[#This Row],[Espécie*2]],'Base de dados'!B:Z,7,),0)</f>
        <v>rãzinha-do-folhiço</v>
      </c>
      <c r="AK341" s="29" t="str">
        <f>IFERROR(VLOOKUP(tab_herpeto[[#This Row],[Espécie*2]],'Base de dados'!B:Z,13,),0)</f>
        <v>-</v>
      </c>
      <c r="AL341" s="29"/>
      <c r="AM341" s="4">
        <v>532838</v>
      </c>
      <c r="AN341" s="4">
        <v>6964142</v>
      </c>
      <c r="AO341" s="29" t="str">
        <f>IFERROR(VLOOKUP(tab_herpeto[[#This Row],[Espécie*2]],'Base de dados'!B:Z,22,),0)</f>
        <v>-</v>
      </c>
      <c r="AP341" s="29" t="str">
        <f>IFERROR(VLOOKUP(tab_herpeto[[#This Row],[Espécie*2]],'Base de dados'!B:Z,23,),0)</f>
        <v>-</v>
      </c>
      <c r="AQ341" s="29" t="str">
        <f>IFERROR(VLOOKUP(tab_herpeto[[#This Row],[Espécie*2]],'Base de dados'!B:Z,21,),0)</f>
        <v>LC</v>
      </c>
      <c r="AR341" s="29" t="str">
        <f>tab_herpeto[[#This Row],[Campanha]]</f>
        <v>C04</v>
      </c>
      <c r="AS341" s="29"/>
      <c r="AT341" s="29" t="str">
        <f>tab_herpeto[[#This Row],[Método]]</f>
        <v>Ponto de escuta</v>
      </c>
      <c r="AU341" s="29" t="str">
        <f>tab_herpeto[[#This Row],[ID Marcação*]]</f>
        <v>-</v>
      </c>
      <c r="AV341" s="29">
        <f>tab_herpeto[[#This Row],[Nº do Tombo]]</f>
        <v>0</v>
      </c>
      <c r="AW341" s="29" t="str">
        <f>IFERROR(VLOOKUP(tab_herpeto[[#This Row],[Espécie*2]],'Base de dados'!B:Z,11,),0)</f>
        <v>R</v>
      </c>
      <c r="AX341" s="29" t="str">
        <f>IFERROR(VLOOKUP(tab_herpeto[[#This Row],[Espécie*2]],'Base de dados'!B:Z,3,),0)</f>
        <v>Anura</v>
      </c>
      <c r="AY341" s="29" t="str">
        <f>IFERROR(VLOOKUP(tab_herpeto[[#This Row],[Espécie*2]],'Base de dados'!B:Z,4,),0)</f>
        <v>Leptodactylidae</v>
      </c>
      <c r="AZ341" s="29" t="str">
        <f>IFERROR(VLOOKUP(tab_herpeto[[#This Row],[Espécie*2]],'Base de dados'!B:Z,5,),0)</f>
        <v>Leiuperinae</v>
      </c>
      <c r="BA341" s="29">
        <f>IFERROR(VLOOKUP(tab_herpeto[[#This Row],[Espécie*2]],'Base de dados'!B:Z,6,),0)</f>
        <v>0</v>
      </c>
      <c r="BB341" s="29" t="str">
        <f>IFERROR(VLOOKUP(tab_herpeto[[#This Row],[Espécie*2]],'Base de dados'!B:Z,8,),0)</f>
        <v>-</v>
      </c>
      <c r="BC341" s="29" t="str">
        <f>IFERROR(VLOOKUP(tab_herpeto[[#This Row],[Espécie*2]],'Base de dados'!B:Z,9,),0)</f>
        <v>Te</v>
      </c>
      <c r="BD341" s="29" t="str">
        <f>IFERROR(VLOOKUP(tab_herpeto[[#This Row],[Espécie*2]],'Base de dados'!B:Z,10,),0)</f>
        <v>A</v>
      </c>
      <c r="BE341" s="29" t="str">
        <f>IFERROR(VLOOKUP(tab_herpeto[[#This Row],[Espécie*2]],'Base de dados'!B:Z,12,),0)</f>
        <v>-</v>
      </c>
      <c r="BF341" s="29" t="str">
        <f>IFERROR(VLOOKUP(tab_herpeto[[#This Row],[Espécie*2]],'Base de dados'!B:Z,14,),0)</f>
        <v>Exceto AC e RR</v>
      </c>
      <c r="BG341" s="29">
        <f>IFERROR(VLOOKUP(tab_herpeto[[#This Row],[Espécie*2]],'Base de dados'!B:Z,15,),0)</f>
        <v>0</v>
      </c>
      <c r="BH341" s="29">
        <f>IFERROR(VLOOKUP(tab_herpeto[[#This Row],[Espécie*2]],'Base de dados'!B:Z,16,),0)</f>
        <v>0</v>
      </c>
      <c r="BI341" s="29">
        <f>IFERROR(VLOOKUP(tab_herpeto[[#This Row],[Espécie*2]],'Base de dados'!B:Z,17,),0)</f>
        <v>0</v>
      </c>
      <c r="BJ341" s="29">
        <f>IFERROR(VLOOKUP(tab_herpeto[[#This Row],[Espécie*2]],'Base de dados'!B:Z,18,),0)</f>
        <v>0</v>
      </c>
      <c r="BK341" s="29" t="str">
        <f>IFERROR(VLOOKUP(tab_herpeto[[#This Row],[Espécie*2]],'Base de dados'!B:Z,19,),0)</f>
        <v>-</v>
      </c>
      <c r="BL341" s="29" t="str">
        <f>IFERROR(VLOOKUP(tab_herpeto[[#This Row],[Espécie*2]],'Base de dados'!B:Z,20,),0)</f>
        <v>-</v>
      </c>
      <c r="BM341" s="29" t="str">
        <f>IFERROR(VLOOKUP(tab_herpeto[[#This Row],[Espécie*2]],'Base de dados'!B:Z,24),0)</f>
        <v>-</v>
      </c>
      <c r="BN341" s="29" t="str">
        <f>IFERROR(VLOOKUP(tab_herpeto[[#This Row],[Espécie*2]],'Base de dados'!B:Z,25,),0)</f>
        <v>-</v>
      </c>
      <c r="BO341" s="29" t="str">
        <f>IFERROR(VLOOKUP(tab_herpeto[[#This Row],[Espécie*2]],'Base de dados'!B:Z,2),0)</f>
        <v>XX</v>
      </c>
      <c r="BP341" s="29">
        <f>IFERROR(VLOOKUP(tab_herpeto[[#This Row],[Espécie*2]],'Base de dados'!B:AA,26),0)</f>
        <v>0</v>
      </c>
    </row>
    <row r="342" spans="2:68" x14ac:dyDescent="0.25">
      <c r="B342" s="29">
        <v>338</v>
      </c>
      <c r="C342" s="33" t="s">
        <v>3071</v>
      </c>
      <c r="D342" s="29" t="s">
        <v>3131</v>
      </c>
      <c r="E342" s="29" t="s">
        <v>86</v>
      </c>
      <c r="F342" s="50">
        <v>45202</v>
      </c>
      <c r="G342" s="50" t="s">
        <v>3072</v>
      </c>
      <c r="H342" s="50"/>
      <c r="I342" s="50" t="s">
        <v>57</v>
      </c>
      <c r="J342" s="50" t="s">
        <v>3133</v>
      </c>
      <c r="K342" s="50" t="s">
        <v>1343</v>
      </c>
      <c r="L342" s="29" t="str">
        <f>IFERROR(VLOOKUP(tab_herpeto[[#This Row],[Espécie*]],'Base de dados'!B:Z,7,),0)</f>
        <v>rãzinha-do-folhiço</v>
      </c>
      <c r="M342" s="29" t="s">
        <v>3</v>
      </c>
      <c r="N342" s="49" t="s">
        <v>82</v>
      </c>
      <c r="O342" s="49" t="s">
        <v>82</v>
      </c>
      <c r="P342" s="29" t="s">
        <v>39</v>
      </c>
      <c r="Q342" s="49" t="s">
        <v>3136</v>
      </c>
      <c r="R342" s="49"/>
      <c r="S342" s="49" t="s">
        <v>4</v>
      </c>
      <c r="T342" s="55">
        <v>0.8125</v>
      </c>
      <c r="U342" s="55">
        <v>0.85416666666666696</v>
      </c>
      <c r="V342" s="49"/>
      <c r="W342" s="49"/>
      <c r="X342" s="29"/>
      <c r="Y342" s="29"/>
      <c r="Z342" s="33">
        <f>tab_herpeto[[#This Row],[Data]]</f>
        <v>45202</v>
      </c>
      <c r="AA342" s="29" t="str">
        <f>tab_herpeto[[#This Row],[Empreendimento]]</f>
        <v>PCH Canoas</v>
      </c>
      <c r="AB342" s="29" t="s">
        <v>175</v>
      </c>
      <c r="AC342" s="29" t="s">
        <v>178</v>
      </c>
      <c r="AD342" s="29" t="s">
        <v>181</v>
      </c>
      <c r="AE342" s="29" t="s">
        <v>3086</v>
      </c>
      <c r="AF342" s="29" t="s">
        <v>184</v>
      </c>
      <c r="AG342" s="29" t="s">
        <v>3130</v>
      </c>
      <c r="AH342" s="29" t="s">
        <v>189</v>
      </c>
      <c r="AI342" s="43" t="str">
        <f>tab_herpeto[[#This Row],[Espécie*]]</f>
        <v>Physalaemus cuvieri</v>
      </c>
      <c r="AJ342" s="34" t="str">
        <f>IFERROR(VLOOKUP(tab_herpeto[[#This Row],[Espécie*2]],'Base de dados'!B:Z,7,),0)</f>
        <v>rãzinha-do-folhiço</v>
      </c>
      <c r="AK342" s="29" t="str">
        <f>IFERROR(VLOOKUP(tab_herpeto[[#This Row],[Espécie*2]],'Base de dados'!B:Z,13,),0)</f>
        <v>-</v>
      </c>
      <c r="AL342" s="29"/>
      <c r="AM342" s="4">
        <v>532838</v>
      </c>
      <c r="AN342" s="4">
        <v>6964142</v>
      </c>
      <c r="AO342" s="29" t="str">
        <f>IFERROR(VLOOKUP(tab_herpeto[[#This Row],[Espécie*2]],'Base de dados'!B:Z,22,),0)</f>
        <v>-</v>
      </c>
      <c r="AP342" s="29" t="str">
        <f>IFERROR(VLOOKUP(tab_herpeto[[#This Row],[Espécie*2]],'Base de dados'!B:Z,23,),0)</f>
        <v>-</v>
      </c>
      <c r="AQ342" s="29" t="str">
        <f>IFERROR(VLOOKUP(tab_herpeto[[#This Row],[Espécie*2]],'Base de dados'!B:Z,21,),0)</f>
        <v>LC</v>
      </c>
      <c r="AR342" s="29" t="str">
        <f>tab_herpeto[[#This Row],[Campanha]]</f>
        <v>C04</v>
      </c>
      <c r="AS342" s="29"/>
      <c r="AT342" s="29" t="str">
        <f>tab_herpeto[[#This Row],[Método]]</f>
        <v>Ponto de escuta</v>
      </c>
      <c r="AU342" s="29" t="str">
        <f>tab_herpeto[[#This Row],[ID Marcação*]]</f>
        <v>-</v>
      </c>
      <c r="AV342" s="29">
        <f>tab_herpeto[[#This Row],[Nº do Tombo]]</f>
        <v>0</v>
      </c>
      <c r="AW342" s="29" t="str">
        <f>IFERROR(VLOOKUP(tab_herpeto[[#This Row],[Espécie*2]],'Base de dados'!B:Z,11,),0)</f>
        <v>R</v>
      </c>
      <c r="AX342" s="29" t="str">
        <f>IFERROR(VLOOKUP(tab_herpeto[[#This Row],[Espécie*2]],'Base de dados'!B:Z,3,),0)</f>
        <v>Anura</v>
      </c>
      <c r="AY342" s="29" t="str">
        <f>IFERROR(VLOOKUP(tab_herpeto[[#This Row],[Espécie*2]],'Base de dados'!B:Z,4,),0)</f>
        <v>Leptodactylidae</v>
      </c>
      <c r="AZ342" s="29" t="str">
        <f>IFERROR(VLOOKUP(tab_herpeto[[#This Row],[Espécie*2]],'Base de dados'!B:Z,5,),0)</f>
        <v>Leiuperinae</v>
      </c>
      <c r="BA342" s="29">
        <f>IFERROR(VLOOKUP(tab_herpeto[[#This Row],[Espécie*2]],'Base de dados'!B:Z,6,),0)</f>
        <v>0</v>
      </c>
      <c r="BB342" s="29" t="str">
        <f>IFERROR(VLOOKUP(tab_herpeto[[#This Row],[Espécie*2]],'Base de dados'!B:Z,8,),0)</f>
        <v>-</v>
      </c>
      <c r="BC342" s="29" t="str">
        <f>IFERROR(VLOOKUP(tab_herpeto[[#This Row],[Espécie*2]],'Base de dados'!B:Z,9,),0)</f>
        <v>Te</v>
      </c>
      <c r="BD342" s="29" t="str">
        <f>IFERROR(VLOOKUP(tab_herpeto[[#This Row],[Espécie*2]],'Base de dados'!B:Z,10,),0)</f>
        <v>A</v>
      </c>
      <c r="BE342" s="29" t="str">
        <f>IFERROR(VLOOKUP(tab_herpeto[[#This Row],[Espécie*2]],'Base de dados'!B:Z,12,),0)</f>
        <v>-</v>
      </c>
      <c r="BF342" s="29" t="str">
        <f>IFERROR(VLOOKUP(tab_herpeto[[#This Row],[Espécie*2]],'Base de dados'!B:Z,14,),0)</f>
        <v>Exceto AC e RR</v>
      </c>
      <c r="BG342" s="29">
        <f>IFERROR(VLOOKUP(tab_herpeto[[#This Row],[Espécie*2]],'Base de dados'!B:Z,15,),0)</f>
        <v>0</v>
      </c>
      <c r="BH342" s="29">
        <f>IFERROR(VLOOKUP(tab_herpeto[[#This Row],[Espécie*2]],'Base de dados'!B:Z,16,),0)</f>
        <v>0</v>
      </c>
      <c r="BI342" s="29">
        <f>IFERROR(VLOOKUP(tab_herpeto[[#This Row],[Espécie*2]],'Base de dados'!B:Z,17,),0)</f>
        <v>0</v>
      </c>
      <c r="BJ342" s="29">
        <f>IFERROR(VLOOKUP(tab_herpeto[[#This Row],[Espécie*2]],'Base de dados'!B:Z,18,),0)</f>
        <v>0</v>
      </c>
      <c r="BK342" s="29" t="str">
        <f>IFERROR(VLOOKUP(tab_herpeto[[#This Row],[Espécie*2]],'Base de dados'!B:Z,19,),0)</f>
        <v>-</v>
      </c>
      <c r="BL342" s="29" t="str">
        <f>IFERROR(VLOOKUP(tab_herpeto[[#This Row],[Espécie*2]],'Base de dados'!B:Z,20,),0)</f>
        <v>-</v>
      </c>
      <c r="BM342" s="29" t="str">
        <f>IFERROR(VLOOKUP(tab_herpeto[[#This Row],[Espécie*2]],'Base de dados'!B:Z,24),0)</f>
        <v>-</v>
      </c>
      <c r="BN342" s="29" t="str">
        <f>IFERROR(VLOOKUP(tab_herpeto[[#This Row],[Espécie*2]],'Base de dados'!B:Z,25,),0)</f>
        <v>-</v>
      </c>
      <c r="BO342" s="29" t="str">
        <f>IFERROR(VLOOKUP(tab_herpeto[[#This Row],[Espécie*2]],'Base de dados'!B:Z,2),0)</f>
        <v>XX</v>
      </c>
      <c r="BP342" s="29">
        <f>IFERROR(VLOOKUP(tab_herpeto[[#This Row],[Espécie*2]],'Base de dados'!B:AA,26),0)</f>
        <v>0</v>
      </c>
    </row>
    <row r="343" spans="2:68" x14ac:dyDescent="0.25">
      <c r="B343" s="29">
        <v>339</v>
      </c>
      <c r="C343" s="33" t="s">
        <v>3071</v>
      </c>
      <c r="D343" s="29" t="s">
        <v>3131</v>
      </c>
      <c r="E343" s="29" t="s">
        <v>86</v>
      </c>
      <c r="F343" s="50">
        <v>45202</v>
      </c>
      <c r="G343" s="50" t="s">
        <v>3072</v>
      </c>
      <c r="H343" s="50"/>
      <c r="I343" s="50" t="s">
        <v>57</v>
      </c>
      <c r="J343" s="50" t="s">
        <v>3133</v>
      </c>
      <c r="K343" s="50" t="s">
        <v>1343</v>
      </c>
      <c r="L343" s="29" t="str">
        <f>IFERROR(VLOOKUP(tab_herpeto[[#This Row],[Espécie*]],'Base de dados'!B:Z,7,),0)</f>
        <v>rãzinha-do-folhiço</v>
      </c>
      <c r="M343" s="29" t="s">
        <v>3</v>
      </c>
      <c r="N343" s="49" t="s">
        <v>82</v>
      </c>
      <c r="O343" s="49" t="s">
        <v>82</v>
      </c>
      <c r="P343" s="29" t="s">
        <v>39</v>
      </c>
      <c r="Q343" s="49" t="s">
        <v>3136</v>
      </c>
      <c r="R343" s="49"/>
      <c r="S343" s="49" t="s">
        <v>4</v>
      </c>
      <c r="T343" s="55">
        <v>0.8125</v>
      </c>
      <c r="U343" s="55">
        <v>0.85416666666666696</v>
      </c>
      <c r="V343" s="49"/>
      <c r="W343" s="49"/>
      <c r="X343" s="29"/>
      <c r="Y343" s="29"/>
      <c r="Z343" s="33">
        <f>tab_herpeto[[#This Row],[Data]]</f>
        <v>45202</v>
      </c>
      <c r="AA343" s="29" t="str">
        <f>tab_herpeto[[#This Row],[Empreendimento]]</f>
        <v>PCH Canoas</v>
      </c>
      <c r="AB343" s="29" t="s">
        <v>175</v>
      </c>
      <c r="AC343" s="29" t="s">
        <v>178</v>
      </c>
      <c r="AD343" s="29" t="s">
        <v>181</v>
      </c>
      <c r="AE343" s="29" t="s">
        <v>3086</v>
      </c>
      <c r="AF343" s="29" t="s">
        <v>184</v>
      </c>
      <c r="AG343" s="29" t="s">
        <v>3130</v>
      </c>
      <c r="AH343" s="29" t="s">
        <v>189</v>
      </c>
      <c r="AI343" s="43" t="str">
        <f>tab_herpeto[[#This Row],[Espécie*]]</f>
        <v>Physalaemus cuvieri</v>
      </c>
      <c r="AJ343" s="34" t="str">
        <f>IFERROR(VLOOKUP(tab_herpeto[[#This Row],[Espécie*2]],'Base de dados'!B:Z,7,),0)</f>
        <v>rãzinha-do-folhiço</v>
      </c>
      <c r="AK343" s="29" t="str">
        <f>IFERROR(VLOOKUP(tab_herpeto[[#This Row],[Espécie*2]],'Base de dados'!B:Z,13,),0)</f>
        <v>-</v>
      </c>
      <c r="AL343" s="29"/>
      <c r="AM343" s="4">
        <v>532838</v>
      </c>
      <c r="AN343" s="4">
        <v>6964142</v>
      </c>
      <c r="AO343" s="29" t="str">
        <f>IFERROR(VLOOKUP(tab_herpeto[[#This Row],[Espécie*2]],'Base de dados'!B:Z,22,),0)</f>
        <v>-</v>
      </c>
      <c r="AP343" s="29" t="str">
        <f>IFERROR(VLOOKUP(tab_herpeto[[#This Row],[Espécie*2]],'Base de dados'!B:Z,23,),0)</f>
        <v>-</v>
      </c>
      <c r="AQ343" s="29" t="str">
        <f>IFERROR(VLOOKUP(tab_herpeto[[#This Row],[Espécie*2]],'Base de dados'!B:Z,21,),0)</f>
        <v>LC</v>
      </c>
      <c r="AR343" s="29" t="str">
        <f>tab_herpeto[[#This Row],[Campanha]]</f>
        <v>C04</v>
      </c>
      <c r="AS343" s="29"/>
      <c r="AT343" s="29" t="str">
        <f>tab_herpeto[[#This Row],[Método]]</f>
        <v>Ponto de escuta</v>
      </c>
      <c r="AU343" s="29" t="str">
        <f>tab_herpeto[[#This Row],[ID Marcação*]]</f>
        <v>-</v>
      </c>
      <c r="AV343" s="29">
        <f>tab_herpeto[[#This Row],[Nº do Tombo]]</f>
        <v>0</v>
      </c>
      <c r="AW343" s="29" t="str">
        <f>IFERROR(VLOOKUP(tab_herpeto[[#This Row],[Espécie*2]],'Base de dados'!B:Z,11,),0)</f>
        <v>R</v>
      </c>
      <c r="AX343" s="29" t="str">
        <f>IFERROR(VLOOKUP(tab_herpeto[[#This Row],[Espécie*2]],'Base de dados'!B:Z,3,),0)</f>
        <v>Anura</v>
      </c>
      <c r="AY343" s="29" t="str">
        <f>IFERROR(VLOOKUP(tab_herpeto[[#This Row],[Espécie*2]],'Base de dados'!B:Z,4,),0)</f>
        <v>Leptodactylidae</v>
      </c>
      <c r="AZ343" s="29" t="str">
        <f>IFERROR(VLOOKUP(tab_herpeto[[#This Row],[Espécie*2]],'Base de dados'!B:Z,5,),0)</f>
        <v>Leiuperinae</v>
      </c>
      <c r="BA343" s="29">
        <f>IFERROR(VLOOKUP(tab_herpeto[[#This Row],[Espécie*2]],'Base de dados'!B:Z,6,),0)</f>
        <v>0</v>
      </c>
      <c r="BB343" s="29" t="str">
        <f>IFERROR(VLOOKUP(tab_herpeto[[#This Row],[Espécie*2]],'Base de dados'!B:Z,8,),0)</f>
        <v>-</v>
      </c>
      <c r="BC343" s="29" t="str">
        <f>IFERROR(VLOOKUP(tab_herpeto[[#This Row],[Espécie*2]],'Base de dados'!B:Z,9,),0)</f>
        <v>Te</v>
      </c>
      <c r="BD343" s="29" t="str">
        <f>IFERROR(VLOOKUP(tab_herpeto[[#This Row],[Espécie*2]],'Base de dados'!B:Z,10,),0)</f>
        <v>A</v>
      </c>
      <c r="BE343" s="29" t="str">
        <f>IFERROR(VLOOKUP(tab_herpeto[[#This Row],[Espécie*2]],'Base de dados'!B:Z,12,),0)</f>
        <v>-</v>
      </c>
      <c r="BF343" s="29" t="str">
        <f>IFERROR(VLOOKUP(tab_herpeto[[#This Row],[Espécie*2]],'Base de dados'!B:Z,14,),0)</f>
        <v>Exceto AC e RR</v>
      </c>
      <c r="BG343" s="29">
        <f>IFERROR(VLOOKUP(tab_herpeto[[#This Row],[Espécie*2]],'Base de dados'!B:Z,15,),0)</f>
        <v>0</v>
      </c>
      <c r="BH343" s="29">
        <f>IFERROR(VLOOKUP(tab_herpeto[[#This Row],[Espécie*2]],'Base de dados'!B:Z,16,),0)</f>
        <v>0</v>
      </c>
      <c r="BI343" s="29">
        <f>IFERROR(VLOOKUP(tab_herpeto[[#This Row],[Espécie*2]],'Base de dados'!B:Z,17,),0)</f>
        <v>0</v>
      </c>
      <c r="BJ343" s="29">
        <f>IFERROR(VLOOKUP(tab_herpeto[[#This Row],[Espécie*2]],'Base de dados'!B:Z,18,),0)</f>
        <v>0</v>
      </c>
      <c r="BK343" s="29" t="str">
        <f>IFERROR(VLOOKUP(tab_herpeto[[#This Row],[Espécie*2]],'Base de dados'!B:Z,19,),0)</f>
        <v>-</v>
      </c>
      <c r="BL343" s="29" t="str">
        <f>IFERROR(VLOOKUP(tab_herpeto[[#This Row],[Espécie*2]],'Base de dados'!B:Z,20,),0)</f>
        <v>-</v>
      </c>
      <c r="BM343" s="29" t="str">
        <f>IFERROR(VLOOKUP(tab_herpeto[[#This Row],[Espécie*2]],'Base de dados'!B:Z,24),0)</f>
        <v>-</v>
      </c>
      <c r="BN343" s="29" t="str">
        <f>IFERROR(VLOOKUP(tab_herpeto[[#This Row],[Espécie*2]],'Base de dados'!B:Z,25,),0)</f>
        <v>-</v>
      </c>
      <c r="BO343" s="29" t="str">
        <f>IFERROR(VLOOKUP(tab_herpeto[[#This Row],[Espécie*2]],'Base de dados'!B:Z,2),0)</f>
        <v>XX</v>
      </c>
      <c r="BP343" s="29">
        <f>IFERROR(VLOOKUP(tab_herpeto[[#This Row],[Espécie*2]],'Base de dados'!B:AA,26),0)</f>
        <v>0</v>
      </c>
    </row>
    <row r="344" spans="2:68" x14ac:dyDescent="0.25">
      <c r="B344" s="29">
        <v>340</v>
      </c>
      <c r="C344" s="33" t="s">
        <v>3071</v>
      </c>
      <c r="D344" s="29" t="s">
        <v>3131</v>
      </c>
      <c r="E344" s="29" t="s">
        <v>86</v>
      </c>
      <c r="F344" s="50">
        <v>45202</v>
      </c>
      <c r="G344" s="50" t="s">
        <v>3072</v>
      </c>
      <c r="H344" s="50"/>
      <c r="I344" s="50" t="s">
        <v>57</v>
      </c>
      <c r="J344" s="50" t="s">
        <v>3133</v>
      </c>
      <c r="K344" s="50" t="s">
        <v>1343</v>
      </c>
      <c r="L344" s="29" t="str">
        <f>IFERROR(VLOOKUP(tab_herpeto[[#This Row],[Espécie*]],'Base de dados'!B:Z,7,),0)</f>
        <v>rãzinha-do-folhiço</v>
      </c>
      <c r="M344" s="29" t="s">
        <v>3</v>
      </c>
      <c r="N344" s="49" t="s">
        <v>82</v>
      </c>
      <c r="O344" s="49" t="s">
        <v>82</v>
      </c>
      <c r="P344" s="29" t="s">
        <v>39</v>
      </c>
      <c r="Q344" s="49" t="s">
        <v>3136</v>
      </c>
      <c r="R344" s="49"/>
      <c r="S344" s="49" t="s">
        <v>4</v>
      </c>
      <c r="T344" s="55">
        <v>0.8125</v>
      </c>
      <c r="U344" s="55">
        <v>0.85416666666666696</v>
      </c>
      <c r="V344" s="49"/>
      <c r="W344" s="49"/>
      <c r="X344" s="29"/>
      <c r="Y344" s="29"/>
      <c r="Z344" s="33">
        <f>tab_herpeto[[#This Row],[Data]]</f>
        <v>45202</v>
      </c>
      <c r="AA344" s="29" t="str">
        <f>tab_herpeto[[#This Row],[Empreendimento]]</f>
        <v>PCH Canoas</v>
      </c>
      <c r="AB344" s="29" t="s">
        <v>175</v>
      </c>
      <c r="AC344" s="29" t="s">
        <v>178</v>
      </c>
      <c r="AD344" s="29" t="s">
        <v>181</v>
      </c>
      <c r="AE344" s="29" t="s">
        <v>3086</v>
      </c>
      <c r="AF344" s="29" t="s">
        <v>184</v>
      </c>
      <c r="AG344" s="29" t="s">
        <v>3130</v>
      </c>
      <c r="AH344" s="29" t="s">
        <v>189</v>
      </c>
      <c r="AI344" s="43" t="str">
        <f>tab_herpeto[[#This Row],[Espécie*]]</f>
        <v>Physalaemus cuvieri</v>
      </c>
      <c r="AJ344" s="34" t="str">
        <f>IFERROR(VLOOKUP(tab_herpeto[[#This Row],[Espécie*2]],'Base de dados'!B:Z,7,),0)</f>
        <v>rãzinha-do-folhiço</v>
      </c>
      <c r="AK344" s="29" t="str">
        <f>IFERROR(VLOOKUP(tab_herpeto[[#This Row],[Espécie*2]],'Base de dados'!B:Z,13,),0)</f>
        <v>-</v>
      </c>
      <c r="AL344" s="29"/>
      <c r="AM344" s="4">
        <v>532838</v>
      </c>
      <c r="AN344" s="4">
        <v>6964142</v>
      </c>
      <c r="AO344" s="29" t="str">
        <f>IFERROR(VLOOKUP(tab_herpeto[[#This Row],[Espécie*2]],'Base de dados'!B:Z,22,),0)</f>
        <v>-</v>
      </c>
      <c r="AP344" s="29" t="str">
        <f>IFERROR(VLOOKUP(tab_herpeto[[#This Row],[Espécie*2]],'Base de dados'!B:Z,23,),0)</f>
        <v>-</v>
      </c>
      <c r="AQ344" s="29" t="str">
        <f>IFERROR(VLOOKUP(tab_herpeto[[#This Row],[Espécie*2]],'Base de dados'!B:Z,21,),0)</f>
        <v>LC</v>
      </c>
      <c r="AR344" s="29" t="str">
        <f>tab_herpeto[[#This Row],[Campanha]]</f>
        <v>C04</v>
      </c>
      <c r="AS344" s="29"/>
      <c r="AT344" s="29" t="str">
        <f>tab_herpeto[[#This Row],[Método]]</f>
        <v>Ponto de escuta</v>
      </c>
      <c r="AU344" s="29" t="str">
        <f>tab_herpeto[[#This Row],[ID Marcação*]]</f>
        <v>-</v>
      </c>
      <c r="AV344" s="29">
        <f>tab_herpeto[[#This Row],[Nº do Tombo]]</f>
        <v>0</v>
      </c>
      <c r="AW344" s="29" t="str">
        <f>IFERROR(VLOOKUP(tab_herpeto[[#This Row],[Espécie*2]],'Base de dados'!B:Z,11,),0)</f>
        <v>R</v>
      </c>
      <c r="AX344" s="29" t="str">
        <f>IFERROR(VLOOKUP(tab_herpeto[[#This Row],[Espécie*2]],'Base de dados'!B:Z,3,),0)</f>
        <v>Anura</v>
      </c>
      <c r="AY344" s="29" t="str">
        <f>IFERROR(VLOOKUP(tab_herpeto[[#This Row],[Espécie*2]],'Base de dados'!B:Z,4,),0)</f>
        <v>Leptodactylidae</v>
      </c>
      <c r="AZ344" s="29" t="str">
        <f>IFERROR(VLOOKUP(tab_herpeto[[#This Row],[Espécie*2]],'Base de dados'!B:Z,5,),0)</f>
        <v>Leiuperinae</v>
      </c>
      <c r="BA344" s="29">
        <f>IFERROR(VLOOKUP(tab_herpeto[[#This Row],[Espécie*2]],'Base de dados'!B:Z,6,),0)</f>
        <v>0</v>
      </c>
      <c r="BB344" s="29" t="str">
        <f>IFERROR(VLOOKUP(tab_herpeto[[#This Row],[Espécie*2]],'Base de dados'!B:Z,8,),0)</f>
        <v>-</v>
      </c>
      <c r="BC344" s="29" t="str">
        <f>IFERROR(VLOOKUP(tab_herpeto[[#This Row],[Espécie*2]],'Base de dados'!B:Z,9,),0)</f>
        <v>Te</v>
      </c>
      <c r="BD344" s="29" t="str">
        <f>IFERROR(VLOOKUP(tab_herpeto[[#This Row],[Espécie*2]],'Base de dados'!B:Z,10,),0)</f>
        <v>A</v>
      </c>
      <c r="BE344" s="29" t="str">
        <f>IFERROR(VLOOKUP(tab_herpeto[[#This Row],[Espécie*2]],'Base de dados'!B:Z,12,),0)</f>
        <v>-</v>
      </c>
      <c r="BF344" s="29" t="str">
        <f>IFERROR(VLOOKUP(tab_herpeto[[#This Row],[Espécie*2]],'Base de dados'!B:Z,14,),0)</f>
        <v>Exceto AC e RR</v>
      </c>
      <c r="BG344" s="29">
        <f>IFERROR(VLOOKUP(tab_herpeto[[#This Row],[Espécie*2]],'Base de dados'!B:Z,15,),0)</f>
        <v>0</v>
      </c>
      <c r="BH344" s="29">
        <f>IFERROR(VLOOKUP(tab_herpeto[[#This Row],[Espécie*2]],'Base de dados'!B:Z,16,),0)</f>
        <v>0</v>
      </c>
      <c r="BI344" s="29">
        <f>IFERROR(VLOOKUP(tab_herpeto[[#This Row],[Espécie*2]],'Base de dados'!B:Z,17,),0)</f>
        <v>0</v>
      </c>
      <c r="BJ344" s="29">
        <f>IFERROR(VLOOKUP(tab_herpeto[[#This Row],[Espécie*2]],'Base de dados'!B:Z,18,),0)</f>
        <v>0</v>
      </c>
      <c r="BK344" s="29" t="str">
        <f>IFERROR(VLOOKUP(tab_herpeto[[#This Row],[Espécie*2]],'Base de dados'!B:Z,19,),0)</f>
        <v>-</v>
      </c>
      <c r="BL344" s="29" t="str">
        <f>IFERROR(VLOOKUP(tab_herpeto[[#This Row],[Espécie*2]],'Base de dados'!B:Z,20,),0)</f>
        <v>-</v>
      </c>
      <c r="BM344" s="29" t="str">
        <f>IFERROR(VLOOKUP(tab_herpeto[[#This Row],[Espécie*2]],'Base de dados'!B:Z,24),0)</f>
        <v>-</v>
      </c>
      <c r="BN344" s="29" t="str">
        <f>IFERROR(VLOOKUP(tab_herpeto[[#This Row],[Espécie*2]],'Base de dados'!B:Z,25,),0)</f>
        <v>-</v>
      </c>
      <c r="BO344" s="29" t="str">
        <f>IFERROR(VLOOKUP(tab_herpeto[[#This Row],[Espécie*2]],'Base de dados'!B:Z,2),0)</f>
        <v>XX</v>
      </c>
      <c r="BP344" s="29">
        <f>IFERROR(VLOOKUP(tab_herpeto[[#This Row],[Espécie*2]],'Base de dados'!B:AA,26),0)</f>
        <v>0</v>
      </c>
    </row>
    <row r="345" spans="2:68" x14ac:dyDescent="0.25">
      <c r="B345" s="29">
        <v>341</v>
      </c>
      <c r="C345" s="33" t="s">
        <v>3071</v>
      </c>
      <c r="D345" s="29" t="s">
        <v>3131</v>
      </c>
      <c r="E345" s="29" t="s">
        <v>86</v>
      </c>
      <c r="F345" s="50">
        <v>45202</v>
      </c>
      <c r="G345" s="50" t="s">
        <v>3072</v>
      </c>
      <c r="H345" s="50"/>
      <c r="I345" s="50" t="s">
        <v>57</v>
      </c>
      <c r="J345" s="50" t="s">
        <v>3133</v>
      </c>
      <c r="K345" s="50" t="s">
        <v>1343</v>
      </c>
      <c r="L345" s="29" t="str">
        <f>IFERROR(VLOOKUP(tab_herpeto[[#This Row],[Espécie*]],'Base de dados'!B:Z,7,),0)</f>
        <v>rãzinha-do-folhiço</v>
      </c>
      <c r="M345" s="29" t="s">
        <v>3</v>
      </c>
      <c r="N345" s="49" t="s">
        <v>82</v>
      </c>
      <c r="O345" s="49" t="s">
        <v>82</v>
      </c>
      <c r="P345" s="29" t="s">
        <v>39</v>
      </c>
      <c r="Q345" s="49" t="s">
        <v>3136</v>
      </c>
      <c r="R345" s="49"/>
      <c r="S345" s="49" t="s">
        <v>4</v>
      </c>
      <c r="T345" s="55">
        <v>0.8125</v>
      </c>
      <c r="U345" s="55">
        <v>0.85416666666666696</v>
      </c>
      <c r="V345" s="49"/>
      <c r="W345" s="49"/>
      <c r="X345" s="29"/>
      <c r="Y345" s="29"/>
      <c r="Z345" s="33">
        <f>tab_herpeto[[#This Row],[Data]]</f>
        <v>45202</v>
      </c>
      <c r="AA345" s="29" t="str">
        <f>tab_herpeto[[#This Row],[Empreendimento]]</f>
        <v>PCH Canoas</v>
      </c>
      <c r="AB345" s="29" t="s">
        <v>175</v>
      </c>
      <c r="AC345" s="29" t="s">
        <v>178</v>
      </c>
      <c r="AD345" s="29" t="s">
        <v>181</v>
      </c>
      <c r="AE345" s="29" t="s">
        <v>3086</v>
      </c>
      <c r="AF345" s="29" t="s">
        <v>184</v>
      </c>
      <c r="AG345" s="29" t="s">
        <v>3130</v>
      </c>
      <c r="AH345" s="29" t="s">
        <v>189</v>
      </c>
      <c r="AI345" s="43" t="str">
        <f>tab_herpeto[[#This Row],[Espécie*]]</f>
        <v>Physalaemus cuvieri</v>
      </c>
      <c r="AJ345" s="34" t="str">
        <f>IFERROR(VLOOKUP(tab_herpeto[[#This Row],[Espécie*2]],'Base de dados'!B:Z,7,),0)</f>
        <v>rãzinha-do-folhiço</v>
      </c>
      <c r="AK345" s="29" t="str">
        <f>IFERROR(VLOOKUP(tab_herpeto[[#This Row],[Espécie*2]],'Base de dados'!B:Z,13,),0)</f>
        <v>-</v>
      </c>
      <c r="AL345" s="29"/>
      <c r="AM345" s="4">
        <v>532838</v>
      </c>
      <c r="AN345" s="4">
        <v>6964142</v>
      </c>
      <c r="AO345" s="29" t="str">
        <f>IFERROR(VLOOKUP(tab_herpeto[[#This Row],[Espécie*2]],'Base de dados'!B:Z,22,),0)</f>
        <v>-</v>
      </c>
      <c r="AP345" s="29" t="str">
        <f>IFERROR(VLOOKUP(tab_herpeto[[#This Row],[Espécie*2]],'Base de dados'!B:Z,23,),0)</f>
        <v>-</v>
      </c>
      <c r="AQ345" s="29" t="str">
        <f>IFERROR(VLOOKUP(tab_herpeto[[#This Row],[Espécie*2]],'Base de dados'!B:Z,21,),0)</f>
        <v>LC</v>
      </c>
      <c r="AR345" s="29" t="str">
        <f>tab_herpeto[[#This Row],[Campanha]]</f>
        <v>C04</v>
      </c>
      <c r="AS345" s="29"/>
      <c r="AT345" s="29" t="str">
        <f>tab_herpeto[[#This Row],[Método]]</f>
        <v>Ponto de escuta</v>
      </c>
      <c r="AU345" s="29" t="str">
        <f>tab_herpeto[[#This Row],[ID Marcação*]]</f>
        <v>-</v>
      </c>
      <c r="AV345" s="29">
        <f>tab_herpeto[[#This Row],[Nº do Tombo]]</f>
        <v>0</v>
      </c>
      <c r="AW345" s="29" t="str">
        <f>IFERROR(VLOOKUP(tab_herpeto[[#This Row],[Espécie*2]],'Base de dados'!B:Z,11,),0)</f>
        <v>R</v>
      </c>
      <c r="AX345" s="29" t="str">
        <f>IFERROR(VLOOKUP(tab_herpeto[[#This Row],[Espécie*2]],'Base de dados'!B:Z,3,),0)</f>
        <v>Anura</v>
      </c>
      <c r="AY345" s="29" t="str">
        <f>IFERROR(VLOOKUP(tab_herpeto[[#This Row],[Espécie*2]],'Base de dados'!B:Z,4,),0)</f>
        <v>Leptodactylidae</v>
      </c>
      <c r="AZ345" s="29" t="str">
        <f>IFERROR(VLOOKUP(tab_herpeto[[#This Row],[Espécie*2]],'Base de dados'!B:Z,5,),0)</f>
        <v>Leiuperinae</v>
      </c>
      <c r="BA345" s="29">
        <f>IFERROR(VLOOKUP(tab_herpeto[[#This Row],[Espécie*2]],'Base de dados'!B:Z,6,),0)</f>
        <v>0</v>
      </c>
      <c r="BB345" s="29" t="str">
        <f>IFERROR(VLOOKUP(tab_herpeto[[#This Row],[Espécie*2]],'Base de dados'!B:Z,8,),0)</f>
        <v>-</v>
      </c>
      <c r="BC345" s="29" t="str">
        <f>IFERROR(VLOOKUP(tab_herpeto[[#This Row],[Espécie*2]],'Base de dados'!B:Z,9,),0)</f>
        <v>Te</v>
      </c>
      <c r="BD345" s="29" t="str">
        <f>IFERROR(VLOOKUP(tab_herpeto[[#This Row],[Espécie*2]],'Base de dados'!B:Z,10,),0)</f>
        <v>A</v>
      </c>
      <c r="BE345" s="29" t="str">
        <f>IFERROR(VLOOKUP(tab_herpeto[[#This Row],[Espécie*2]],'Base de dados'!B:Z,12,),0)</f>
        <v>-</v>
      </c>
      <c r="BF345" s="29" t="str">
        <f>IFERROR(VLOOKUP(tab_herpeto[[#This Row],[Espécie*2]],'Base de dados'!B:Z,14,),0)</f>
        <v>Exceto AC e RR</v>
      </c>
      <c r="BG345" s="29">
        <f>IFERROR(VLOOKUP(tab_herpeto[[#This Row],[Espécie*2]],'Base de dados'!B:Z,15,),0)</f>
        <v>0</v>
      </c>
      <c r="BH345" s="29">
        <f>IFERROR(VLOOKUP(tab_herpeto[[#This Row],[Espécie*2]],'Base de dados'!B:Z,16,),0)</f>
        <v>0</v>
      </c>
      <c r="BI345" s="29">
        <f>IFERROR(VLOOKUP(tab_herpeto[[#This Row],[Espécie*2]],'Base de dados'!B:Z,17,),0)</f>
        <v>0</v>
      </c>
      <c r="BJ345" s="29">
        <f>IFERROR(VLOOKUP(tab_herpeto[[#This Row],[Espécie*2]],'Base de dados'!B:Z,18,),0)</f>
        <v>0</v>
      </c>
      <c r="BK345" s="29" t="str">
        <f>IFERROR(VLOOKUP(tab_herpeto[[#This Row],[Espécie*2]],'Base de dados'!B:Z,19,),0)</f>
        <v>-</v>
      </c>
      <c r="BL345" s="29" t="str">
        <f>IFERROR(VLOOKUP(tab_herpeto[[#This Row],[Espécie*2]],'Base de dados'!B:Z,20,),0)</f>
        <v>-</v>
      </c>
      <c r="BM345" s="29" t="str">
        <f>IFERROR(VLOOKUP(tab_herpeto[[#This Row],[Espécie*2]],'Base de dados'!B:Z,24),0)</f>
        <v>-</v>
      </c>
      <c r="BN345" s="29" t="str">
        <f>IFERROR(VLOOKUP(tab_herpeto[[#This Row],[Espécie*2]],'Base de dados'!B:Z,25,),0)</f>
        <v>-</v>
      </c>
      <c r="BO345" s="29" t="str">
        <f>IFERROR(VLOOKUP(tab_herpeto[[#This Row],[Espécie*2]],'Base de dados'!B:Z,2),0)</f>
        <v>XX</v>
      </c>
      <c r="BP345" s="29">
        <f>IFERROR(VLOOKUP(tab_herpeto[[#This Row],[Espécie*2]],'Base de dados'!B:AA,26),0)</f>
        <v>0</v>
      </c>
    </row>
    <row r="346" spans="2:68" x14ac:dyDescent="0.25">
      <c r="B346" s="29">
        <v>342</v>
      </c>
      <c r="C346" s="33" t="s">
        <v>3071</v>
      </c>
      <c r="D346" s="29" t="s">
        <v>3131</v>
      </c>
      <c r="E346" s="29" t="s">
        <v>86</v>
      </c>
      <c r="F346" s="50">
        <v>45202</v>
      </c>
      <c r="G346" s="50" t="s">
        <v>3072</v>
      </c>
      <c r="H346" s="50"/>
      <c r="I346" s="50" t="s">
        <v>57</v>
      </c>
      <c r="J346" s="50" t="s">
        <v>3133</v>
      </c>
      <c r="K346" s="50" t="s">
        <v>1343</v>
      </c>
      <c r="L346" s="29" t="str">
        <f>IFERROR(VLOOKUP(tab_herpeto[[#This Row],[Espécie*]],'Base de dados'!B:Z,7,),0)</f>
        <v>rãzinha-do-folhiço</v>
      </c>
      <c r="M346" s="29" t="s">
        <v>3</v>
      </c>
      <c r="N346" s="49" t="s">
        <v>82</v>
      </c>
      <c r="O346" s="49" t="s">
        <v>82</v>
      </c>
      <c r="P346" s="29" t="s">
        <v>39</v>
      </c>
      <c r="Q346" s="49" t="s">
        <v>3136</v>
      </c>
      <c r="R346" s="49"/>
      <c r="S346" s="49" t="s">
        <v>4</v>
      </c>
      <c r="T346" s="55">
        <v>0.8125</v>
      </c>
      <c r="U346" s="55">
        <v>0.85416666666666696</v>
      </c>
      <c r="V346" s="49"/>
      <c r="W346" s="49"/>
      <c r="X346" s="29"/>
      <c r="Y346" s="29"/>
      <c r="Z346" s="33">
        <f>tab_herpeto[[#This Row],[Data]]</f>
        <v>45202</v>
      </c>
      <c r="AA346" s="29" t="str">
        <f>tab_herpeto[[#This Row],[Empreendimento]]</f>
        <v>PCH Canoas</v>
      </c>
      <c r="AB346" s="29" t="s">
        <v>175</v>
      </c>
      <c r="AC346" s="29" t="s">
        <v>178</v>
      </c>
      <c r="AD346" s="29" t="s">
        <v>181</v>
      </c>
      <c r="AE346" s="29" t="s">
        <v>3086</v>
      </c>
      <c r="AF346" s="29" t="s">
        <v>184</v>
      </c>
      <c r="AG346" s="29" t="s">
        <v>3130</v>
      </c>
      <c r="AH346" s="29" t="s">
        <v>189</v>
      </c>
      <c r="AI346" s="43" t="str">
        <f>tab_herpeto[[#This Row],[Espécie*]]</f>
        <v>Physalaemus cuvieri</v>
      </c>
      <c r="AJ346" s="34" t="str">
        <f>IFERROR(VLOOKUP(tab_herpeto[[#This Row],[Espécie*2]],'Base de dados'!B:Z,7,),0)</f>
        <v>rãzinha-do-folhiço</v>
      </c>
      <c r="AK346" s="29" t="str">
        <f>IFERROR(VLOOKUP(tab_herpeto[[#This Row],[Espécie*2]],'Base de dados'!B:Z,13,),0)</f>
        <v>-</v>
      </c>
      <c r="AL346" s="29"/>
      <c r="AM346" s="4">
        <v>532838</v>
      </c>
      <c r="AN346" s="4">
        <v>6964142</v>
      </c>
      <c r="AO346" s="29" t="str">
        <f>IFERROR(VLOOKUP(tab_herpeto[[#This Row],[Espécie*2]],'Base de dados'!B:Z,22,),0)</f>
        <v>-</v>
      </c>
      <c r="AP346" s="29" t="str">
        <f>IFERROR(VLOOKUP(tab_herpeto[[#This Row],[Espécie*2]],'Base de dados'!B:Z,23,),0)</f>
        <v>-</v>
      </c>
      <c r="AQ346" s="29" t="str">
        <f>IFERROR(VLOOKUP(tab_herpeto[[#This Row],[Espécie*2]],'Base de dados'!B:Z,21,),0)</f>
        <v>LC</v>
      </c>
      <c r="AR346" s="29" t="str">
        <f>tab_herpeto[[#This Row],[Campanha]]</f>
        <v>C04</v>
      </c>
      <c r="AS346" s="29"/>
      <c r="AT346" s="29" t="str">
        <f>tab_herpeto[[#This Row],[Método]]</f>
        <v>Ponto de escuta</v>
      </c>
      <c r="AU346" s="29" t="str">
        <f>tab_herpeto[[#This Row],[ID Marcação*]]</f>
        <v>-</v>
      </c>
      <c r="AV346" s="29">
        <f>tab_herpeto[[#This Row],[Nº do Tombo]]</f>
        <v>0</v>
      </c>
      <c r="AW346" s="29" t="str">
        <f>IFERROR(VLOOKUP(tab_herpeto[[#This Row],[Espécie*2]],'Base de dados'!B:Z,11,),0)</f>
        <v>R</v>
      </c>
      <c r="AX346" s="29" t="str">
        <f>IFERROR(VLOOKUP(tab_herpeto[[#This Row],[Espécie*2]],'Base de dados'!B:Z,3,),0)</f>
        <v>Anura</v>
      </c>
      <c r="AY346" s="29" t="str">
        <f>IFERROR(VLOOKUP(tab_herpeto[[#This Row],[Espécie*2]],'Base de dados'!B:Z,4,),0)</f>
        <v>Leptodactylidae</v>
      </c>
      <c r="AZ346" s="29" t="str">
        <f>IFERROR(VLOOKUP(tab_herpeto[[#This Row],[Espécie*2]],'Base de dados'!B:Z,5,),0)</f>
        <v>Leiuperinae</v>
      </c>
      <c r="BA346" s="29">
        <f>IFERROR(VLOOKUP(tab_herpeto[[#This Row],[Espécie*2]],'Base de dados'!B:Z,6,),0)</f>
        <v>0</v>
      </c>
      <c r="BB346" s="29" t="str">
        <f>IFERROR(VLOOKUP(tab_herpeto[[#This Row],[Espécie*2]],'Base de dados'!B:Z,8,),0)</f>
        <v>-</v>
      </c>
      <c r="BC346" s="29" t="str">
        <f>IFERROR(VLOOKUP(tab_herpeto[[#This Row],[Espécie*2]],'Base de dados'!B:Z,9,),0)</f>
        <v>Te</v>
      </c>
      <c r="BD346" s="29" t="str">
        <f>IFERROR(VLOOKUP(tab_herpeto[[#This Row],[Espécie*2]],'Base de dados'!B:Z,10,),0)</f>
        <v>A</v>
      </c>
      <c r="BE346" s="29" t="str">
        <f>IFERROR(VLOOKUP(tab_herpeto[[#This Row],[Espécie*2]],'Base de dados'!B:Z,12,),0)</f>
        <v>-</v>
      </c>
      <c r="BF346" s="29" t="str">
        <f>IFERROR(VLOOKUP(tab_herpeto[[#This Row],[Espécie*2]],'Base de dados'!B:Z,14,),0)</f>
        <v>Exceto AC e RR</v>
      </c>
      <c r="BG346" s="29">
        <f>IFERROR(VLOOKUP(tab_herpeto[[#This Row],[Espécie*2]],'Base de dados'!B:Z,15,),0)</f>
        <v>0</v>
      </c>
      <c r="BH346" s="29">
        <f>IFERROR(VLOOKUP(tab_herpeto[[#This Row],[Espécie*2]],'Base de dados'!B:Z,16,),0)</f>
        <v>0</v>
      </c>
      <c r="BI346" s="29">
        <f>IFERROR(VLOOKUP(tab_herpeto[[#This Row],[Espécie*2]],'Base de dados'!B:Z,17,),0)</f>
        <v>0</v>
      </c>
      <c r="BJ346" s="29">
        <f>IFERROR(VLOOKUP(tab_herpeto[[#This Row],[Espécie*2]],'Base de dados'!B:Z,18,),0)</f>
        <v>0</v>
      </c>
      <c r="BK346" s="29" t="str">
        <f>IFERROR(VLOOKUP(tab_herpeto[[#This Row],[Espécie*2]],'Base de dados'!B:Z,19,),0)</f>
        <v>-</v>
      </c>
      <c r="BL346" s="29" t="str">
        <f>IFERROR(VLOOKUP(tab_herpeto[[#This Row],[Espécie*2]],'Base de dados'!B:Z,20,),0)</f>
        <v>-</v>
      </c>
      <c r="BM346" s="29" t="str">
        <f>IFERROR(VLOOKUP(tab_herpeto[[#This Row],[Espécie*2]],'Base de dados'!B:Z,24),0)</f>
        <v>-</v>
      </c>
      <c r="BN346" s="29" t="str">
        <f>IFERROR(VLOOKUP(tab_herpeto[[#This Row],[Espécie*2]],'Base de dados'!B:Z,25,),0)</f>
        <v>-</v>
      </c>
      <c r="BO346" s="29" t="str">
        <f>IFERROR(VLOOKUP(tab_herpeto[[#This Row],[Espécie*2]],'Base de dados'!B:Z,2),0)</f>
        <v>XX</v>
      </c>
      <c r="BP346" s="29">
        <f>IFERROR(VLOOKUP(tab_herpeto[[#This Row],[Espécie*2]],'Base de dados'!B:AA,26),0)</f>
        <v>0</v>
      </c>
    </row>
    <row r="347" spans="2:68" x14ac:dyDescent="0.25">
      <c r="B347" s="29">
        <v>343</v>
      </c>
      <c r="C347" s="33" t="s">
        <v>3071</v>
      </c>
      <c r="D347" s="29" t="s">
        <v>3131</v>
      </c>
      <c r="E347" s="29" t="s">
        <v>86</v>
      </c>
      <c r="F347" s="50">
        <v>45202</v>
      </c>
      <c r="G347" s="50" t="s">
        <v>3072</v>
      </c>
      <c r="H347" s="50"/>
      <c r="I347" s="50" t="s">
        <v>57</v>
      </c>
      <c r="J347" s="50" t="s">
        <v>3133</v>
      </c>
      <c r="K347" s="50" t="s">
        <v>1343</v>
      </c>
      <c r="L347" s="29" t="str">
        <f>IFERROR(VLOOKUP(tab_herpeto[[#This Row],[Espécie*]],'Base de dados'!B:Z,7,),0)</f>
        <v>rãzinha-do-folhiço</v>
      </c>
      <c r="M347" s="29" t="s">
        <v>3</v>
      </c>
      <c r="N347" s="49" t="s">
        <v>82</v>
      </c>
      <c r="O347" s="49" t="s">
        <v>82</v>
      </c>
      <c r="P347" s="29" t="s">
        <v>39</v>
      </c>
      <c r="Q347" s="49" t="s">
        <v>3136</v>
      </c>
      <c r="R347" s="49"/>
      <c r="S347" s="49" t="s">
        <v>4</v>
      </c>
      <c r="T347" s="55">
        <v>0.8125</v>
      </c>
      <c r="U347" s="55">
        <v>0.85416666666666696</v>
      </c>
      <c r="V347" s="49"/>
      <c r="W347" s="49"/>
      <c r="X347" s="29"/>
      <c r="Y347" s="29"/>
      <c r="Z347" s="33">
        <f>tab_herpeto[[#This Row],[Data]]</f>
        <v>45202</v>
      </c>
      <c r="AA347" s="29" t="str">
        <f>tab_herpeto[[#This Row],[Empreendimento]]</f>
        <v>PCH Canoas</v>
      </c>
      <c r="AB347" s="29" t="s">
        <v>175</v>
      </c>
      <c r="AC347" s="29" t="s">
        <v>178</v>
      </c>
      <c r="AD347" s="29" t="s">
        <v>181</v>
      </c>
      <c r="AE347" s="29" t="s">
        <v>3086</v>
      </c>
      <c r="AF347" s="29" t="s">
        <v>184</v>
      </c>
      <c r="AG347" s="29" t="s">
        <v>3130</v>
      </c>
      <c r="AH347" s="29" t="s">
        <v>189</v>
      </c>
      <c r="AI347" s="43" t="str">
        <f>tab_herpeto[[#This Row],[Espécie*]]</f>
        <v>Physalaemus cuvieri</v>
      </c>
      <c r="AJ347" s="34" t="str">
        <f>IFERROR(VLOOKUP(tab_herpeto[[#This Row],[Espécie*2]],'Base de dados'!B:Z,7,),0)</f>
        <v>rãzinha-do-folhiço</v>
      </c>
      <c r="AK347" s="29" t="str">
        <f>IFERROR(VLOOKUP(tab_herpeto[[#This Row],[Espécie*2]],'Base de dados'!B:Z,13,),0)</f>
        <v>-</v>
      </c>
      <c r="AL347" s="29"/>
      <c r="AM347" s="4">
        <v>532838</v>
      </c>
      <c r="AN347" s="4">
        <v>6964142</v>
      </c>
      <c r="AO347" s="29" t="str">
        <f>IFERROR(VLOOKUP(tab_herpeto[[#This Row],[Espécie*2]],'Base de dados'!B:Z,22,),0)</f>
        <v>-</v>
      </c>
      <c r="AP347" s="29" t="str">
        <f>IFERROR(VLOOKUP(tab_herpeto[[#This Row],[Espécie*2]],'Base de dados'!B:Z,23,),0)</f>
        <v>-</v>
      </c>
      <c r="AQ347" s="29" t="str">
        <f>IFERROR(VLOOKUP(tab_herpeto[[#This Row],[Espécie*2]],'Base de dados'!B:Z,21,),0)</f>
        <v>LC</v>
      </c>
      <c r="AR347" s="29" t="str">
        <f>tab_herpeto[[#This Row],[Campanha]]</f>
        <v>C04</v>
      </c>
      <c r="AS347" s="29"/>
      <c r="AT347" s="29" t="str">
        <f>tab_herpeto[[#This Row],[Método]]</f>
        <v>Ponto de escuta</v>
      </c>
      <c r="AU347" s="29" t="str">
        <f>tab_herpeto[[#This Row],[ID Marcação*]]</f>
        <v>-</v>
      </c>
      <c r="AV347" s="29">
        <f>tab_herpeto[[#This Row],[Nº do Tombo]]</f>
        <v>0</v>
      </c>
      <c r="AW347" s="29" t="str">
        <f>IFERROR(VLOOKUP(tab_herpeto[[#This Row],[Espécie*2]],'Base de dados'!B:Z,11,),0)</f>
        <v>R</v>
      </c>
      <c r="AX347" s="29" t="str">
        <f>IFERROR(VLOOKUP(tab_herpeto[[#This Row],[Espécie*2]],'Base de dados'!B:Z,3,),0)</f>
        <v>Anura</v>
      </c>
      <c r="AY347" s="29" t="str">
        <f>IFERROR(VLOOKUP(tab_herpeto[[#This Row],[Espécie*2]],'Base de dados'!B:Z,4,),0)</f>
        <v>Leptodactylidae</v>
      </c>
      <c r="AZ347" s="29" t="str">
        <f>IFERROR(VLOOKUP(tab_herpeto[[#This Row],[Espécie*2]],'Base de dados'!B:Z,5,),0)</f>
        <v>Leiuperinae</v>
      </c>
      <c r="BA347" s="29">
        <f>IFERROR(VLOOKUP(tab_herpeto[[#This Row],[Espécie*2]],'Base de dados'!B:Z,6,),0)</f>
        <v>0</v>
      </c>
      <c r="BB347" s="29" t="str">
        <f>IFERROR(VLOOKUP(tab_herpeto[[#This Row],[Espécie*2]],'Base de dados'!B:Z,8,),0)</f>
        <v>-</v>
      </c>
      <c r="BC347" s="29" t="str">
        <f>IFERROR(VLOOKUP(tab_herpeto[[#This Row],[Espécie*2]],'Base de dados'!B:Z,9,),0)</f>
        <v>Te</v>
      </c>
      <c r="BD347" s="29" t="str">
        <f>IFERROR(VLOOKUP(tab_herpeto[[#This Row],[Espécie*2]],'Base de dados'!B:Z,10,),0)</f>
        <v>A</v>
      </c>
      <c r="BE347" s="29" t="str">
        <f>IFERROR(VLOOKUP(tab_herpeto[[#This Row],[Espécie*2]],'Base de dados'!B:Z,12,),0)</f>
        <v>-</v>
      </c>
      <c r="BF347" s="29" t="str">
        <f>IFERROR(VLOOKUP(tab_herpeto[[#This Row],[Espécie*2]],'Base de dados'!B:Z,14,),0)</f>
        <v>Exceto AC e RR</v>
      </c>
      <c r="BG347" s="29">
        <f>IFERROR(VLOOKUP(tab_herpeto[[#This Row],[Espécie*2]],'Base de dados'!B:Z,15,),0)</f>
        <v>0</v>
      </c>
      <c r="BH347" s="29">
        <f>IFERROR(VLOOKUP(tab_herpeto[[#This Row],[Espécie*2]],'Base de dados'!B:Z,16,),0)</f>
        <v>0</v>
      </c>
      <c r="BI347" s="29">
        <f>IFERROR(VLOOKUP(tab_herpeto[[#This Row],[Espécie*2]],'Base de dados'!B:Z,17,),0)</f>
        <v>0</v>
      </c>
      <c r="BJ347" s="29">
        <f>IFERROR(VLOOKUP(tab_herpeto[[#This Row],[Espécie*2]],'Base de dados'!B:Z,18,),0)</f>
        <v>0</v>
      </c>
      <c r="BK347" s="29" t="str">
        <f>IFERROR(VLOOKUP(tab_herpeto[[#This Row],[Espécie*2]],'Base de dados'!B:Z,19,),0)</f>
        <v>-</v>
      </c>
      <c r="BL347" s="29" t="str">
        <f>IFERROR(VLOOKUP(tab_herpeto[[#This Row],[Espécie*2]],'Base de dados'!B:Z,20,),0)</f>
        <v>-</v>
      </c>
      <c r="BM347" s="29" t="str">
        <f>IFERROR(VLOOKUP(tab_herpeto[[#This Row],[Espécie*2]],'Base de dados'!B:Z,24),0)</f>
        <v>-</v>
      </c>
      <c r="BN347" s="29" t="str">
        <f>IFERROR(VLOOKUP(tab_herpeto[[#This Row],[Espécie*2]],'Base de dados'!B:Z,25,),0)</f>
        <v>-</v>
      </c>
      <c r="BO347" s="29" t="str">
        <f>IFERROR(VLOOKUP(tab_herpeto[[#This Row],[Espécie*2]],'Base de dados'!B:Z,2),0)</f>
        <v>XX</v>
      </c>
      <c r="BP347" s="29">
        <f>IFERROR(VLOOKUP(tab_herpeto[[#This Row],[Espécie*2]],'Base de dados'!B:AA,26),0)</f>
        <v>0</v>
      </c>
    </row>
    <row r="348" spans="2:68" x14ac:dyDescent="0.25">
      <c r="B348" s="29">
        <v>344</v>
      </c>
      <c r="C348" s="33" t="s">
        <v>3071</v>
      </c>
      <c r="D348" s="29" t="s">
        <v>3131</v>
      </c>
      <c r="E348" s="29" t="s">
        <v>86</v>
      </c>
      <c r="F348" s="50">
        <v>45202</v>
      </c>
      <c r="G348" s="50" t="s">
        <v>3072</v>
      </c>
      <c r="H348" s="50"/>
      <c r="I348" s="50" t="s">
        <v>57</v>
      </c>
      <c r="J348" s="50" t="s">
        <v>3133</v>
      </c>
      <c r="K348" s="50" t="s">
        <v>1343</v>
      </c>
      <c r="L348" s="29" t="str">
        <f>IFERROR(VLOOKUP(tab_herpeto[[#This Row],[Espécie*]],'Base de dados'!B:Z,7,),0)</f>
        <v>rãzinha-do-folhiço</v>
      </c>
      <c r="M348" s="29" t="s">
        <v>3</v>
      </c>
      <c r="N348" s="49" t="s">
        <v>82</v>
      </c>
      <c r="O348" s="49" t="s">
        <v>82</v>
      </c>
      <c r="P348" s="29" t="s">
        <v>39</v>
      </c>
      <c r="Q348" s="49" t="s">
        <v>3136</v>
      </c>
      <c r="R348" s="49"/>
      <c r="S348" s="49" t="s">
        <v>4</v>
      </c>
      <c r="T348" s="55">
        <v>0.8125</v>
      </c>
      <c r="U348" s="55">
        <v>0.85416666666666696</v>
      </c>
      <c r="V348" s="49"/>
      <c r="W348" s="49"/>
      <c r="X348" s="29"/>
      <c r="Y348" s="29"/>
      <c r="Z348" s="33">
        <f>tab_herpeto[[#This Row],[Data]]</f>
        <v>45202</v>
      </c>
      <c r="AA348" s="29" t="str">
        <f>tab_herpeto[[#This Row],[Empreendimento]]</f>
        <v>PCH Canoas</v>
      </c>
      <c r="AB348" s="29" t="s">
        <v>175</v>
      </c>
      <c r="AC348" s="29" t="s">
        <v>178</v>
      </c>
      <c r="AD348" s="29" t="s">
        <v>181</v>
      </c>
      <c r="AE348" s="29" t="s">
        <v>3086</v>
      </c>
      <c r="AF348" s="29" t="s">
        <v>184</v>
      </c>
      <c r="AG348" s="29" t="s">
        <v>3130</v>
      </c>
      <c r="AH348" s="29" t="s">
        <v>189</v>
      </c>
      <c r="AI348" s="43" t="str">
        <f>tab_herpeto[[#This Row],[Espécie*]]</f>
        <v>Physalaemus cuvieri</v>
      </c>
      <c r="AJ348" s="34" t="str">
        <f>IFERROR(VLOOKUP(tab_herpeto[[#This Row],[Espécie*2]],'Base de dados'!B:Z,7,),0)</f>
        <v>rãzinha-do-folhiço</v>
      </c>
      <c r="AK348" s="29" t="str">
        <f>IFERROR(VLOOKUP(tab_herpeto[[#This Row],[Espécie*2]],'Base de dados'!B:Z,13,),0)</f>
        <v>-</v>
      </c>
      <c r="AL348" s="29"/>
      <c r="AM348" s="4">
        <v>532838</v>
      </c>
      <c r="AN348" s="4">
        <v>6964142</v>
      </c>
      <c r="AO348" s="29" t="str">
        <f>IFERROR(VLOOKUP(tab_herpeto[[#This Row],[Espécie*2]],'Base de dados'!B:Z,22,),0)</f>
        <v>-</v>
      </c>
      <c r="AP348" s="29" t="str">
        <f>IFERROR(VLOOKUP(tab_herpeto[[#This Row],[Espécie*2]],'Base de dados'!B:Z,23,),0)</f>
        <v>-</v>
      </c>
      <c r="AQ348" s="29" t="str">
        <f>IFERROR(VLOOKUP(tab_herpeto[[#This Row],[Espécie*2]],'Base de dados'!B:Z,21,),0)</f>
        <v>LC</v>
      </c>
      <c r="AR348" s="29" t="str">
        <f>tab_herpeto[[#This Row],[Campanha]]</f>
        <v>C04</v>
      </c>
      <c r="AS348" s="29"/>
      <c r="AT348" s="29" t="str">
        <f>tab_herpeto[[#This Row],[Método]]</f>
        <v>Ponto de escuta</v>
      </c>
      <c r="AU348" s="29" t="str">
        <f>tab_herpeto[[#This Row],[ID Marcação*]]</f>
        <v>-</v>
      </c>
      <c r="AV348" s="29">
        <f>tab_herpeto[[#This Row],[Nº do Tombo]]</f>
        <v>0</v>
      </c>
      <c r="AW348" s="29" t="str">
        <f>IFERROR(VLOOKUP(tab_herpeto[[#This Row],[Espécie*2]],'Base de dados'!B:Z,11,),0)</f>
        <v>R</v>
      </c>
      <c r="AX348" s="29" t="str">
        <f>IFERROR(VLOOKUP(tab_herpeto[[#This Row],[Espécie*2]],'Base de dados'!B:Z,3,),0)</f>
        <v>Anura</v>
      </c>
      <c r="AY348" s="29" t="str">
        <f>IFERROR(VLOOKUP(tab_herpeto[[#This Row],[Espécie*2]],'Base de dados'!B:Z,4,),0)</f>
        <v>Leptodactylidae</v>
      </c>
      <c r="AZ348" s="29" t="str">
        <f>IFERROR(VLOOKUP(tab_herpeto[[#This Row],[Espécie*2]],'Base de dados'!B:Z,5,),0)</f>
        <v>Leiuperinae</v>
      </c>
      <c r="BA348" s="29">
        <f>IFERROR(VLOOKUP(tab_herpeto[[#This Row],[Espécie*2]],'Base de dados'!B:Z,6,),0)</f>
        <v>0</v>
      </c>
      <c r="BB348" s="29" t="str">
        <f>IFERROR(VLOOKUP(tab_herpeto[[#This Row],[Espécie*2]],'Base de dados'!B:Z,8,),0)</f>
        <v>-</v>
      </c>
      <c r="BC348" s="29" t="str">
        <f>IFERROR(VLOOKUP(tab_herpeto[[#This Row],[Espécie*2]],'Base de dados'!B:Z,9,),0)</f>
        <v>Te</v>
      </c>
      <c r="BD348" s="29" t="str">
        <f>IFERROR(VLOOKUP(tab_herpeto[[#This Row],[Espécie*2]],'Base de dados'!B:Z,10,),0)</f>
        <v>A</v>
      </c>
      <c r="BE348" s="29" t="str">
        <f>IFERROR(VLOOKUP(tab_herpeto[[#This Row],[Espécie*2]],'Base de dados'!B:Z,12,),0)</f>
        <v>-</v>
      </c>
      <c r="BF348" s="29" t="str">
        <f>IFERROR(VLOOKUP(tab_herpeto[[#This Row],[Espécie*2]],'Base de dados'!B:Z,14,),0)</f>
        <v>Exceto AC e RR</v>
      </c>
      <c r="BG348" s="29">
        <f>IFERROR(VLOOKUP(tab_herpeto[[#This Row],[Espécie*2]],'Base de dados'!B:Z,15,),0)</f>
        <v>0</v>
      </c>
      <c r="BH348" s="29">
        <f>IFERROR(VLOOKUP(tab_herpeto[[#This Row],[Espécie*2]],'Base de dados'!B:Z,16,),0)</f>
        <v>0</v>
      </c>
      <c r="BI348" s="29">
        <f>IFERROR(VLOOKUP(tab_herpeto[[#This Row],[Espécie*2]],'Base de dados'!B:Z,17,),0)</f>
        <v>0</v>
      </c>
      <c r="BJ348" s="29">
        <f>IFERROR(VLOOKUP(tab_herpeto[[#This Row],[Espécie*2]],'Base de dados'!B:Z,18,),0)</f>
        <v>0</v>
      </c>
      <c r="BK348" s="29" t="str">
        <f>IFERROR(VLOOKUP(tab_herpeto[[#This Row],[Espécie*2]],'Base de dados'!B:Z,19,),0)</f>
        <v>-</v>
      </c>
      <c r="BL348" s="29" t="str">
        <f>IFERROR(VLOOKUP(tab_herpeto[[#This Row],[Espécie*2]],'Base de dados'!B:Z,20,),0)</f>
        <v>-</v>
      </c>
      <c r="BM348" s="29" t="str">
        <f>IFERROR(VLOOKUP(tab_herpeto[[#This Row],[Espécie*2]],'Base de dados'!B:Z,24),0)</f>
        <v>-</v>
      </c>
      <c r="BN348" s="29" t="str">
        <f>IFERROR(VLOOKUP(tab_herpeto[[#This Row],[Espécie*2]],'Base de dados'!B:Z,25,),0)</f>
        <v>-</v>
      </c>
      <c r="BO348" s="29" t="str">
        <f>IFERROR(VLOOKUP(tab_herpeto[[#This Row],[Espécie*2]],'Base de dados'!B:Z,2),0)</f>
        <v>XX</v>
      </c>
      <c r="BP348" s="29">
        <f>IFERROR(VLOOKUP(tab_herpeto[[#This Row],[Espécie*2]],'Base de dados'!B:AA,26),0)</f>
        <v>0</v>
      </c>
    </row>
    <row r="349" spans="2:68" x14ac:dyDescent="0.25">
      <c r="B349" s="29">
        <v>345</v>
      </c>
      <c r="C349" s="33" t="s">
        <v>3071</v>
      </c>
      <c r="D349" s="29" t="s">
        <v>3131</v>
      </c>
      <c r="E349" s="29" t="s">
        <v>86</v>
      </c>
      <c r="F349" s="50">
        <v>45202</v>
      </c>
      <c r="G349" s="50" t="s">
        <v>3072</v>
      </c>
      <c r="H349" s="50"/>
      <c r="I349" s="50" t="s">
        <v>57</v>
      </c>
      <c r="J349" s="50" t="s">
        <v>3133</v>
      </c>
      <c r="K349" s="50" t="s">
        <v>1343</v>
      </c>
      <c r="L349" s="29" t="str">
        <f>IFERROR(VLOOKUP(tab_herpeto[[#This Row],[Espécie*]],'Base de dados'!B:Z,7,),0)</f>
        <v>rãzinha-do-folhiço</v>
      </c>
      <c r="M349" s="29" t="s">
        <v>3</v>
      </c>
      <c r="N349" s="49" t="s">
        <v>82</v>
      </c>
      <c r="O349" s="49" t="s">
        <v>82</v>
      </c>
      <c r="P349" s="29" t="s">
        <v>39</v>
      </c>
      <c r="Q349" s="49" t="s">
        <v>3136</v>
      </c>
      <c r="R349" s="49"/>
      <c r="S349" s="49" t="s">
        <v>4</v>
      </c>
      <c r="T349" s="55">
        <v>0.8125</v>
      </c>
      <c r="U349" s="55">
        <v>0.85416666666666696</v>
      </c>
      <c r="V349" s="49"/>
      <c r="W349" s="49"/>
      <c r="X349" s="29"/>
      <c r="Y349" s="29"/>
      <c r="Z349" s="33">
        <f>tab_herpeto[[#This Row],[Data]]</f>
        <v>45202</v>
      </c>
      <c r="AA349" s="29" t="str">
        <f>tab_herpeto[[#This Row],[Empreendimento]]</f>
        <v>PCH Canoas</v>
      </c>
      <c r="AB349" s="29" t="s">
        <v>175</v>
      </c>
      <c r="AC349" s="29" t="s">
        <v>178</v>
      </c>
      <c r="AD349" s="29" t="s">
        <v>181</v>
      </c>
      <c r="AE349" s="29" t="s">
        <v>3086</v>
      </c>
      <c r="AF349" s="29" t="s">
        <v>184</v>
      </c>
      <c r="AG349" s="29" t="s">
        <v>3130</v>
      </c>
      <c r="AH349" s="29" t="s">
        <v>189</v>
      </c>
      <c r="AI349" s="43" t="str">
        <f>tab_herpeto[[#This Row],[Espécie*]]</f>
        <v>Physalaemus cuvieri</v>
      </c>
      <c r="AJ349" s="34" t="str">
        <f>IFERROR(VLOOKUP(tab_herpeto[[#This Row],[Espécie*2]],'Base de dados'!B:Z,7,),0)</f>
        <v>rãzinha-do-folhiço</v>
      </c>
      <c r="AK349" s="29" t="str">
        <f>IFERROR(VLOOKUP(tab_herpeto[[#This Row],[Espécie*2]],'Base de dados'!B:Z,13,),0)</f>
        <v>-</v>
      </c>
      <c r="AL349" s="29"/>
      <c r="AM349" s="4">
        <v>532838</v>
      </c>
      <c r="AN349" s="4">
        <v>6964142</v>
      </c>
      <c r="AO349" s="29" t="str">
        <f>IFERROR(VLOOKUP(tab_herpeto[[#This Row],[Espécie*2]],'Base de dados'!B:Z,22,),0)</f>
        <v>-</v>
      </c>
      <c r="AP349" s="29" t="str">
        <f>IFERROR(VLOOKUP(tab_herpeto[[#This Row],[Espécie*2]],'Base de dados'!B:Z,23,),0)</f>
        <v>-</v>
      </c>
      <c r="AQ349" s="29" t="str">
        <f>IFERROR(VLOOKUP(tab_herpeto[[#This Row],[Espécie*2]],'Base de dados'!B:Z,21,),0)</f>
        <v>LC</v>
      </c>
      <c r="AR349" s="29" t="str">
        <f>tab_herpeto[[#This Row],[Campanha]]</f>
        <v>C04</v>
      </c>
      <c r="AS349" s="29"/>
      <c r="AT349" s="29" t="str">
        <f>tab_herpeto[[#This Row],[Método]]</f>
        <v>Ponto de escuta</v>
      </c>
      <c r="AU349" s="29" t="str">
        <f>tab_herpeto[[#This Row],[ID Marcação*]]</f>
        <v>-</v>
      </c>
      <c r="AV349" s="29">
        <f>tab_herpeto[[#This Row],[Nº do Tombo]]</f>
        <v>0</v>
      </c>
      <c r="AW349" s="29" t="str">
        <f>IFERROR(VLOOKUP(tab_herpeto[[#This Row],[Espécie*2]],'Base de dados'!B:Z,11,),0)</f>
        <v>R</v>
      </c>
      <c r="AX349" s="29" t="str">
        <f>IFERROR(VLOOKUP(tab_herpeto[[#This Row],[Espécie*2]],'Base de dados'!B:Z,3,),0)</f>
        <v>Anura</v>
      </c>
      <c r="AY349" s="29" t="str">
        <f>IFERROR(VLOOKUP(tab_herpeto[[#This Row],[Espécie*2]],'Base de dados'!B:Z,4,),0)</f>
        <v>Leptodactylidae</v>
      </c>
      <c r="AZ349" s="29" t="str">
        <f>IFERROR(VLOOKUP(tab_herpeto[[#This Row],[Espécie*2]],'Base de dados'!B:Z,5,),0)</f>
        <v>Leiuperinae</v>
      </c>
      <c r="BA349" s="29">
        <f>IFERROR(VLOOKUP(tab_herpeto[[#This Row],[Espécie*2]],'Base de dados'!B:Z,6,),0)</f>
        <v>0</v>
      </c>
      <c r="BB349" s="29" t="str">
        <f>IFERROR(VLOOKUP(tab_herpeto[[#This Row],[Espécie*2]],'Base de dados'!B:Z,8,),0)</f>
        <v>-</v>
      </c>
      <c r="BC349" s="29" t="str">
        <f>IFERROR(VLOOKUP(tab_herpeto[[#This Row],[Espécie*2]],'Base de dados'!B:Z,9,),0)</f>
        <v>Te</v>
      </c>
      <c r="BD349" s="29" t="str">
        <f>IFERROR(VLOOKUP(tab_herpeto[[#This Row],[Espécie*2]],'Base de dados'!B:Z,10,),0)</f>
        <v>A</v>
      </c>
      <c r="BE349" s="29" t="str">
        <f>IFERROR(VLOOKUP(tab_herpeto[[#This Row],[Espécie*2]],'Base de dados'!B:Z,12,),0)</f>
        <v>-</v>
      </c>
      <c r="BF349" s="29" t="str">
        <f>IFERROR(VLOOKUP(tab_herpeto[[#This Row],[Espécie*2]],'Base de dados'!B:Z,14,),0)</f>
        <v>Exceto AC e RR</v>
      </c>
      <c r="BG349" s="29">
        <f>IFERROR(VLOOKUP(tab_herpeto[[#This Row],[Espécie*2]],'Base de dados'!B:Z,15,),0)</f>
        <v>0</v>
      </c>
      <c r="BH349" s="29">
        <f>IFERROR(VLOOKUP(tab_herpeto[[#This Row],[Espécie*2]],'Base de dados'!B:Z,16,),0)</f>
        <v>0</v>
      </c>
      <c r="BI349" s="29">
        <f>IFERROR(VLOOKUP(tab_herpeto[[#This Row],[Espécie*2]],'Base de dados'!B:Z,17,),0)</f>
        <v>0</v>
      </c>
      <c r="BJ349" s="29">
        <f>IFERROR(VLOOKUP(tab_herpeto[[#This Row],[Espécie*2]],'Base de dados'!B:Z,18,),0)</f>
        <v>0</v>
      </c>
      <c r="BK349" s="29" t="str">
        <f>IFERROR(VLOOKUP(tab_herpeto[[#This Row],[Espécie*2]],'Base de dados'!B:Z,19,),0)</f>
        <v>-</v>
      </c>
      <c r="BL349" s="29" t="str">
        <f>IFERROR(VLOOKUP(tab_herpeto[[#This Row],[Espécie*2]],'Base de dados'!B:Z,20,),0)</f>
        <v>-</v>
      </c>
      <c r="BM349" s="29" t="str">
        <f>IFERROR(VLOOKUP(tab_herpeto[[#This Row],[Espécie*2]],'Base de dados'!B:Z,24),0)</f>
        <v>-</v>
      </c>
      <c r="BN349" s="29" t="str">
        <f>IFERROR(VLOOKUP(tab_herpeto[[#This Row],[Espécie*2]],'Base de dados'!B:Z,25,),0)</f>
        <v>-</v>
      </c>
      <c r="BO349" s="29" t="str">
        <f>IFERROR(VLOOKUP(tab_herpeto[[#This Row],[Espécie*2]],'Base de dados'!B:Z,2),0)</f>
        <v>XX</v>
      </c>
      <c r="BP349" s="29">
        <f>IFERROR(VLOOKUP(tab_herpeto[[#This Row],[Espécie*2]],'Base de dados'!B:AA,26),0)</f>
        <v>0</v>
      </c>
    </row>
    <row r="350" spans="2:68" x14ac:dyDescent="0.25">
      <c r="B350" s="29">
        <v>346</v>
      </c>
      <c r="C350" s="33" t="s">
        <v>3071</v>
      </c>
      <c r="D350" s="29" t="s">
        <v>3131</v>
      </c>
      <c r="E350" s="29" t="s">
        <v>86</v>
      </c>
      <c r="F350" s="50">
        <v>45202</v>
      </c>
      <c r="G350" s="50" t="s">
        <v>3072</v>
      </c>
      <c r="H350" s="50"/>
      <c r="I350" s="50" t="s">
        <v>57</v>
      </c>
      <c r="J350" s="50" t="s">
        <v>3133</v>
      </c>
      <c r="K350" s="50" t="s">
        <v>1343</v>
      </c>
      <c r="L350" s="29" t="str">
        <f>IFERROR(VLOOKUP(tab_herpeto[[#This Row],[Espécie*]],'Base de dados'!B:Z,7,),0)</f>
        <v>rãzinha-do-folhiço</v>
      </c>
      <c r="M350" s="29" t="s">
        <v>3</v>
      </c>
      <c r="N350" s="49" t="s">
        <v>82</v>
      </c>
      <c r="O350" s="49" t="s">
        <v>82</v>
      </c>
      <c r="P350" s="29" t="s">
        <v>39</v>
      </c>
      <c r="Q350" s="49" t="s">
        <v>3136</v>
      </c>
      <c r="R350" s="49"/>
      <c r="S350" s="49" t="s">
        <v>4</v>
      </c>
      <c r="T350" s="55">
        <v>0.8125</v>
      </c>
      <c r="U350" s="55">
        <v>0.85416666666666696</v>
      </c>
      <c r="V350" s="49"/>
      <c r="W350" s="49"/>
      <c r="X350" s="29"/>
      <c r="Y350" s="29"/>
      <c r="Z350" s="33">
        <f>tab_herpeto[[#This Row],[Data]]</f>
        <v>45202</v>
      </c>
      <c r="AA350" s="29" t="str">
        <f>tab_herpeto[[#This Row],[Empreendimento]]</f>
        <v>PCH Canoas</v>
      </c>
      <c r="AB350" s="29" t="s">
        <v>175</v>
      </c>
      <c r="AC350" s="29" t="s">
        <v>178</v>
      </c>
      <c r="AD350" s="29" t="s">
        <v>181</v>
      </c>
      <c r="AE350" s="29" t="s">
        <v>3086</v>
      </c>
      <c r="AF350" s="29" t="s">
        <v>184</v>
      </c>
      <c r="AG350" s="29" t="s">
        <v>3130</v>
      </c>
      <c r="AH350" s="29" t="s">
        <v>189</v>
      </c>
      <c r="AI350" s="43" t="str">
        <f>tab_herpeto[[#This Row],[Espécie*]]</f>
        <v>Physalaemus cuvieri</v>
      </c>
      <c r="AJ350" s="34" t="str">
        <f>IFERROR(VLOOKUP(tab_herpeto[[#This Row],[Espécie*2]],'Base de dados'!B:Z,7,),0)</f>
        <v>rãzinha-do-folhiço</v>
      </c>
      <c r="AK350" s="29" t="str">
        <f>IFERROR(VLOOKUP(tab_herpeto[[#This Row],[Espécie*2]],'Base de dados'!B:Z,13,),0)</f>
        <v>-</v>
      </c>
      <c r="AL350" s="29"/>
      <c r="AM350" s="4">
        <v>532838</v>
      </c>
      <c r="AN350" s="4">
        <v>6964142</v>
      </c>
      <c r="AO350" s="29" t="str">
        <f>IFERROR(VLOOKUP(tab_herpeto[[#This Row],[Espécie*2]],'Base de dados'!B:Z,22,),0)</f>
        <v>-</v>
      </c>
      <c r="AP350" s="29" t="str">
        <f>IFERROR(VLOOKUP(tab_herpeto[[#This Row],[Espécie*2]],'Base de dados'!B:Z,23,),0)</f>
        <v>-</v>
      </c>
      <c r="AQ350" s="29" t="str">
        <f>IFERROR(VLOOKUP(tab_herpeto[[#This Row],[Espécie*2]],'Base de dados'!B:Z,21,),0)</f>
        <v>LC</v>
      </c>
      <c r="AR350" s="29" t="str">
        <f>tab_herpeto[[#This Row],[Campanha]]</f>
        <v>C04</v>
      </c>
      <c r="AS350" s="29"/>
      <c r="AT350" s="29" t="str">
        <f>tab_herpeto[[#This Row],[Método]]</f>
        <v>Ponto de escuta</v>
      </c>
      <c r="AU350" s="29" t="str">
        <f>tab_herpeto[[#This Row],[ID Marcação*]]</f>
        <v>-</v>
      </c>
      <c r="AV350" s="29">
        <f>tab_herpeto[[#This Row],[Nº do Tombo]]</f>
        <v>0</v>
      </c>
      <c r="AW350" s="29" t="str">
        <f>IFERROR(VLOOKUP(tab_herpeto[[#This Row],[Espécie*2]],'Base de dados'!B:Z,11,),0)</f>
        <v>R</v>
      </c>
      <c r="AX350" s="29" t="str">
        <f>IFERROR(VLOOKUP(tab_herpeto[[#This Row],[Espécie*2]],'Base de dados'!B:Z,3,),0)</f>
        <v>Anura</v>
      </c>
      <c r="AY350" s="29" t="str">
        <f>IFERROR(VLOOKUP(tab_herpeto[[#This Row],[Espécie*2]],'Base de dados'!B:Z,4,),0)</f>
        <v>Leptodactylidae</v>
      </c>
      <c r="AZ350" s="29" t="str">
        <f>IFERROR(VLOOKUP(tab_herpeto[[#This Row],[Espécie*2]],'Base de dados'!B:Z,5,),0)</f>
        <v>Leiuperinae</v>
      </c>
      <c r="BA350" s="29">
        <f>IFERROR(VLOOKUP(tab_herpeto[[#This Row],[Espécie*2]],'Base de dados'!B:Z,6,),0)</f>
        <v>0</v>
      </c>
      <c r="BB350" s="29" t="str">
        <f>IFERROR(VLOOKUP(tab_herpeto[[#This Row],[Espécie*2]],'Base de dados'!B:Z,8,),0)</f>
        <v>-</v>
      </c>
      <c r="BC350" s="29" t="str">
        <f>IFERROR(VLOOKUP(tab_herpeto[[#This Row],[Espécie*2]],'Base de dados'!B:Z,9,),0)</f>
        <v>Te</v>
      </c>
      <c r="BD350" s="29" t="str">
        <f>IFERROR(VLOOKUP(tab_herpeto[[#This Row],[Espécie*2]],'Base de dados'!B:Z,10,),0)</f>
        <v>A</v>
      </c>
      <c r="BE350" s="29" t="str">
        <f>IFERROR(VLOOKUP(tab_herpeto[[#This Row],[Espécie*2]],'Base de dados'!B:Z,12,),0)</f>
        <v>-</v>
      </c>
      <c r="BF350" s="29" t="str">
        <f>IFERROR(VLOOKUP(tab_herpeto[[#This Row],[Espécie*2]],'Base de dados'!B:Z,14,),0)</f>
        <v>Exceto AC e RR</v>
      </c>
      <c r="BG350" s="29">
        <f>IFERROR(VLOOKUP(tab_herpeto[[#This Row],[Espécie*2]],'Base de dados'!B:Z,15,),0)</f>
        <v>0</v>
      </c>
      <c r="BH350" s="29">
        <f>IFERROR(VLOOKUP(tab_herpeto[[#This Row],[Espécie*2]],'Base de dados'!B:Z,16,),0)</f>
        <v>0</v>
      </c>
      <c r="BI350" s="29">
        <f>IFERROR(VLOOKUP(tab_herpeto[[#This Row],[Espécie*2]],'Base de dados'!B:Z,17,),0)</f>
        <v>0</v>
      </c>
      <c r="BJ350" s="29">
        <f>IFERROR(VLOOKUP(tab_herpeto[[#This Row],[Espécie*2]],'Base de dados'!B:Z,18,),0)</f>
        <v>0</v>
      </c>
      <c r="BK350" s="29" t="str">
        <f>IFERROR(VLOOKUP(tab_herpeto[[#This Row],[Espécie*2]],'Base de dados'!B:Z,19,),0)</f>
        <v>-</v>
      </c>
      <c r="BL350" s="29" t="str">
        <f>IFERROR(VLOOKUP(tab_herpeto[[#This Row],[Espécie*2]],'Base de dados'!B:Z,20,),0)</f>
        <v>-</v>
      </c>
      <c r="BM350" s="29" t="str">
        <f>IFERROR(VLOOKUP(tab_herpeto[[#This Row],[Espécie*2]],'Base de dados'!B:Z,24),0)</f>
        <v>-</v>
      </c>
      <c r="BN350" s="29" t="str">
        <f>IFERROR(VLOOKUP(tab_herpeto[[#This Row],[Espécie*2]],'Base de dados'!B:Z,25,),0)</f>
        <v>-</v>
      </c>
      <c r="BO350" s="29" t="str">
        <f>IFERROR(VLOOKUP(tab_herpeto[[#This Row],[Espécie*2]],'Base de dados'!B:Z,2),0)</f>
        <v>XX</v>
      </c>
      <c r="BP350" s="29">
        <f>IFERROR(VLOOKUP(tab_herpeto[[#This Row],[Espécie*2]],'Base de dados'!B:AA,26),0)</f>
        <v>0</v>
      </c>
    </row>
    <row r="351" spans="2:68" x14ac:dyDescent="0.25">
      <c r="B351" s="29">
        <v>347</v>
      </c>
      <c r="C351" s="33" t="s">
        <v>3071</v>
      </c>
      <c r="D351" s="29" t="s">
        <v>3131</v>
      </c>
      <c r="E351" s="29" t="s">
        <v>86</v>
      </c>
      <c r="F351" s="50">
        <v>45202</v>
      </c>
      <c r="G351" s="50" t="s">
        <v>3072</v>
      </c>
      <c r="H351" s="50"/>
      <c r="I351" s="50" t="s">
        <v>57</v>
      </c>
      <c r="J351" s="50" t="s">
        <v>3133</v>
      </c>
      <c r="K351" s="50" t="s">
        <v>1343</v>
      </c>
      <c r="L351" s="29" t="str">
        <f>IFERROR(VLOOKUP(tab_herpeto[[#This Row],[Espécie*]],'Base de dados'!B:Z,7,),0)</f>
        <v>rãzinha-do-folhiço</v>
      </c>
      <c r="M351" s="29" t="s">
        <v>3</v>
      </c>
      <c r="N351" s="49" t="s">
        <v>82</v>
      </c>
      <c r="O351" s="49" t="s">
        <v>82</v>
      </c>
      <c r="P351" s="29" t="s">
        <v>39</v>
      </c>
      <c r="Q351" s="49" t="s">
        <v>3136</v>
      </c>
      <c r="R351" s="49"/>
      <c r="S351" s="49" t="s">
        <v>4</v>
      </c>
      <c r="T351" s="55">
        <v>0.8125</v>
      </c>
      <c r="U351" s="55">
        <v>0.85416666666666696</v>
      </c>
      <c r="V351" s="49"/>
      <c r="W351" s="49"/>
      <c r="X351" s="29"/>
      <c r="Y351" s="29"/>
      <c r="Z351" s="33">
        <f>tab_herpeto[[#This Row],[Data]]</f>
        <v>45202</v>
      </c>
      <c r="AA351" s="29" t="str">
        <f>tab_herpeto[[#This Row],[Empreendimento]]</f>
        <v>PCH Canoas</v>
      </c>
      <c r="AB351" s="29" t="s">
        <v>175</v>
      </c>
      <c r="AC351" s="29" t="s">
        <v>178</v>
      </c>
      <c r="AD351" s="29" t="s">
        <v>181</v>
      </c>
      <c r="AE351" s="29" t="s">
        <v>3086</v>
      </c>
      <c r="AF351" s="29" t="s">
        <v>184</v>
      </c>
      <c r="AG351" s="29" t="s">
        <v>3130</v>
      </c>
      <c r="AH351" s="29" t="s">
        <v>189</v>
      </c>
      <c r="AI351" s="43" t="str">
        <f>tab_herpeto[[#This Row],[Espécie*]]</f>
        <v>Physalaemus cuvieri</v>
      </c>
      <c r="AJ351" s="34" t="str">
        <f>IFERROR(VLOOKUP(tab_herpeto[[#This Row],[Espécie*2]],'Base de dados'!B:Z,7,),0)</f>
        <v>rãzinha-do-folhiço</v>
      </c>
      <c r="AK351" s="29" t="str">
        <f>IFERROR(VLOOKUP(tab_herpeto[[#This Row],[Espécie*2]],'Base de dados'!B:Z,13,),0)</f>
        <v>-</v>
      </c>
      <c r="AL351" s="29"/>
      <c r="AM351" s="4">
        <v>532838</v>
      </c>
      <c r="AN351" s="4">
        <v>6964142</v>
      </c>
      <c r="AO351" s="29" t="str">
        <f>IFERROR(VLOOKUP(tab_herpeto[[#This Row],[Espécie*2]],'Base de dados'!B:Z,22,),0)</f>
        <v>-</v>
      </c>
      <c r="AP351" s="29" t="str">
        <f>IFERROR(VLOOKUP(tab_herpeto[[#This Row],[Espécie*2]],'Base de dados'!B:Z,23,),0)</f>
        <v>-</v>
      </c>
      <c r="AQ351" s="29" t="str">
        <f>IFERROR(VLOOKUP(tab_herpeto[[#This Row],[Espécie*2]],'Base de dados'!B:Z,21,),0)</f>
        <v>LC</v>
      </c>
      <c r="AR351" s="29" t="str">
        <f>tab_herpeto[[#This Row],[Campanha]]</f>
        <v>C04</v>
      </c>
      <c r="AS351" s="29"/>
      <c r="AT351" s="29" t="str">
        <f>tab_herpeto[[#This Row],[Método]]</f>
        <v>Ponto de escuta</v>
      </c>
      <c r="AU351" s="29" t="str">
        <f>tab_herpeto[[#This Row],[ID Marcação*]]</f>
        <v>-</v>
      </c>
      <c r="AV351" s="29">
        <f>tab_herpeto[[#This Row],[Nº do Tombo]]</f>
        <v>0</v>
      </c>
      <c r="AW351" s="29" t="str">
        <f>IFERROR(VLOOKUP(tab_herpeto[[#This Row],[Espécie*2]],'Base de dados'!B:Z,11,),0)</f>
        <v>R</v>
      </c>
      <c r="AX351" s="29" t="str">
        <f>IFERROR(VLOOKUP(tab_herpeto[[#This Row],[Espécie*2]],'Base de dados'!B:Z,3,),0)</f>
        <v>Anura</v>
      </c>
      <c r="AY351" s="29" t="str">
        <f>IFERROR(VLOOKUP(tab_herpeto[[#This Row],[Espécie*2]],'Base de dados'!B:Z,4,),0)</f>
        <v>Leptodactylidae</v>
      </c>
      <c r="AZ351" s="29" t="str">
        <f>IFERROR(VLOOKUP(tab_herpeto[[#This Row],[Espécie*2]],'Base de dados'!B:Z,5,),0)</f>
        <v>Leiuperinae</v>
      </c>
      <c r="BA351" s="29">
        <f>IFERROR(VLOOKUP(tab_herpeto[[#This Row],[Espécie*2]],'Base de dados'!B:Z,6,),0)</f>
        <v>0</v>
      </c>
      <c r="BB351" s="29" t="str">
        <f>IFERROR(VLOOKUP(tab_herpeto[[#This Row],[Espécie*2]],'Base de dados'!B:Z,8,),0)</f>
        <v>-</v>
      </c>
      <c r="BC351" s="29" t="str">
        <f>IFERROR(VLOOKUP(tab_herpeto[[#This Row],[Espécie*2]],'Base de dados'!B:Z,9,),0)</f>
        <v>Te</v>
      </c>
      <c r="BD351" s="29" t="str">
        <f>IFERROR(VLOOKUP(tab_herpeto[[#This Row],[Espécie*2]],'Base de dados'!B:Z,10,),0)</f>
        <v>A</v>
      </c>
      <c r="BE351" s="29" t="str">
        <f>IFERROR(VLOOKUP(tab_herpeto[[#This Row],[Espécie*2]],'Base de dados'!B:Z,12,),0)</f>
        <v>-</v>
      </c>
      <c r="BF351" s="29" t="str">
        <f>IFERROR(VLOOKUP(tab_herpeto[[#This Row],[Espécie*2]],'Base de dados'!B:Z,14,),0)</f>
        <v>Exceto AC e RR</v>
      </c>
      <c r="BG351" s="29">
        <f>IFERROR(VLOOKUP(tab_herpeto[[#This Row],[Espécie*2]],'Base de dados'!B:Z,15,),0)</f>
        <v>0</v>
      </c>
      <c r="BH351" s="29">
        <f>IFERROR(VLOOKUP(tab_herpeto[[#This Row],[Espécie*2]],'Base de dados'!B:Z,16,),0)</f>
        <v>0</v>
      </c>
      <c r="BI351" s="29">
        <f>IFERROR(VLOOKUP(tab_herpeto[[#This Row],[Espécie*2]],'Base de dados'!B:Z,17,),0)</f>
        <v>0</v>
      </c>
      <c r="BJ351" s="29">
        <f>IFERROR(VLOOKUP(tab_herpeto[[#This Row],[Espécie*2]],'Base de dados'!B:Z,18,),0)</f>
        <v>0</v>
      </c>
      <c r="BK351" s="29" t="str">
        <f>IFERROR(VLOOKUP(tab_herpeto[[#This Row],[Espécie*2]],'Base de dados'!B:Z,19,),0)</f>
        <v>-</v>
      </c>
      <c r="BL351" s="29" t="str">
        <f>IFERROR(VLOOKUP(tab_herpeto[[#This Row],[Espécie*2]],'Base de dados'!B:Z,20,),0)</f>
        <v>-</v>
      </c>
      <c r="BM351" s="29" t="str">
        <f>IFERROR(VLOOKUP(tab_herpeto[[#This Row],[Espécie*2]],'Base de dados'!B:Z,24),0)</f>
        <v>-</v>
      </c>
      <c r="BN351" s="29" t="str">
        <f>IFERROR(VLOOKUP(tab_herpeto[[#This Row],[Espécie*2]],'Base de dados'!B:Z,25,),0)</f>
        <v>-</v>
      </c>
      <c r="BO351" s="29" t="str">
        <f>IFERROR(VLOOKUP(tab_herpeto[[#This Row],[Espécie*2]],'Base de dados'!B:Z,2),0)</f>
        <v>XX</v>
      </c>
      <c r="BP351" s="29">
        <f>IFERROR(VLOOKUP(tab_herpeto[[#This Row],[Espécie*2]],'Base de dados'!B:AA,26),0)</f>
        <v>0</v>
      </c>
    </row>
    <row r="352" spans="2:68" x14ac:dyDescent="0.25">
      <c r="B352" s="29">
        <v>348</v>
      </c>
      <c r="C352" s="33" t="s">
        <v>3071</v>
      </c>
      <c r="D352" s="29" t="s">
        <v>3131</v>
      </c>
      <c r="E352" s="29" t="s">
        <v>86</v>
      </c>
      <c r="F352" s="50">
        <v>45202</v>
      </c>
      <c r="G352" s="50" t="s">
        <v>3072</v>
      </c>
      <c r="H352" s="50"/>
      <c r="I352" s="50" t="s">
        <v>57</v>
      </c>
      <c r="J352" s="50" t="s">
        <v>3133</v>
      </c>
      <c r="K352" s="50" t="s">
        <v>1343</v>
      </c>
      <c r="L352" s="29" t="str">
        <f>IFERROR(VLOOKUP(tab_herpeto[[#This Row],[Espécie*]],'Base de dados'!B:Z,7,),0)</f>
        <v>rãzinha-do-folhiço</v>
      </c>
      <c r="M352" s="29" t="s">
        <v>3</v>
      </c>
      <c r="N352" s="49" t="s">
        <v>82</v>
      </c>
      <c r="O352" s="49" t="s">
        <v>82</v>
      </c>
      <c r="P352" s="29" t="s">
        <v>39</v>
      </c>
      <c r="Q352" s="49" t="s">
        <v>3136</v>
      </c>
      <c r="R352" s="49"/>
      <c r="S352" s="49" t="s">
        <v>4</v>
      </c>
      <c r="T352" s="55">
        <v>0.8125</v>
      </c>
      <c r="U352" s="55">
        <v>0.85416666666666696</v>
      </c>
      <c r="V352" s="49"/>
      <c r="W352" s="49"/>
      <c r="X352" s="29"/>
      <c r="Y352" s="29"/>
      <c r="Z352" s="33">
        <f>tab_herpeto[[#This Row],[Data]]</f>
        <v>45202</v>
      </c>
      <c r="AA352" s="29" t="str">
        <f>tab_herpeto[[#This Row],[Empreendimento]]</f>
        <v>PCH Canoas</v>
      </c>
      <c r="AB352" s="29" t="s">
        <v>175</v>
      </c>
      <c r="AC352" s="29" t="s">
        <v>178</v>
      </c>
      <c r="AD352" s="29" t="s">
        <v>181</v>
      </c>
      <c r="AE352" s="29" t="s">
        <v>3086</v>
      </c>
      <c r="AF352" s="29" t="s">
        <v>184</v>
      </c>
      <c r="AG352" s="29" t="s">
        <v>3130</v>
      </c>
      <c r="AH352" s="29" t="s">
        <v>189</v>
      </c>
      <c r="AI352" s="43" t="str">
        <f>tab_herpeto[[#This Row],[Espécie*]]</f>
        <v>Physalaemus cuvieri</v>
      </c>
      <c r="AJ352" s="34" t="str">
        <f>IFERROR(VLOOKUP(tab_herpeto[[#This Row],[Espécie*2]],'Base de dados'!B:Z,7,),0)</f>
        <v>rãzinha-do-folhiço</v>
      </c>
      <c r="AK352" s="29" t="str">
        <f>IFERROR(VLOOKUP(tab_herpeto[[#This Row],[Espécie*2]],'Base de dados'!B:Z,13,),0)</f>
        <v>-</v>
      </c>
      <c r="AL352" s="29"/>
      <c r="AM352" s="4">
        <v>532838</v>
      </c>
      <c r="AN352" s="4">
        <v>6964142</v>
      </c>
      <c r="AO352" s="29" t="str">
        <f>IFERROR(VLOOKUP(tab_herpeto[[#This Row],[Espécie*2]],'Base de dados'!B:Z,22,),0)</f>
        <v>-</v>
      </c>
      <c r="AP352" s="29" t="str">
        <f>IFERROR(VLOOKUP(tab_herpeto[[#This Row],[Espécie*2]],'Base de dados'!B:Z,23,),0)</f>
        <v>-</v>
      </c>
      <c r="AQ352" s="29" t="str">
        <f>IFERROR(VLOOKUP(tab_herpeto[[#This Row],[Espécie*2]],'Base de dados'!B:Z,21,),0)</f>
        <v>LC</v>
      </c>
      <c r="AR352" s="29" t="str">
        <f>tab_herpeto[[#This Row],[Campanha]]</f>
        <v>C04</v>
      </c>
      <c r="AS352" s="29"/>
      <c r="AT352" s="29" t="str">
        <f>tab_herpeto[[#This Row],[Método]]</f>
        <v>Ponto de escuta</v>
      </c>
      <c r="AU352" s="29" t="str">
        <f>tab_herpeto[[#This Row],[ID Marcação*]]</f>
        <v>-</v>
      </c>
      <c r="AV352" s="29">
        <f>tab_herpeto[[#This Row],[Nº do Tombo]]</f>
        <v>0</v>
      </c>
      <c r="AW352" s="29" t="str">
        <f>IFERROR(VLOOKUP(tab_herpeto[[#This Row],[Espécie*2]],'Base de dados'!B:Z,11,),0)</f>
        <v>R</v>
      </c>
      <c r="AX352" s="29" t="str">
        <f>IFERROR(VLOOKUP(tab_herpeto[[#This Row],[Espécie*2]],'Base de dados'!B:Z,3,),0)</f>
        <v>Anura</v>
      </c>
      <c r="AY352" s="29" t="str">
        <f>IFERROR(VLOOKUP(tab_herpeto[[#This Row],[Espécie*2]],'Base de dados'!B:Z,4,),0)</f>
        <v>Leptodactylidae</v>
      </c>
      <c r="AZ352" s="29" t="str">
        <f>IFERROR(VLOOKUP(tab_herpeto[[#This Row],[Espécie*2]],'Base de dados'!B:Z,5,),0)</f>
        <v>Leiuperinae</v>
      </c>
      <c r="BA352" s="29">
        <f>IFERROR(VLOOKUP(tab_herpeto[[#This Row],[Espécie*2]],'Base de dados'!B:Z,6,),0)</f>
        <v>0</v>
      </c>
      <c r="BB352" s="29" t="str">
        <f>IFERROR(VLOOKUP(tab_herpeto[[#This Row],[Espécie*2]],'Base de dados'!B:Z,8,),0)</f>
        <v>-</v>
      </c>
      <c r="BC352" s="29" t="str">
        <f>IFERROR(VLOOKUP(tab_herpeto[[#This Row],[Espécie*2]],'Base de dados'!B:Z,9,),0)</f>
        <v>Te</v>
      </c>
      <c r="BD352" s="29" t="str">
        <f>IFERROR(VLOOKUP(tab_herpeto[[#This Row],[Espécie*2]],'Base de dados'!B:Z,10,),0)</f>
        <v>A</v>
      </c>
      <c r="BE352" s="29" t="str">
        <f>IFERROR(VLOOKUP(tab_herpeto[[#This Row],[Espécie*2]],'Base de dados'!B:Z,12,),0)</f>
        <v>-</v>
      </c>
      <c r="BF352" s="29" t="str">
        <f>IFERROR(VLOOKUP(tab_herpeto[[#This Row],[Espécie*2]],'Base de dados'!B:Z,14,),0)</f>
        <v>Exceto AC e RR</v>
      </c>
      <c r="BG352" s="29">
        <f>IFERROR(VLOOKUP(tab_herpeto[[#This Row],[Espécie*2]],'Base de dados'!B:Z,15,),0)</f>
        <v>0</v>
      </c>
      <c r="BH352" s="29">
        <f>IFERROR(VLOOKUP(tab_herpeto[[#This Row],[Espécie*2]],'Base de dados'!B:Z,16,),0)</f>
        <v>0</v>
      </c>
      <c r="BI352" s="29">
        <f>IFERROR(VLOOKUP(tab_herpeto[[#This Row],[Espécie*2]],'Base de dados'!B:Z,17,),0)</f>
        <v>0</v>
      </c>
      <c r="BJ352" s="29">
        <f>IFERROR(VLOOKUP(tab_herpeto[[#This Row],[Espécie*2]],'Base de dados'!B:Z,18,),0)</f>
        <v>0</v>
      </c>
      <c r="BK352" s="29" t="str">
        <f>IFERROR(VLOOKUP(tab_herpeto[[#This Row],[Espécie*2]],'Base de dados'!B:Z,19,),0)</f>
        <v>-</v>
      </c>
      <c r="BL352" s="29" t="str">
        <f>IFERROR(VLOOKUP(tab_herpeto[[#This Row],[Espécie*2]],'Base de dados'!B:Z,20,),0)</f>
        <v>-</v>
      </c>
      <c r="BM352" s="29" t="str">
        <f>IFERROR(VLOOKUP(tab_herpeto[[#This Row],[Espécie*2]],'Base de dados'!B:Z,24),0)</f>
        <v>-</v>
      </c>
      <c r="BN352" s="29" t="str">
        <f>IFERROR(VLOOKUP(tab_herpeto[[#This Row],[Espécie*2]],'Base de dados'!B:Z,25,),0)</f>
        <v>-</v>
      </c>
      <c r="BO352" s="29" t="str">
        <f>IFERROR(VLOOKUP(tab_herpeto[[#This Row],[Espécie*2]],'Base de dados'!B:Z,2),0)</f>
        <v>XX</v>
      </c>
      <c r="BP352" s="29">
        <f>IFERROR(VLOOKUP(tab_herpeto[[#This Row],[Espécie*2]],'Base de dados'!B:AA,26),0)</f>
        <v>0</v>
      </c>
    </row>
    <row r="353" spans="2:68" x14ac:dyDescent="0.25">
      <c r="B353" s="29">
        <v>349</v>
      </c>
      <c r="C353" s="33" t="s">
        <v>3071</v>
      </c>
      <c r="D353" s="29" t="s">
        <v>3131</v>
      </c>
      <c r="E353" s="29" t="s">
        <v>86</v>
      </c>
      <c r="F353" s="50">
        <v>45202</v>
      </c>
      <c r="G353" s="50" t="s">
        <v>3072</v>
      </c>
      <c r="H353" s="50"/>
      <c r="I353" s="50" t="s">
        <v>57</v>
      </c>
      <c r="J353" s="50" t="s">
        <v>3133</v>
      </c>
      <c r="K353" s="50" t="s">
        <v>1343</v>
      </c>
      <c r="L353" s="29" t="str">
        <f>IFERROR(VLOOKUP(tab_herpeto[[#This Row],[Espécie*]],'Base de dados'!B:Z,7,),0)</f>
        <v>rãzinha-do-folhiço</v>
      </c>
      <c r="M353" s="29" t="s">
        <v>3</v>
      </c>
      <c r="N353" s="49" t="s">
        <v>82</v>
      </c>
      <c r="O353" s="49" t="s">
        <v>82</v>
      </c>
      <c r="P353" s="29" t="s">
        <v>39</v>
      </c>
      <c r="Q353" s="49" t="s">
        <v>3136</v>
      </c>
      <c r="R353" s="49"/>
      <c r="S353" s="49" t="s">
        <v>4</v>
      </c>
      <c r="T353" s="55">
        <v>0.8125</v>
      </c>
      <c r="U353" s="55">
        <v>0.85416666666666696</v>
      </c>
      <c r="V353" s="49"/>
      <c r="W353" s="49"/>
      <c r="X353" s="29"/>
      <c r="Y353" s="29"/>
      <c r="Z353" s="33">
        <f>tab_herpeto[[#This Row],[Data]]</f>
        <v>45202</v>
      </c>
      <c r="AA353" s="29" t="str">
        <f>tab_herpeto[[#This Row],[Empreendimento]]</f>
        <v>PCH Canoas</v>
      </c>
      <c r="AB353" s="29" t="s">
        <v>175</v>
      </c>
      <c r="AC353" s="29" t="s">
        <v>178</v>
      </c>
      <c r="AD353" s="29" t="s">
        <v>181</v>
      </c>
      <c r="AE353" s="29" t="s">
        <v>3086</v>
      </c>
      <c r="AF353" s="29" t="s">
        <v>184</v>
      </c>
      <c r="AG353" s="29" t="s">
        <v>3130</v>
      </c>
      <c r="AH353" s="29" t="s">
        <v>189</v>
      </c>
      <c r="AI353" s="43" t="str">
        <f>tab_herpeto[[#This Row],[Espécie*]]</f>
        <v>Physalaemus cuvieri</v>
      </c>
      <c r="AJ353" s="34" t="str">
        <f>IFERROR(VLOOKUP(tab_herpeto[[#This Row],[Espécie*2]],'Base de dados'!B:Z,7,),0)</f>
        <v>rãzinha-do-folhiço</v>
      </c>
      <c r="AK353" s="29" t="str">
        <f>IFERROR(VLOOKUP(tab_herpeto[[#This Row],[Espécie*2]],'Base de dados'!B:Z,13,),0)</f>
        <v>-</v>
      </c>
      <c r="AL353" s="29"/>
      <c r="AM353" s="4">
        <v>532838</v>
      </c>
      <c r="AN353" s="4">
        <v>6964142</v>
      </c>
      <c r="AO353" s="29" t="str">
        <f>IFERROR(VLOOKUP(tab_herpeto[[#This Row],[Espécie*2]],'Base de dados'!B:Z,22,),0)</f>
        <v>-</v>
      </c>
      <c r="AP353" s="29" t="str">
        <f>IFERROR(VLOOKUP(tab_herpeto[[#This Row],[Espécie*2]],'Base de dados'!B:Z,23,),0)</f>
        <v>-</v>
      </c>
      <c r="AQ353" s="29" t="str">
        <f>IFERROR(VLOOKUP(tab_herpeto[[#This Row],[Espécie*2]],'Base de dados'!B:Z,21,),0)</f>
        <v>LC</v>
      </c>
      <c r="AR353" s="29" t="str">
        <f>tab_herpeto[[#This Row],[Campanha]]</f>
        <v>C04</v>
      </c>
      <c r="AS353" s="29"/>
      <c r="AT353" s="29" t="str">
        <f>tab_herpeto[[#This Row],[Método]]</f>
        <v>Ponto de escuta</v>
      </c>
      <c r="AU353" s="29" t="str">
        <f>tab_herpeto[[#This Row],[ID Marcação*]]</f>
        <v>-</v>
      </c>
      <c r="AV353" s="29">
        <f>tab_herpeto[[#This Row],[Nº do Tombo]]</f>
        <v>0</v>
      </c>
      <c r="AW353" s="29" t="str">
        <f>IFERROR(VLOOKUP(tab_herpeto[[#This Row],[Espécie*2]],'Base de dados'!B:Z,11,),0)</f>
        <v>R</v>
      </c>
      <c r="AX353" s="29" t="str">
        <f>IFERROR(VLOOKUP(tab_herpeto[[#This Row],[Espécie*2]],'Base de dados'!B:Z,3,),0)</f>
        <v>Anura</v>
      </c>
      <c r="AY353" s="29" t="str">
        <f>IFERROR(VLOOKUP(tab_herpeto[[#This Row],[Espécie*2]],'Base de dados'!B:Z,4,),0)</f>
        <v>Leptodactylidae</v>
      </c>
      <c r="AZ353" s="29" t="str">
        <f>IFERROR(VLOOKUP(tab_herpeto[[#This Row],[Espécie*2]],'Base de dados'!B:Z,5,),0)</f>
        <v>Leiuperinae</v>
      </c>
      <c r="BA353" s="29">
        <f>IFERROR(VLOOKUP(tab_herpeto[[#This Row],[Espécie*2]],'Base de dados'!B:Z,6,),0)</f>
        <v>0</v>
      </c>
      <c r="BB353" s="29" t="str">
        <f>IFERROR(VLOOKUP(tab_herpeto[[#This Row],[Espécie*2]],'Base de dados'!B:Z,8,),0)</f>
        <v>-</v>
      </c>
      <c r="BC353" s="29" t="str">
        <f>IFERROR(VLOOKUP(tab_herpeto[[#This Row],[Espécie*2]],'Base de dados'!B:Z,9,),0)</f>
        <v>Te</v>
      </c>
      <c r="BD353" s="29" t="str">
        <f>IFERROR(VLOOKUP(tab_herpeto[[#This Row],[Espécie*2]],'Base de dados'!B:Z,10,),0)</f>
        <v>A</v>
      </c>
      <c r="BE353" s="29" t="str">
        <f>IFERROR(VLOOKUP(tab_herpeto[[#This Row],[Espécie*2]],'Base de dados'!B:Z,12,),0)</f>
        <v>-</v>
      </c>
      <c r="BF353" s="29" t="str">
        <f>IFERROR(VLOOKUP(tab_herpeto[[#This Row],[Espécie*2]],'Base de dados'!B:Z,14,),0)</f>
        <v>Exceto AC e RR</v>
      </c>
      <c r="BG353" s="29">
        <f>IFERROR(VLOOKUP(tab_herpeto[[#This Row],[Espécie*2]],'Base de dados'!B:Z,15,),0)</f>
        <v>0</v>
      </c>
      <c r="BH353" s="29">
        <f>IFERROR(VLOOKUP(tab_herpeto[[#This Row],[Espécie*2]],'Base de dados'!B:Z,16,),0)</f>
        <v>0</v>
      </c>
      <c r="BI353" s="29">
        <f>IFERROR(VLOOKUP(tab_herpeto[[#This Row],[Espécie*2]],'Base de dados'!B:Z,17,),0)</f>
        <v>0</v>
      </c>
      <c r="BJ353" s="29">
        <f>IFERROR(VLOOKUP(tab_herpeto[[#This Row],[Espécie*2]],'Base de dados'!B:Z,18,),0)</f>
        <v>0</v>
      </c>
      <c r="BK353" s="29" t="str">
        <f>IFERROR(VLOOKUP(tab_herpeto[[#This Row],[Espécie*2]],'Base de dados'!B:Z,19,),0)</f>
        <v>-</v>
      </c>
      <c r="BL353" s="29" t="str">
        <f>IFERROR(VLOOKUP(tab_herpeto[[#This Row],[Espécie*2]],'Base de dados'!B:Z,20,),0)</f>
        <v>-</v>
      </c>
      <c r="BM353" s="29" t="str">
        <f>IFERROR(VLOOKUP(tab_herpeto[[#This Row],[Espécie*2]],'Base de dados'!B:Z,24),0)</f>
        <v>-</v>
      </c>
      <c r="BN353" s="29" t="str">
        <f>IFERROR(VLOOKUP(tab_herpeto[[#This Row],[Espécie*2]],'Base de dados'!B:Z,25,),0)</f>
        <v>-</v>
      </c>
      <c r="BO353" s="29" t="str">
        <f>IFERROR(VLOOKUP(tab_herpeto[[#This Row],[Espécie*2]],'Base de dados'!B:Z,2),0)</f>
        <v>XX</v>
      </c>
      <c r="BP353" s="29">
        <f>IFERROR(VLOOKUP(tab_herpeto[[#This Row],[Espécie*2]],'Base de dados'!B:AA,26),0)</f>
        <v>0</v>
      </c>
    </row>
    <row r="354" spans="2:68" x14ac:dyDescent="0.25">
      <c r="B354" s="29">
        <v>350</v>
      </c>
      <c r="C354" s="33" t="s">
        <v>3071</v>
      </c>
      <c r="D354" s="29" t="s">
        <v>3131</v>
      </c>
      <c r="E354" s="29" t="s">
        <v>86</v>
      </c>
      <c r="F354" s="50">
        <v>45202</v>
      </c>
      <c r="G354" s="50" t="s">
        <v>3072</v>
      </c>
      <c r="H354" s="50"/>
      <c r="I354" s="50" t="s">
        <v>57</v>
      </c>
      <c r="J354" s="50" t="s">
        <v>3133</v>
      </c>
      <c r="K354" s="50" t="s">
        <v>1343</v>
      </c>
      <c r="L354" s="29" t="str">
        <f>IFERROR(VLOOKUP(tab_herpeto[[#This Row],[Espécie*]],'Base de dados'!B:Z,7,),0)</f>
        <v>rãzinha-do-folhiço</v>
      </c>
      <c r="M354" s="29" t="s">
        <v>3</v>
      </c>
      <c r="N354" s="49" t="s">
        <v>82</v>
      </c>
      <c r="O354" s="49" t="s">
        <v>82</v>
      </c>
      <c r="P354" s="29" t="s">
        <v>39</v>
      </c>
      <c r="Q354" s="49" t="s">
        <v>3136</v>
      </c>
      <c r="R354" s="49"/>
      <c r="S354" s="49" t="s">
        <v>4</v>
      </c>
      <c r="T354" s="55">
        <v>0.8125</v>
      </c>
      <c r="U354" s="55">
        <v>0.85416666666666696</v>
      </c>
      <c r="V354" s="49"/>
      <c r="W354" s="49"/>
      <c r="X354" s="29"/>
      <c r="Y354" s="29"/>
      <c r="Z354" s="33">
        <f>tab_herpeto[[#This Row],[Data]]</f>
        <v>45202</v>
      </c>
      <c r="AA354" s="29" t="str">
        <f>tab_herpeto[[#This Row],[Empreendimento]]</f>
        <v>PCH Canoas</v>
      </c>
      <c r="AB354" s="29" t="s">
        <v>175</v>
      </c>
      <c r="AC354" s="29" t="s">
        <v>178</v>
      </c>
      <c r="AD354" s="29" t="s">
        <v>181</v>
      </c>
      <c r="AE354" s="29" t="s">
        <v>3086</v>
      </c>
      <c r="AF354" s="29" t="s">
        <v>184</v>
      </c>
      <c r="AG354" s="29" t="s">
        <v>3130</v>
      </c>
      <c r="AH354" s="29" t="s">
        <v>189</v>
      </c>
      <c r="AI354" s="43" t="str">
        <f>tab_herpeto[[#This Row],[Espécie*]]</f>
        <v>Physalaemus cuvieri</v>
      </c>
      <c r="AJ354" s="34" t="str">
        <f>IFERROR(VLOOKUP(tab_herpeto[[#This Row],[Espécie*2]],'Base de dados'!B:Z,7,),0)</f>
        <v>rãzinha-do-folhiço</v>
      </c>
      <c r="AK354" s="29" t="str">
        <f>IFERROR(VLOOKUP(tab_herpeto[[#This Row],[Espécie*2]],'Base de dados'!B:Z,13,),0)</f>
        <v>-</v>
      </c>
      <c r="AL354" s="29"/>
      <c r="AM354" s="4">
        <v>532838</v>
      </c>
      <c r="AN354" s="4">
        <v>6964142</v>
      </c>
      <c r="AO354" s="29" t="str">
        <f>IFERROR(VLOOKUP(tab_herpeto[[#This Row],[Espécie*2]],'Base de dados'!B:Z,22,),0)</f>
        <v>-</v>
      </c>
      <c r="AP354" s="29" t="str">
        <f>IFERROR(VLOOKUP(tab_herpeto[[#This Row],[Espécie*2]],'Base de dados'!B:Z,23,),0)</f>
        <v>-</v>
      </c>
      <c r="AQ354" s="29" t="str">
        <f>IFERROR(VLOOKUP(tab_herpeto[[#This Row],[Espécie*2]],'Base de dados'!B:Z,21,),0)</f>
        <v>LC</v>
      </c>
      <c r="AR354" s="29" t="str">
        <f>tab_herpeto[[#This Row],[Campanha]]</f>
        <v>C04</v>
      </c>
      <c r="AS354" s="29"/>
      <c r="AT354" s="29" t="str">
        <f>tab_herpeto[[#This Row],[Método]]</f>
        <v>Ponto de escuta</v>
      </c>
      <c r="AU354" s="29" t="str">
        <f>tab_herpeto[[#This Row],[ID Marcação*]]</f>
        <v>-</v>
      </c>
      <c r="AV354" s="29">
        <f>tab_herpeto[[#This Row],[Nº do Tombo]]</f>
        <v>0</v>
      </c>
      <c r="AW354" s="29" t="str">
        <f>IFERROR(VLOOKUP(tab_herpeto[[#This Row],[Espécie*2]],'Base de dados'!B:Z,11,),0)</f>
        <v>R</v>
      </c>
      <c r="AX354" s="29" t="str">
        <f>IFERROR(VLOOKUP(tab_herpeto[[#This Row],[Espécie*2]],'Base de dados'!B:Z,3,),0)</f>
        <v>Anura</v>
      </c>
      <c r="AY354" s="29" t="str">
        <f>IFERROR(VLOOKUP(tab_herpeto[[#This Row],[Espécie*2]],'Base de dados'!B:Z,4,),0)</f>
        <v>Leptodactylidae</v>
      </c>
      <c r="AZ354" s="29" t="str">
        <f>IFERROR(VLOOKUP(tab_herpeto[[#This Row],[Espécie*2]],'Base de dados'!B:Z,5,),0)</f>
        <v>Leiuperinae</v>
      </c>
      <c r="BA354" s="29">
        <f>IFERROR(VLOOKUP(tab_herpeto[[#This Row],[Espécie*2]],'Base de dados'!B:Z,6,),0)</f>
        <v>0</v>
      </c>
      <c r="BB354" s="29" t="str">
        <f>IFERROR(VLOOKUP(tab_herpeto[[#This Row],[Espécie*2]],'Base de dados'!B:Z,8,),0)</f>
        <v>-</v>
      </c>
      <c r="BC354" s="29" t="str">
        <f>IFERROR(VLOOKUP(tab_herpeto[[#This Row],[Espécie*2]],'Base de dados'!B:Z,9,),0)</f>
        <v>Te</v>
      </c>
      <c r="BD354" s="29" t="str">
        <f>IFERROR(VLOOKUP(tab_herpeto[[#This Row],[Espécie*2]],'Base de dados'!B:Z,10,),0)</f>
        <v>A</v>
      </c>
      <c r="BE354" s="29" t="str">
        <f>IFERROR(VLOOKUP(tab_herpeto[[#This Row],[Espécie*2]],'Base de dados'!B:Z,12,),0)</f>
        <v>-</v>
      </c>
      <c r="BF354" s="29" t="str">
        <f>IFERROR(VLOOKUP(tab_herpeto[[#This Row],[Espécie*2]],'Base de dados'!B:Z,14,),0)</f>
        <v>Exceto AC e RR</v>
      </c>
      <c r="BG354" s="29">
        <f>IFERROR(VLOOKUP(tab_herpeto[[#This Row],[Espécie*2]],'Base de dados'!B:Z,15,),0)</f>
        <v>0</v>
      </c>
      <c r="BH354" s="29">
        <f>IFERROR(VLOOKUP(tab_herpeto[[#This Row],[Espécie*2]],'Base de dados'!B:Z,16,),0)</f>
        <v>0</v>
      </c>
      <c r="BI354" s="29">
        <f>IFERROR(VLOOKUP(tab_herpeto[[#This Row],[Espécie*2]],'Base de dados'!B:Z,17,),0)</f>
        <v>0</v>
      </c>
      <c r="BJ354" s="29">
        <f>IFERROR(VLOOKUP(tab_herpeto[[#This Row],[Espécie*2]],'Base de dados'!B:Z,18,),0)</f>
        <v>0</v>
      </c>
      <c r="BK354" s="29" t="str">
        <f>IFERROR(VLOOKUP(tab_herpeto[[#This Row],[Espécie*2]],'Base de dados'!B:Z,19,),0)</f>
        <v>-</v>
      </c>
      <c r="BL354" s="29" t="str">
        <f>IFERROR(VLOOKUP(tab_herpeto[[#This Row],[Espécie*2]],'Base de dados'!B:Z,20,),0)</f>
        <v>-</v>
      </c>
      <c r="BM354" s="29" t="str">
        <f>IFERROR(VLOOKUP(tab_herpeto[[#This Row],[Espécie*2]],'Base de dados'!B:Z,24),0)</f>
        <v>-</v>
      </c>
      <c r="BN354" s="29" t="str">
        <f>IFERROR(VLOOKUP(tab_herpeto[[#This Row],[Espécie*2]],'Base de dados'!B:Z,25,),0)</f>
        <v>-</v>
      </c>
      <c r="BO354" s="29" t="str">
        <f>IFERROR(VLOOKUP(tab_herpeto[[#This Row],[Espécie*2]],'Base de dados'!B:Z,2),0)</f>
        <v>XX</v>
      </c>
      <c r="BP354" s="29">
        <f>IFERROR(VLOOKUP(tab_herpeto[[#This Row],[Espécie*2]],'Base de dados'!B:AA,26),0)</f>
        <v>0</v>
      </c>
    </row>
    <row r="355" spans="2:68" x14ac:dyDescent="0.25">
      <c r="B355" s="29">
        <v>351</v>
      </c>
      <c r="C355" s="33" t="s">
        <v>3071</v>
      </c>
      <c r="D355" s="29" t="s">
        <v>3131</v>
      </c>
      <c r="E355" s="29" t="s">
        <v>86</v>
      </c>
      <c r="F355" s="50">
        <v>45202</v>
      </c>
      <c r="G355" s="50" t="s">
        <v>3072</v>
      </c>
      <c r="H355" s="50"/>
      <c r="I355" s="50" t="s">
        <v>57</v>
      </c>
      <c r="J355" s="50" t="s">
        <v>3133</v>
      </c>
      <c r="K355" s="50" t="s">
        <v>1343</v>
      </c>
      <c r="L355" s="29" t="str">
        <f>IFERROR(VLOOKUP(tab_herpeto[[#This Row],[Espécie*]],'Base de dados'!B:Z,7,),0)</f>
        <v>rãzinha-do-folhiço</v>
      </c>
      <c r="M355" s="29" t="s">
        <v>3</v>
      </c>
      <c r="N355" s="49" t="s">
        <v>82</v>
      </c>
      <c r="O355" s="49" t="s">
        <v>82</v>
      </c>
      <c r="P355" s="29" t="s">
        <v>39</v>
      </c>
      <c r="Q355" s="49" t="s">
        <v>3136</v>
      </c>
      <c r="R355" s="49"/>
      <c r="S355" s="49" t="s">
        <v>4</v>
      </c>
      <c r="T355" s="55">
        <v>0.8125</v>
      </c>
      <c r="U355" s="55">
        <v>0.85416666666666696</v>
      </c>
      <c r="V355" s="49"/>
      <c r="W355" s="49"/>
      <c r="X355" s="29"/>
      <c r="Y355" s="29"/>
      <c r="Z355" s="33">
        <f>tab_herpeto[[#This Row],[Data]]</f>
        <v>45202</v>
      </c>
      <c r="AA355" s="29" t="str">
        <f>tab_herpeto[[#This Row],[Empreendimento]]</f>
        <v>PCH Canoas</v>
      </c>
      <c r="AB355" s="29" t="s">
        <v>175</v>
      </c>
      <c r="AC355" s="29" t="s">
        <v>178</v>
      </c>
      <c r="AD355" s="29" t="s">
        <v>181</v>
      </c>
      <c r="AE355" s="29" t="s">
        <v>3086</v>
      </c>
      <c r="AF355" s="29" t="s">
        <v>184</v>
      </c>
      <c r="AG355" s="29" t="s">
        <v>3130</v>
      </c>
      <c r="AH355" s="29" t="s">
        <v>189</v>
      </c>
      <c r="AI355" s="43" t="str">
        <f>tab_herpeto[[#This Row],[Espécie*]]</f>
        <v>Physalaemus cuvieri</v>
      </c>
      <c r="AJ355" s="34" t="str">
        <f>IFERROR(VLOOKUP(tab_herpeto[[#This Row],[Espécie*2]],'Base de dados'!B:Z,7,),0)</f>
        <v>rãzinha-do-folhiço</v>
      </c>
      <c r="AK355" s="29" t="str">
        <f>IFERROR(VLOOKUP(tab_herpeto[[#This Row],[Espécie*2]],'Base de dados'!B:Z,13,),0)</f>
        <v>-</v>
      </c>
      <c r="AL355" s="29"/>
      <c r="AM355" s="4">
        <v>532838</v>
      </c>
      <c r="AN355" s="4">
        <v>6964142</v>
      </c>
      <c r="AO355" s="29" t="str">
        <f>IFERROR(VLOOKUP(tab_herpeto[[#This Row],[Espécie*2]],'Base de dados'!B:Z,22,),0)</f>
        <v>-</v>
      </c>
      <c r="AP355" s="29" t="str">
        <f>IFERROR(VLOOKUP(tab_herpeto[[#This Row],[Espécie*2]],'Base de dados'!B:Z,23,),0)</f>
        <v>-</v>
      </c>
      <c r="AQ355" s="29" t="str">
        <f>IFERROR(VLOOKUP(tab_herpeto[[#This Row],[Espécie*2]],'Base de dados'!B:Z,21,),0)</f>
        <v>LC</v>
      </c>
      <c r="AR355" s="29" t="str">
        <f>tab_herpeto[[#This Row],[Campanha]]</f>
        <v>C04</v>
      </c>
      <c r="AS355" s="29"/>
      <c r="AT355" s="29" t="str">
        <f>tab_herpeto[[#This Row],[Método]]</f>
        <v>Ponto de escuta</v>
      </c>
      <c r="AU355" s="29" t="str">
        <f>tab_herpeto[[#This Row],[ID Marcação*]]</f>
        <v>-</v>
      </c>
      <c r="AV355" s="29">
        <f>tab_herpeto[[#This Row],[Nº do Tombo]]</f>
        <v>0</v>
      </c>
      <c r="AW355" s="29" t="str">
        <f>IFERROR(VLOOKUP(tab_herpeto[[#This Row],[Espécie*2]],'Base de dados'!B:Z,11,),0)</f>
        <v>R</v>
      </c>
      <c r="AX355" s="29" t="str">
        <f>IFERROR(VLOOKUP(tab_herpeto[[#This Row],[Espécie*2]],'Base de dados'!B:Z,3,),0)</f>
        <v>Anura</v>
      </c>
      <c r="AY355" s="29" t="str">
        <f>IFERROR(VLOOKUP(tab_herpeto[[#This Row],[Espécie*2]],'Base de dados'!B:Z,4,),0)</f>
        <v>Leptodactylidae</v>
      </c>
      <c r="AZ355" s="29" t="str">
        <f>IFERROR(VLOOKUP(tab_herpeto[[#This Row],[Espécie*2]],'Base de dados'!B:Z,5,),0)</f>
        <v>Leiuperinae</v>
      </c>
      <c r="BA355" s="29">
        <f>IFERROR(VLOOKUP(tab_herpeto[[#This Row],[Espécie*2]],'Base de dados'!B:Z,6,),0)</f>
        <v>0</v>
      </c>
      <c r="BB355" s="29" t="str">
        <f>IFERROR(VLOOKUP(tab_herpeto[[#This Row],[Espécie*2]],'Base de dados'!B:Z,8,),0)</f>
        <v>-</v>
      </c>
      <c r="BC355" s="29" t="str">
        <f>IFERROR(VLOOKUP(tab_herpeto[[#This Row],[Espécie*2]],'Base de dados'!B:Z,9,),0)</f>
        <v>Te</v>
      </c>
      <c r="BD355" s="29" t="str">
        <f>IFERROR(VLOOKUP(tab_herpeto[[#This Row],[Espécie*2]],'Base de dados'!B:Z,10,),0)</f>
        <v>A</v>
      </c>
      <c r="BE355" s="29" t="str">
        <f>IFERROR(VLOOKUP(tab_herpeto[[#This Row],[Espécie*2]],'Base de dados'!B:Z,12,),0)</f>
        <v>-</v>
      </c>
      <c r="BF355" s="29" t="str">
        <f>IFERROR(VLOOKUP(tab_herpeto[[#This Row],[Espécie*2]],'Base de dados'!B:Z,14,),0)</f>
        <v>Exceto AC e RR</v>
      </c>
      <c r="BG355" s="29">
        <f>IFERROR(VLOOKUP(tab_herpeto[[#This Row],[Espécie*2]],'Base de dados'!B:Z,15,),0)</f>
        <v>0</v>
      </c>
      <c r="BH355" s="29">
        <f>IFERROR(VLOOKUP(tab_herpeto[[#This Row],[Espécie*2]],'Base de dados'!B:Z,16,),0)</f>
        <v>0</v>
      </c>
      <c r="BI355" s="29">
        <f>IFERROR(VLOOKUP(tab_herpeto[[#This Row],[Espécie*2]],'Base de dados'!B:Z,17,),0)</f>
        <v>0</v>
      </c>
      <c r="BJ355" s="29">
        <f>IFERROR(VLOOKUP(tab_herpeto[[#This Row],[Espécie*2]],'Base de dados'!B:Z,18,),0)</f>
        <v>0</v>
      </c>
      <c r="BK355" s="29" t="str">
        <f>IFERROR(VLOOKUP(tab_herpeto[[#This Row],[Espécie*2]],'Base de dados'!B:Z,19,),0)</f>
        <v>-</v>
      </c>
      <c r="BL355" s="29" t="str">
        <f>IFERROR(VLOOKUP(tab_herpeto[[#This Row],[Espécie*2]],'Base de dados'!B:Z,20,),0)</f>
        <v>-</v>
      </c>
      <c r="BM355" s="29" t="str">
        <f>IFERROR(VLOOKUP(tab_herpeto[[#This Row],[Espécie*2]],'Base de dados'!B:Z,24),0)</f>
        <v>-</v>
      </c>
      <c r="BN355" s="29" t="str">
        <f>IFERROR(VLOOKUP(tab_herpeto[[#This Row],[Espécie*2]],'Base de dados'!B:Z,25,),0)</f>
        <v>-</v>
      </c>
      <c r="BO355" s="29" t="str">
        <f>IFERROR(VLOOKUP(tab_herpeto[[#This Row],[Espécie*2]],'Base de dados'!B:Z,2),0)</f>
        <v>XX</v>
      </c>
      <c r="BP355" s="29">
        <f>IFERROR(VLOOKUP(tab_herpeto[[#This Row],[Espécie*2]],'Base de dados'!B:AA,26),0)</f>
        <v>0</v>
      </c>
    </row>
    <row r="356" spans="2:68" x14ac:dyDescent="0.25">
      <c r="B356" s="29">
        <v>352</v>
      </c>
      <c r="C356" s="33" t="s">
        <v>3071</v>
      </c>
      <c r="D356" s="29" t="s">
        <v>3131</v>
      </c>
      <c r="E356" s="29" t="s">
        <v>86</v>
      </c>
      <c r="F356" s="50">
        <v>45202</v>
      </c>
      <c r="G356" s="50" t="s">
        <v>3072</v>
      </c>
      <c r="H356" s="50"/>
      <c r="I356" s="50" t="s">
        <v>57</v>
      </c>
      <c r="J356" s="50" t="s">
        <v>3133</v>
      </c>
      <c r="K356" s="50" t="s">
        <v>1343</v>
      </c>
      <c r="L356" s="29" t="str">
        <f>IFERROR(VLOOKUP(tab_herpeto[[#This Row],[Espécie*]],'Base de dados'!B:Z,7,),0)</f>
        <v>rãzinha-do-folhiço</v>
      </c>
      <c r="M356" s="29" t="s">
        <v>3</v>
      </c>
      <c r="N356" s="49" t="s">
        <v>82</v>
      </c>
      <c r="O356" s="49" t="s">
        <v>82</v>
      </c>
      <c r="P356" s="29" t="s">
        <v>39</v>
      </c>
      <c r="Q356" s="49" t="s">
        <v>3136</v>
      </c>
      <c r="R356" s="49"/>
      <c r="S356" s="49" t="s">
        <v>4</v>
      </c>
      <c r="T356" s="55">
        <v>0.8125</v>
      </c>
      <c r="U356" s="55">
        <v>0.85416666666666696</v>
      </c>
      <c r="V356" s="49"/>
      <c r="W356" s="49"/>
      <c r="X356" s="29"/>
      <c r="Y356" s="29"/>
      <c r="Z356" s="33">
        <f>tab_herpeto[[#This Row],[Data]]</f>
        <v>45202</v>
      </c>
      <c r="AA356" s="29" t="str">
        <f>tab_herpeto[[#This Row],[Empreendimento]]</f>
        <v>PCH Canoas</v>
      </c>
      <c r="AB356" s="29" t="s">
        <v>175</v>
      </c>
      <c r="AC356" s="29" t="s">
        <v>178</v>
      </c>
      <c r="AD356" s="29" t="s">
        <v>181</v>
      </c>
      <c r="AE356" s="29" t="s">
        <v>3086</v>
      </c>
      <c r="AF356" s="29" t="s">
        <v>184</v>
      </c>
      <c r="AG356" s="29" t="s">
        <v>3130</v>
      </c>
      <c r="AH356" s="29" t="s">
        <v>189</v>
      </c>
      <c r="AI356" s="43" t="str">
        <f>tab_herpeto[[#This Row],[Espécie*]]</f>
        <v>Physalaemus cuvieri</v>
      </c>
      <c r="AJ356" s="34" t="str">
        <f>IFERROR(VLOOKUP(tab_herpeto[[#This Row],[Espécie*2]],'Base de dados'!B:Z,7,),0)</f>
        <v>rãzinha-do-folhiço</v>
      </c>
      <c r="AK356" s="29" t="str">
        <f>IFERROR(VLOOKUP(tab_herpeto[[#This Row],[Espécie*2]],'Base de dados'!B:Z,13,),0)</f>
        <v>-</v>
      </c>
      <c r="AL356" s="29"/>
      <c r="AM356" s="4">
        <v>532838</v>
      </c>
      <c r="AN356" s="4">
        <v>6964142</v>
      </c>
      <c r="AO356" s="29" t="str">
        <f>IFERROR(VLOOKUP(tab_herpeto[[#This Row],[Espécie*2]],'Base de dados'!B:Z,22,),0)</f>
        <v>-</v>
      </c>
      <c r="AP356" s="29" t="str">
        <f>IFERROR(VLOOKUP(tab_herpeto[[#This Row],[Espécie*2]],'Base de dados'!B:Z,23,),0)</f>
        <v>-</v>
      </c>
      <c r="AQ356" s="29" t="str">
        <f>IFERROR(VLOOKUP(tab_herpeto[[#This Row],[Espécie*2]],'Base de dados'!B:Z,21,),0)</f>
        <v>LC</v>
      </c>
      <c r="AR356" s="29" t="str">
        <f>tab_herpeto[[#This Row],[Campanha]]</f>
        <v>C04</v>
      </c>
      <c r="AS356" s="29"/>
      <c r="AT356" s="29" t="str">
        <f>tab_herpeto[[#This Row],[Método]]</f>
        <v>Ponto de escuta</v>
      </c>
      <c r="AU356" s="29" t="str">
        <f>tab_herpeto[[#This Row],[ID Marcação*]]</f>
        <v>-</v>
      </c>
      <c r="AV356" s="29">
        <f>tab_herpeto[[#This Row],[Nº do Tombo]]</f>
        <v>0</v>
      </c>
      <c r="AW356" s="29" t="str">
        <f>IFERROR(VLOOKUP(tab_herpeto[[#This Row],[Espécie*2]],'Base de dados'!B:Z,11,),0)</f>
        <v>R</v>
      </c>
      <c r="AX356" s="29" t="str">
        <f>IFERROR(VLOOKUP(tab_herpeto[[#This Row],[Espécie*2]],'Base de dados'!B:Z,3,),0)</f>
        <v>Anura</v>
      </c>
      <c r="AY356" s="29" t="str">
        <f>IFERROR(VLOOKUP(tab_herpeto[[#This Row],[Espécie*2]],'Base de dados'!B:Z,4,),0)</f>
        <v>Leptodactylidae</v>
      </c>
      <c r="AZ356" s="29" t="str">
        <f>IFERROR(VLOOKUP(tab_herpeto[[#This Row],[Espécie*2]],'Base de dados'!B:Z,5,),0)</f>
        <v>Leiuperinae</v>
      </c>
      <c r="BA356" s="29">
        <f>IFERROR(VLOOKUP(tab_herpeto[[#This Row],[Espécie*2]],'Base de dados'!B:Z,6,),0)</f>
        <v>0</v>
      </c>
      <c r="BB356" s="29" t="str">
        <f>IFERROR(VLOOKUP(tab_herpeto[[#This Row],[Espécie*2]],'Base de dados'!B:Z,8,),0)</f>
        <v>-</v>
      </c>
      <c r="BC356" s="29" t="str">
        <f>IFERROR(VLOOKUP(tab_herpeto[[#This Row],[Espécie*2]],'Base de dados'!B:Z,9,),0)</f>
        <v>Te</v>
      </c>
      <c r="BD356" s="29" t="str">
        <f>IFERROR(VLOOKUP(tab_herpeto[[#This Row],[Espécie*2]],'Base de dados'!B:Z,10,),0)</f>
        <v>A</v>
      </c>
      <c r="BE356" s="29" t="str">
        <f>IFERROR(VLOOKUP(tab_herpeto[[#This Row],[Espécie*2]],'Base de dados'!B:Z,12,),0)</f>
        <v>-</v>
      </c>
      <c r="BF356" s="29" t="str">
        <f>IFERROR(VLOOKUP(tab_herpeto[[#This Row],[Espécie*2]],'Base de dados'!B:Z,14,),0)</f>
        <v>Exceto AC e RR</v>
      </c>
      <c r="BG356" s="29">
        <f>IFERROR(VLOOKUP(tab_herpeto[[#This Row],[Espécie*2]],'Base de dados'!B:Z,15,),0)</f>
        <v>0</v>
      </c>
      <c r="BH356" s="29">
        <f>IFERROR(VLOOKUP(tab_herpeto[[#This Row],[Espécie*2]],'Base de dados'!B:Z,16,),0)</f>
        <v>0</v>
      </c>
      <c r="BI356" s="29">
        <f>IFERROR(VLOOKUP(tab_herpeto[[#This Row],[Espécie*2]],'Base de dados'!B:Z,17,),0)</f>
        <v>0</v>
      </c>
      <c r="BJ356" s="29">
        <f>IFERROR(VLOOKUP(tab_herpeto[[#This Row],[Espécie*2]],'Base de dados'!B:Z,18,),0)</f>
        <v>0</v>
      </c>
      <c r="BK356" s="29" t="str">
        <f>IFERROR(VLOOKUP(tab_herpeto[[#This Row],[Espécie*2]],'Base de dados'!B:Z,19,),0)</f>
        <v>-</v>
      </c>
      <c r="BL356" s="29" t="str">
        <f>IFERROR(VLOOKUP(tab_herpeto[[#This Row],[Espécie*2]],'Base de dados'!B:Z,20,),0)</f>
        <v>-</v>
      </c>
      <c r="BM356" s="29" t="str">
        <f>IFERROR(VLOOKUP(tab_herpeto[[#This Row],[Espécie*2]],'Base de dados'!B:Z,24),0)</f>
        <v>-</v>
      </c>
      <c r="BN356" s="29" t="str">
        <f>IFERROR(VLOOKUP(tab_herpeto[[#This Row],[Espécie*2]],'Base de dados'!B:Z,25,),0)</f>
        <v>-</v>
      </c>
      <c r="BO356" s="29" t="str">
        <f>IFERROR(VLOOKUP(tab_herpeto[[#This Row],[Espécie*2]],'Base de dados'!B:Z,2),0)</f>
        <v>XX</v>
      </c>
      <c r="BP356" s="29">
        <f>IFERROR(VLOOKUP(tab_herpeto[[#This Row],[Espécie*2]],'Base de dados'!B:AA,26),0)</f>
        <v>0</v>
      </c>
    </row>
    <row r="357" spans="2:68" x14ac:dyDescent="0.25">
      <c r="B357" s="29">
        <v>353</v>
      </c>
      <c r="C357" s="33" t="s">
        <v>3071</v>
      </c>
      <c r="D357" s="29" t="s">
        <v>3131</v>
      </c>
      <c r="E357" s="29" t="s">
        <v>86</v>
      </c>
      <c r="F357" s="50">
        <v>45202</v>
      </c>
      <c r="G357" s="50" t="s">
        <v>3072</v>
      </c>
      <c r="H357" s="50"/>
      <c r="I357" s="50" t="s">
        <v>57</v>
      </c>
      <c r="J357" s="50" t="s">
        <v>3133</v>
      </c>
      <c r="K357" s="50" t="s">
        <v>1343</v>
      </c>
      <c r="L357" s="29" t="str">
        <f>IFERROR(VLOOKUP(tab_herpeto[[#This Row],[Espécie*]],'Base de dados'!B:Z,7,),0)</f>
        <v>rãzinha-do-folhiço</v>
      </c>
      <c r="M357" s="29" t="s">
        <v>3</v>
      </c>
      <c r="N357" s="49" t="s">
        <v>82</v>
      </c>
      <c r="O357" s="49" t="s">
        <v>82</v>
      </c>
      <c r="P357" s="29" t="s">
        <v>39</v>
      </c>
      <c r="Q357" s="49" t="s">
        <v>3136</v>
      </c>
      <c r="R357" s="49"/>
      <c r="S357" s="49" t="s">
        <v>4</v>
      </c>
      <c r="T357" s="55">
        <v>0.8125</v>
      </c>
      <c r="U357" s="55">
        <v>0.85416666666666696</v>
      </c>
      <c r="V357" s="49"/>
      <c r="W357" s="49"/>
      <c r="X357" s="29"/>
      <c r="Y357" s="29"/>
      <c r="Z357" s="33">
        <f>tab_herpeto[[#This Row],[Data]]</f>
        <v>45202</v>
      </c>
      <c r="AA357" s="29" t="str">
        <f>tab_herpeto[[#This Row],[Empreendimento]]</f>
        <v>PCH Canoas</v>
      </c>
      <c r="AB357" s="29" t="s">
        <v>175</v>
      </c>
      <c r="AC357" s="29" t="s">
        <v>178</v>
      </c>
      <c r="AD357" s="29" t="s">
        <v>181</v>
      </c>
      <c r="AE357" s="29" t="s">
        <v>3086</v>
      </c>
      <c r="AF357" s="29" t="s">
        <v>184</v>
      </c>
      <c r="AG357" s="29" t="s">
        <v>3130</v>
      </c>
      <c r="AH357" s="29" t="s">
        <v>189</v>
      </c>
      <c r="AI357" s="43" t="str">
        <f>tab_herpeto[[#This Row],[Espécie*]]</f>
        <v>Physalaemus cuvieri</v>
      </c>
      <c r="AJ357" s="34" t="str">
        <f>IFERROR(VLOOKUP(tab_herpeto[[#This Row],[Espécie*2]],'Base de dados'!B:Z,7,),0)</f>
        <v>rãzinha-do-folhiço</v>
      </c>
      <c r="AK357" s="29" t="str">
        <f>IFERROR(VLOOKUP(tab_herpeto[[#This Row],[Espécie*2]],'Base de dados'!B:Z,13,),0)</f>
        <v>-</v>
      </c>
      <c r="AL357" s="29"/>
      <c r="AM357" s="4">
        <v>532838</v>
      </c>
      <c r="AN357" s="4">
        <v>6964142</v>
      </c>
      <c r="AO357" s="29" t="str">
        <f>IFERROR(VLOOKUP(tab_herpeto[[#This Row],[Espécie*2]],'Base de dados'!B:Z,22,),0)</f>
        <v>-</v>
      </c>
      <c r="AP357" s="29" t="str">
        <f>IFERROR(VLOOKUP(tab_herpeto[[#This Row],[Espécie*2]],'Base de dados'!B:Z,23,),0)</f>
        <v>-</v>
      </c>
      <c r="AQ357" s="29" t="str">
        <f>IFERROR(VLOOKUP(tab_herpeto[[#This Row],[Espécie*2]],'Base de dados'!B:Z,21,),0)</f>
        <v>LC</v>
      </c>
      <c r="AR357" s="29" t="str">
        <f>tab_herpeto[[#This Row],[Campanha]]</f>
        <v>C04</v>
      </c>
      <c r="AS357" s="29"/>
      <c r="AT357" s="29" t="str">
        <f>tab_herpeto[[#This Row],[Método]]</f>
        <v>Ponto de escuta</v>
      </c>
      <c r="AU357" s="29" t="str">
        <f>tab_herpeto[[#This Row],[ID Marcação*]]</f>
        <v>-</v>
      </c>
      <c r="AV357" s="29">
        <f>tab_herpeto[[#This Row],[Nº do Tombo]]</f>
        <v>0</v>
      </c>
      <c r="AW357" s="29" t="str">
        <f>IFERROR(VLOOKUP(tab_herpeto[[#This Row],[Espécie*2]],'Base de dados'!B:Z,11,),0)</f>
        <v>R</v>
      </c>
      <c r="AX357" s="29" t="str">
        <f>IFERROR(VLOOKUP(tab_herpeto[[#This Row],[Espécie*2]],'Base de dados'!B:Z,3,),0)</f>
        <v>Anura</v>
      </c>
      <c r="AY357" s="29" t="str">
        <f>IFERROR(VLOOKUP(tab_herpeto[[#This Row],[Espécie*2]],'Base de dados'!B:Z,4,),0)</f>
        <v>Leptodactylidae</v>
      </c>
      <c r="AZ357" s="29" t="str">
        <f>IFERROR(VLOOKUP(tab_herpeto[[#This Row],[Espécie*2]],'Base de dados'!B:Z,5,),0)</f>
        <v>Leiuperinae</v>
      </c>
      <c r="BA357" s="29">
        <f>IFERROR(VLOOKUP(tab_herpeto[[#This Row],[Espécie*2]],'Base de dados'!B:Z,6,),0)</f>
        <v>0</v>
      </c>
      <c r="BB357" s="29" t="str">
        <f>IFERROR(VLOOKUP(tab_herpeto[[#This Row],[Espécie*2]],'Base de dados'!B:Z,8,),0)</f>
        <v>-</v>
      </c>
      <c r="BC357" s="29" t="str">
        <f>IFERROR(VLOOKUP(tab_herpeto[[#This Row],[Espécie*2]],'Base de dados'!B:Z,9,),0)</f>
        <v>Te</v>
      </c>
      <c r="BD357" s="29" t="str">
        <f>IFERROR(VLOOKUP(tab_herpeto[[#This Row],[Espécie*2]],'Base de dados'!B:Z,10,),0)</f>
        <v>A</v>
      </c>
      <c r="BE357" s="29" t="str">
        <f>IFERROR(VLOOKUP(tab_herpeto[[#This Row],[Espécie*2]],'Base de dados'!B:Z,12,),0)</f>
        <v>-</v>
      </c>
      <c r="BF357" s="29" t="str">
        <f>IFERROR(VLOOKUP(tab_herpeto[[#This Row],[Espécie*2]],'Base de dados'!B:Z,14,),0)</f>
        <v>Exceto AC e RR</v>
      </c>
      <c r="BG357" s="29">
        <f>IFERROR(VLOOKUP(tab_herpeto[[#This Row],[Espécie*2]],'Base de dados'!B:Z,15,),0)</f>
        <v>0</v>
      </c>
      <c r="BH357" s="29">
        <f>IFERROR(VLOOKUP(tab_herpeto[[#This Row],[Espécie*2]],'Base de dados'!B:Z,16,),0)</f>
        <v>0</v>
      </c>
      <c r="BI357" s="29">
        <f>IFERROR(VLOOKUP(tab_herpeto[[#This Row],[Espécie*2]],'Base de dados'!B:Z,17,),0)</f>
        <v>0</v>
      </c>
      <c r="BJ357" s="29">
        <f>IFERROR(VLOOKUP(tab_herpeto[[#This Row],[Espécie*2]],'Base de dados'!B:Z,18,),0)</f>
        <v>0</v>
      </c>
      <c r="BK357" s="29" t="str">
        <f>IFERROR(VLOOKUP(tab_herpeto[[#This Row],[Espécie*2]],'Base de dados'!B:Z,19,),0)</f>
        <v>-</v>
      </c>
      <c r="BL357" s="29" t="str">
        <f>IFERROR(VLOOKUP(tab_herpeto[[#This Row],[Espécie*2]],'Base de dados'!B:Z,20,),0)</f>
        <v>-</v>
      </c>
      <c r="BM357" s="29" t="str">
        <f>IFERROR(VLOOKUP(tab_herpeto[[#This Row],[Espécie*2]],'Base de dados'!B:Z,24),0)</f>
        <v>-</v>
      </c>
      <c r="BN357" s="29" t="str">
        <f>IFERROR(VLOOKUP(tab_herpeto[[#This Row],[Espécie*2]],'Base de dados'!B:Z,25,),0)</f>
        <v>-</v>
      </c>
      <c r="BO357" s="29" t="str">
        <f>IFERROR(VLOOKUP(tab_herpeto[[#This Row],[Espécie*2]],'Base de dados'!B:Z,2),0)</f>
        <v>XX</v>
      </c>
      <c r="BP357" s="29">
        <f>IFERROR(VLOOKUP(tab_herpeto[[#This Row],[Espécie*2]],'Base de dados'!B:AA,26),0)</f>
        <v>0</v>
      </c>
    </row>
    <row r="358" spans="2:68" x14ac:dyDescent="0.25">
      <c r="B358" s="29">
        <v>354</v>
      </c>
      <c r="C358" s="33" t="s">
        <v>3071</v>
      </c>
      <c r="D358" s="29" t="s">
        <v>3131</v>
      </c>
      <c r="E358" s="29" t="s">
        <v>86</v>
      </c>
      <c r="F358" s="50">
        <v>45202</v>
      </c>
      <c r="G358" s="50" t="s">
        <v>3072</v>
      </c>
      <c r="H358" s="50"/>
      <c r="I358" s="50" t="s">
        <v>57</v>
      </c>
      <c r="J358" s="50" t="s">
        <v>3133</v>
      </c>
      <c r="K358" s="50" t="s">
        <v>1343</v>
      </c>
      <c r="L358" s="29" t="str">
        <f>IFERROR(VLOOKUP(tab_herpeto[[#This Row],[Espécie*]],'Base de dados'!B:Z,7,),0)</f>
        <v>rãzinha-do-folhiço</v>
      </c>
      <c r="M358" s="29" t="s">
        <v>3</v>
      </c>
      <c r="N358" s="49" t="s">
        <v>82</v>
      </c>
      <c r="O358" s="49" t="s">
        <v>82</v>
      </c>
      <c r="P358" s="29" t="s">
        <v>39</v>
      </c>
      <c r="Q358" s="49" t="s">
        <v>3136</v>
      </c>
      <c r="R358" s="49"/>
      <c r="S358" s="49" t="s">
        <v>4</v>
      </c>
      <c r="T358" s="55">
        <v>0.8125</v>
      </c>
      <c r="U358" s="55">
        <v>0.85416666666666696</v>
      </c>
      <c r="V358" s="49"/>
      <c r="W358" s="49"/>
      <c r="X358" s="29"/>
      <c r="Y358" s="29"/>
      <c r="Z358" s="33">
        <f>tab_herpeto[[#This Row],[Data]]</f>
        <v>45202</v>
      </c>
      <c r="AA358" s="29" t="str">
        <f>tab_herpeto[[#This Row],[Empreendimento]]</f>
        <v>PCH Canoas</v>
      </c>
      <c r="AB358" s="29" t="s">
        <v>175</v>
      </c>
      <c r="AC358" s="29" t="s">
        <v>178</v>
      </c>
      <c r="AD358" s="29" t="s">
        <v>181</v>
      </c>
      <c r="AE358" s="29" t="s">
        <v>3086</v>
      </c>
      <c r="AF358" s="29" t="s">
        <v>184</v>
      </c>
      <c r="AG358" s="29" t="s">
        <v>3130</v>
      </c>
      <c r="AH358" s="29" t="s">
        <v>189</v>
      </c>
      <c r="AI358" s="43" t="str">
        <f>tab_herpeto[[#This Row],[Espécie*]]</f>
        <v>Physalaemus cuvieri</v>
      </c>
      <c r="AJ358" s="34" t="str">
        <f>IFERROR(VLOOKUP(tab_herpeto[[#This Row],[Espécie*2]],'Base de dados'!B:Z,7,),0)</f>
        <v>rãzinha-do-folhiço</v>
      </c>
      <c r="AK358" s="29" t="str">
        <f>IFERROR(VLOOKUP(tab_herpeto[[#This Row],[Espécie*2]],'Base de dados'!B:Z,13,),0)</f>
        <v>-</v>
      </c>
      <c r="AL358" s="29"/>
      <c r="AM358" s="4">
        <v>532838</v>
      </c>
      <c r="AN358" s="4">
        <v>6964142</v>
      </c>
      <c r="AO358" s="29" t="str">
        <f>IFERROR(VLOOKUP(tab_herpeto[[#This Row],[Espécie*2]],'Base de dados'!B:Z,22,),0)</f>
        <v>-</v>
      </c>
      <c r="AP358" s="29" t="str">
        <f>IFERROR(VLOOKUP(tab_herpeto[[#This Row],[Espécie*2]],'Base de dados'!B:Z,23,),0)</f>
        <v>-</v>
      </c>
      <c r="AQ358" s="29" t="str">
        <f>IFERROR(VLOOKUP(tab_herpeto[[#This Row],[Espécie*2]],'Base de dados'!B:Z,21,),0)</f>
        <v>LC</v>
      </c>
      <c r="AR358" s="29" t="str">
        <f>tab_herpeto[[#This Row],[Campanha]]</f>
        <v>C04</v>
      </c>
      <c r="AS358" s="29"/>
      <c r="AT358" s="29" t="str">
        <f>tab_herpeto[[#This Row],[Método]]</f>
        <v>Ponto de escuta</v>
      </c>
      <c r="AU358" s="29" t="str">
        <f>tab_herpeto[[#This Row],[ID Marcação*]]</f>
        <v>-</v>
      </c>
      <c r="AV358" s="29">
        <f>tab_herpeto[[#This Row],[Nº do Tombo]]</f>
        <v>0</v>
      </c>
      <c r="AW358" s="29" t="str">
        <f>IFERROR(VLOOKUP(tab_herpeto[[#This Row],[Espécie*2]],'Base de dados'!B:Z,11,),0)</f>
        <v>R</v>
      </c>
      <c r="AX358" s="29" t="str">
        <f>IFERROR(VLOOKUP(tab_herpeto[[#This Row],[Espécie*2]],'Base de dados'!B:Z,3,),0)</f>
        <v>Anura</v>
      </c>
      <c r="AY358" s="29" t="str">
        <f>IFERROR(VLOOKUP(tab_herpeto[[#This Row],[Espécie*2]],'Base de dados'!B:Z,4,),0)</f>
        <v>Leptodactylidae</v>
      </c>
      <c r="AZ358" s="29" t="str">
        <f>IFERROR(VLOOKUP(tab_herpeto[[#This Row],[Espécie*2]],'Base de dados'!B:Z,5,),0)</f>
        <v>Leiuperinae</v>
      </c>
      <c r="BA358" s="29">
        <f>IFERROR(VLOOKUP(tab_herpeto[[#This Row],[Espécie*2]],'Base de dados'!B:Z,6,),0)</f>
        <v>0</v>
      </c>
      <c r="BB358" s="29" t="str">
        <f>IFERROR(VLOOKUP(tab_herpeto[[#This Row],[Espécie*2]],'Base de dados'!B:Z,8,),0)</f>
        <v>-</v>
      </c>
      <c r="BC358" s="29" t="str">
        <f>IFERROR(VLOOKUP(tab_herpeto[[#This Row],[Espécie*2]],'Base de dados'!B:Z,9,),0)</f>
        <v>Te</v>
      </c>
      <c r="BD358" s="29" t="str">
        <f>IFERROR(VLOOKUP(tab_herpeto[[#This Row],[Espécie*2]],'Base de dados'!B:Z,10,),0)</f>
        <v>A</v>
      </c>
      <c r="BE358" s="29" t="str">
        <f>IFERROR(VLOOKUP(tab_herpeto[[#This Row],[Espécie*2]],'Base de dados'!B:Z,12,),0)</f>
        <v>-</v>
      </c>
      <c r="BF358" s="29" t="str">
        <f>IFERROR(VLOOKUP(tab_herpeto[[#This Row],[Espécie*2]],'Base de dados'!B:Z,14,),0)</f>
        <v>Exceto AC e RR</v>
      </c>
      <c r="BG358" s="29">
        <f>IFERROR(VLOOKUP(tab_herpeto[[#This Row],[Espécie*2]],'Base de dados'!B:Z,15,),0)</f>
        <v>0</v>
      </c>
      <c r="BH358" s="29">
        <f>IFERROR(VLOOKUP(tab_herpeto[[#This Row],[Espécie*2]],'Base de dados'!B:Z,16,),0)</f>
        <v>0</v>
      </c>
      <c r="BI358" s="29">
        <f>IFERROR(VLOOKUP(tab_herpeto[[#This Row],[Espécie*2]],'Base de dados'!B:Z,17,),0)</f>
        <v>0</v>
      </c>
      <c r="BJ358" s="29">
        <f>IFERROR(VLOOKUP(tab_herpeto[[#This Row],[Espécie*2]],'Base de dados'!B:Z,18,),0)</f>
        <v>0</v>
      </c>
      <c r="BK358" s="29" t="str">
        <f>IFERROR(VLOOKUP(tab_herpeto[[#This Row],[Espécie*2]],'Base de dados'!B:Z,19,),0)</f>
        <v>-</v>
      </c>
      <c r="BL358" s="29" t="str">
        <f>IFERROR(VLOOKUP(tab_herpeto[[#This Row],[Espécie*2]],'Base de dados'!B:Z,20,),0)</f>
        <v>-</v>
      </c>
      <c r="BM358" s="29" t="str">
        <f>IFERROR(VLOOKUP(tab_herpeto[[#This Row],[Espécie*2]],'Base de dados'!B:Z,24),0)</f>
        <v>-</v>
      </c>
      <c r="BN358" s="29" t="str">
        <f>IFERROR(VLOOKUP(tab_herpeto[[#This Row],[Espécie*2]],'Base de dados'!B:Z,25,),0)</f>
        <v>-</v>
      </c>
      <c r="BO358" s="29" t="str">
        <f>IFERROR(VLOOKUP(tab_herpeto[[#This Row],[Espécie*2]],'Base de dados'!B:Z,2),0)</f>
        <v>XX</v>
      </c>
      <c r="BP358" s="29">
        <f>IFERROR(VLOOKUP(tab_herpeto[[#This Row],[Espécie*2]],'Base de dados'!B:AA,26),0)</f>
        <v>0</v>
      </c>
    </row>
    <row r="359" spans="2:68" x14ac:dyDescent="0.25">
      <c r="B359" s="29">
        <v>355</v>
      </c>
      <c r="C359" s="33" t="s">
        <v>3071</v>
      </c>
      <c r="D359" s="29" t="s">
        <v>3131</v>
      </c>
      <c r="E359" s="29" t="s">
        <v>86</v>
      </c>
      <c r="F359" s="50">
        <v>45202</v>
      </c>
      <c r="G359" s="50" t="s">
        <v>3072</v>
      </c>
      <c r="H359" s="50"/>
      <c r="I359" s="50" t="s">
        <v>57</v>
      </c>
      <c r="J359" s="50" t="s">
        <v>3133</v>
      </c>
      <c r="K359" s="50" t="s">
        <v>1343</v>
      </c>
      <c r="L359" s="29" t="str">
        <f>IFERROR(VLOOKUP(tab_herpeto[[#This Row],[Espécie*]],'Base de dados'!B:Z,7,),0)</f>
        <v>rãzinha-do-folhiço</v>
      </c>
      <c r="M359" s="29" t="s">
        <v>3</v>
      </c>
      <c r="N359" s="49" t="s">
        <v>82</v>
      </c>
      <c r="O359" s="49" t="s">
        <v>82</v>
      </c>
      <c r="P359" s="29" t="s">
        <v>39</v>
      </c>
      <c r="Q359" s="49" t="s">
        <v>3136</v>
      </c>
      <c r="R359" s="49"/>
      <c r="S359" s="49" t="s">
        <v>4</v>
      </c>
      <c r="T359" s="55">
        <v>0.8125</v>
      </c>
      <c r="U359" s="55">
        <v>0.85416666666666696</v>
      </c>
      <c r="V359" s="49"/>
      <c r="W359" s="49"/>
      <c r="X359" s="29"/>
      <c r="Y359" s="29"/>
      <c r="Z359" s="33">
        <f>tab_herpeto[[#This Row],[Data]]</f>
        <v>45202</v>
      </c>
      <c r="AA359" s="29" t="str">
        <f>tab_herpeto[[#This Row],[Empreendimento]]</f>
        <v>PCH Canoas</v>
      </c>
      <c r="AB359" s="29" t="s">
        <v>175</v>
      </c>
      <c r="AC359" s="29" t="s">
        <v>178</v>
      </c>
      <c r="AD359" s="29" t="s">
        <v>181</v>
      </c>
      <c r="AE359" s="29" t="s">
        <v>3086</v>
      </c>
      <c r="AF359" s="29" t="s">
        <v>184</v>
      </c>
      <c r="AG359" s="29" t="s">
        <v>3130</v>
      </c>
      <c r="AH359" s="29" t="s">
        <v>189</v>
      </c>
      <c r="AI359" s="43" t="str">
        <f>tab_herpeto[[#This Row],[Espécie*]]</f>
        <v>Physalaemus cuvieri</v>
      </c>
      <c r="AJ359" s="34" t="str">
        <f>IFERROR(VLOOKUP(tab_herpeto[[#This Row],[Espécie*2]],'Base de dados'!B:Z,7,),0)</f>
        <v>rãzinha-do-folhiço</v>
      </c>
      <c r="AK359" s="29" t="str">
        <f>IFERROR(VLOOKUP(tab_herpeto[[#This Row],[Espécie*2]],'Base de dados'!B:Z,13,),0)</f>
        <v>-</v>
      </c>
      <c r="AL359" s="29"/>
      <c r="AM359" s="4">
        <v>532838</v>
      </c>
      <c r="AN359" s="4">
        <v>6964142</v>
      </c>
      <c r="AO359" s="29" t="str">
        <f>IFERROR(VLOOKUP(tab_herpeto[[#This Row],[Espécie*2]],'Base de dados'!B:Z,22,),0)</f>
        <v>-</v>
      </c>
      <c r="AP359" s="29" t="str">
        <f>IFERROR(VLOOKUP(tab_herpeto[[#This Row],[Espécie*2]],'Base de dados'!B:Z,23,),0)</f>
        <v>-</v>
      </c>
      <c r="AQ359" s="29" t="str">
        <f>IFERROR(VLOOKUP(tab_herpeto[[#This Row],[Espécie*2]],'Base de dados'!B:Z,21,),0)</f>
        <v>LC</v>
      </c>
      <c r="AR359" s="29" t="str">
        <f>tab_herpeto[[#This Row],[Campanha]]</f>
        <v>C04</v>
      </c>
      <c r="AS359" s="29"/>
      <c r="AT359" s="29" t="str">
        <f>tab_herpeto[[#This Row],[Método]]</f>
        <v>Ponto de escuta</v>
      </c>
      <c r="AU359" s="29" t="str">
        <f>tab_herpeto[[#This Row],[ID Marcação*]]</f>
        <v>-</v>
      </c>
      <c r="AV359" s="29">
        <f>tab_herpeto[[#This Row],[Nº do Tombo]]</f>
        <v>0</v>
      </c>
      <c r="AW359" s="29" t="str">
        <f>IFERROR(VLOOKUP(tab_herpeto[[#This Row],[Espécie*2]],'Base de dados'!B:Z,11,),0)</f>
        <v>R</v>
      </c>
      <c r="AX359" s="29" t="str">
        <f>IFERROR(VLOOKUP(tab_herpeto[[#This Row],[Espécie*2]],'Base de dados'!B:Z,3,),0)</f>
        <v>Anura</v>
      </c>
      <c r="AY359" s="29" t="str">
        <f>IFERROR(VLOOKUP(tab_herpeto[[#This Row],[Espécie*2]],'Base de dados'!B:Z,4,),0)</f>
        <v>Leptodactylidae</v>
      </c>
      <c r="AZ359" s="29" t="str">
        <f>IFERROR(VLOOKUP(tab_herpeto[[#This Row],[Espécie*2]],'Base de dados'!B:Z,5,),0)</f>
        <v>Leiuperinae</v>
      </c>
      <c r="BA359" s="29">
        <f>IFERROR(VLOOKUP(tab_herpeto[[#This Row],[Espécie*2]],'Base de dados'!B:Z,6,),0)</f>
        <v>0</v>
      </c>
      <c r="BB359" s="29" t="str">
        <f>IFERROR(VLOOKUP(tab_herpeto[[#This Row],[Espécie*2]],'Base de dados'!B:Z,8,),0)</f>
        <v>-</v>
      </c>
      <c r="BC359" s="29" t="str">
        <f>IFERROR(VLOOKUP(tab_herpeto[[#This Row],[Espécie*2]],'Base de dados'!B:Z,9,),0)</f>
        <v>Te</v>
      </c>
      <c r="BD359" s="29" t="str">
        <f>IFERROR(VLOOKUP(tab_herpeto[[#This Row],[Espécie*2]],'Base de dados'!B:Z,10,),0)</f>
        <v>A</v>
      </c>
      <c r="BE359" s="29" t="str">
        <f>IFERROR(VLOOKUP(tab_herpeto[[#This Row],[Espécie*2]],'Base de dados'!B:Z,12,),0)</f>
        <v>-</v>
      </c>
      <c r="BF359" s="29" t="str">
        <f>IFERROR(VLOOKUP(tab_herpeto[[#This Row],[Espécie*2]],'Base de dados'!B:Z,14,),0)</f>
        <v>Exceto AC e RR</v>
      </c>
      <c r="BG359" s="29">
        <f>IFERROR(VLOOKUP(tab_herpeto[[#This Row],[Espécie*2]],'Base de dados'!B:Z,15,),0)</f>
        <v>0</v>
      </c>
      <c r="BH359" s="29">
        <f>IFERROR(VLOOKUP(tab_herpeto[[#This Row],[Espécie*2]],'Base de dados'!B:Z,16,),0)</f>
        <v>0</v>
      </c>
      <c r="BI359" s="29">
        <f>IFERROR(VLOOKUP(tab_herpeto[[#This Row],[Espécie*2]],'Base de dados'!B:Z,17,),0)</f>
        <v>0</v>
      </c>
      <c r="BJ359" s="29">
        <f>IFERROR(VLOOKUP(tab_herpeto[[#This Row],[Espécie*2]],'Base de dados'!B:Z,18,),0)</f>
        <v>0</v>
      </c>
      <c r="BK359" s="29" t="str">
        <f>IFERROR(VLOOKUP(tab_herpeto[[#This Row],[Espécie*2]],'Base de dados'!B:Z,19,),0)</f>
        <v>-</v>
      </c>
      <c r="BL359" s="29" t="str">
        <f>IFERROR(VLOOKUP(tab_herpeto[[#This Row],[Espécie*2]],'Base de dados'!B:Z,20,),0)</f>
        <v>-</v>
      </c>
      <c r="BM359" s="29" t="str">
        <f>IFERROR(VLOOKUP(tab_herpeto[[#This Row],[Espécie*2]],'Base de dados'!B:Z,24),0)</f>
        <v>-</v>
      </c>
      <c r="BN359" s="29" t="str">
        <f>IFERROR(VLOOKUP(tab_herpeto[[#This Row],[Espécie*2]],'Base de dados'!B:Z,25,),0)</f>
        <v>-</v>
      </c>
      <c r="BO359" s="29" t="str">
        <f>IFERROR(VLOOKUP(tab_herpeto[[#This Row],[Espécie*2]],'Base de dados'!B:Z,2),0)</f>
        <v>XX</v>
      </c>
      <c r="BP359" s="29">
        <f>IFERROR(VLOOKUP(tab_herpeto[[#This Row],[Espécie*2]],'Base de dados'!B:AA,26),0)</f>
        <v>0</v>
      </c>
    </row>
    <row r="360" spans="2:68" x14ac:dyDescent="0.25">
      <c r="B360" s="29">
        <v>356</v>
      </c>
      <c r="C360" s="33" t="s">
        <v>3071</v>
      </c>
      <c r="D360" s="29" t="s">
        <v>3131</v>
      </c>
      <c r="E360" s="29" t="s">
        <v>86</v>
      </c>
      <c r="F360" s="50">
        <v>45202</v>
      </c>
      <c r="G360" s="50" t="s">
        <v>3072</v>
      </c>
      <c r="H360" s="50"/>
      <c r="I360" s="50" t="s">
        <v>57</v>
      </c>
      <c r="J360" s="50" t="s">
        <v>3133</v>
      </c>
      <c r="K360" s="50" t="s">
        <v>1343</v>
      </c>
      <c r="L360" s="29" t="str">
        <f>IFERROR(VLOOKUP(tab_herpeto[[#This Row],[Espécie*]],'Base de dados'!B:Z,7,),0)</f>
        <v>rãzinha-do-folhiço</v>
      </c>
      <c r="M360" s="29" t="s">
        <v>3</v>
      </c>
      <c r="N360" s="49" t="s">
        <v>82</v>
      </c>
      <c r="O360" s="49" t="s">
        <v>82</v>
      </c>
      <c r="P360" s="29" t="s">
        <v>39</v>
      </c>
      <c r="Q360" s="49" t="s">
        <v>3136</v>
      </c>
      <c r="R360" s="49"/>
      <c r="S360" s="49" t="s">
        <v>4</v>
      </c>
      <c r="T360" s="55">
        <v>0.8125</v>
      </c>
      <c r="U360" s="55">
        <v>0.85416666666666696</v>
      </c>
      <c r="V360" s="49"/>
      <c r="W360" s="49"/>
      <c r="X360" s="29"/>
      <c r="Y360" s="29"/>
      <c r="Z360" s="33">
        <f>tab_herpeto[[#This Row],[Data]]</f>
        <v>45202</v>
      </c>
      <c r="AA360" s="29" t="str">
        <f>tab_herpeto[[#This Row],[Empreendimento]]</f>
        <v>PCH Canoas</v>
      </c>
      <c r="AB360" s="29" t="s">
        <v>175</v>
      </c>
      <c r="AC360" s="29" t="s">
        <v>178</v>
      </c>
      <c r="AD360" s="29" t="s">
        <v>181</v>
      </c>
      <c r="AE360" s="29" t="s">
        <v>3086</v>
      </c>
      <c r="AF360" s="29" t="s">
        <v>184</v>
      </c>
      <c r="AG360" s="29" t="s">
        <v>3130</v>
      </c>
      <c r="AH360" s="29" t="s">
        <v>189</v>
      </c>
      <c r="AI360" s="43" t="str">
        <f>tab_herpeto[[#This Row],[Espécie*]]</f>
        <v>Physalaemus cuvieri</v>
      </c>
      <c r="AJ360" s="34" t="str">
        <f>IFERROR(VLOOKUP(tab_herpeto[[#This Row],[Espécie*2]],'Base de dados'!B:Z,7,),0)</f>
        <v>rãzinha-do-folhiço</v>
      </c>
      <c r="AK360" s="29" t="str">
        <f>IFERROR(VLOOKUP(tab_herpeto[[#This Row],[Espécie*2]],'Base de dados'!B:Z,13,),0)</f>
        <v>-</v>
      </c>
      <c r="AL360" s="29"/>
      <c r="AM360" s="4">
        <v>532838</v>
      </c>
      <c r="AN360" s="4">
        <v>6964142</v>
      </c>
      <c r="AO360" s="29" t="str">
        <f>IFERROR(VLOOKUP(tab_herpeto[[#This Row],[Espécie*2]],'Base de dados'!B:Z,22,),0)</f>
        <v>-</v>
      </c>
      <c r="AP360" s="29" t="str">
        <f>IFERROR(VLOOKUP(tab_herpeto[[#This Row],[Espécie*2]],'Base de dados'!B:Z,23,),0)</f>
        <v>-</v>
      </c>
      <c r="AQ360" s="29" t="str">
        <f>IFERROR(VLOOKUP(tab_herpeto[[#This Row],[Espécie*2]],'Base de dados'!B:Z,21,),0)</f>
        <v>LC</v>
      </c>
      <c r="AR360" s="29" t="str">
        <f>tab_herpeto[[#This Row],[Campanha]]</f>
        <v>C04</v>
      </c>
      <c r="AS360" s="29"/>
      <c r="AT360" s="29" t="str">
        <f>tab_herpeto[[#This Row],[Método]]</f>
        <v>Ponto de escuta</v>
      </c>
      <c r="AU360" s="29" t="str">
        <f>tab_herpeto[[#This Row],[ID Marcação*]]</f>
        <v>-</v>
      </c>
      <c r="AV360" s="29">
        <f>tab_herpeto[[#This Row],[Nº do Tombo]]</f>
        <v>0</v>
      </c>
      <c r="AW360" s="29" t="str">
        <f>IFERROR(VLOOKUP(tab_herpeto[[#This Row],[Espécie*2]],'Base de dados'!B:Z,11,),0)</f>
        <v>R</v>
      </c>
      <c r="AX360" s="29" t="str">
        <f>IFERROR(VLOOKUP(tab_herpeto[[#This Row],[Espécie*2]],'Base de dados'!B:Z,3,),0)</f>
        <v>Anura</v>
      </c>
      <c r="AY360" s="29" t="str">
        <f>IFERROR(VLOOKUP(tab_herpeto[[#This Row],[Espécie*2]],'Base de dados'!B:Z,4,),0)</f>
        <v>Leptodactylidae</v>
      </c>
      <c r="AZ360" s="29" t="str">
        <f>IFERROR(VLOOKUP(tab_herpeto[[#This Row],[Espécie*2]],'Base de dados'!B:Z,5,),0)</f>
        <v>Leiuperinae</v>
      </c>
      <c r="BA360" s="29">
        <f>IFERROR(VLOOKUP(tab_herpeto[[#This Row],[Espécie*2]],'Base de dados'!B:Z,6,),0)</f>
        <v>0</v>
      </c>
      <c r="BB360" s="29" t="str">
        <f>IFERROR(VLOOKUP(tab_herpeto[[#This Row],[Espécie*2]],'Base de dados'!B:Z,8,),0)</f>
        <v>-</v>
      </c>
      <c r="BC360" s="29" t="str">
        <f>IFERROR(VLOOKUP(tab_herpeto[[#This Row],[Espécie*2]],'Base de dados'!B:Z,9,),0)</f>
        <v>Te</v>
      </c>
      <c r="BD360" s="29" t="str">
        <f>IFERROR(VLOOKUP(tab_herpeto[[#This Row],[Espécie*2]],'Base de dados'!B:Z,10,),0)</f>
        <v>A</v>
      </c>
      <c r="BE360" s="29" t="str">
        <f>IFERROR(VLOOKUP(tab_herpeto[[#This Row],[Espécie*2]],'Base de dados'!B:Z,12,),0)</f>
        <v>-</v>
      </c>
      <c r="BF360" s="29" t="str">
        <f>IFERROR(VLOOKUP(tab_herpeto[[#This Row],[Espécie*2]],'Base de dados'!B:Z,14,),0)</f>
        <v>Exceto AC e RR</v>
      </c>
      <c r="BG360" s="29">
        <f>IFERROR(VLOOKUP(tab_herpeto[[#This Row],[Espécie*2]],'Base de dados'!B:Z,15,),0)</f>
        <v>0</v>
      </c>
      <c r="BH360" s="29">
        <f>IFERROR(VLOOKUP(tab_herpeto[[#This Row],[Espécie*2]],'Base de dados'!B:Z,16,),0)</f>
        <v>0</v>
      </c>
      <c r="BI360" s="29">
        <f>IFERROR(VLOOKUP(tab_herpeto[[#This Row],[Espécie*2]],'Base de dados'!B:Z,17,),0)</f>
        <v>0</v>
      </c>
      <c r="BJ360" s="29">
        <f>IFERROR(VLOOKUP(tab_herpeto[[#This Row],[Espécie*2]],'Base de dados'!B:Z,18,),0)</f>
        <v>0</v>
      </c>
      <c r="BK360" s="29" t="str">
        <f>IFERROR(VLOOKUP(tab_herpeto[[#This Row],[Espécie*2]],'Base de dados'!B:Z,19,),0)</f>
        <v>-</v>
      </c>
      <c r="BL360" s="29" t="str">
        <f>IFERROR(VLOOKUP(tab_herpeto[[#This Row],[Espécie*2]],'Base de dados'!B:Z,20,),0)</f>
        <v>-</v>
      </c>
      <c r="BM360" s="29" t="str">
        <f>IFERROR(VLOOKUP(tab_herpeto[[#This Row],[Espécie*2]],'Base de dados'!B:Z,24),0)</f>
        <v>-</v>
      </c>
      <c r="BN360" s="29" t="str">
        <f>IFERROR(VLOOKUP(tab_herpeto[[#This Row],[Espécie*2]],'Base de dados'!B:Z,25,),0)</f>
        <v>-</v>
      </c>
      <c r="BO360" s="29" t="str">
        <f>IFERROR(VLOOKUP(tab_herpeto[[#This Row],[Espécie*2]],'Base de dados'!B:Z,2),0)</f>
        <v>XX</v>
      </c>
      <c r="BP360" s="29">
        <f>IFERROR(VLOOKUP(tab_herpeto[[#This Row],[Espécie*2]],'Base de dados'!B:AA,26),0)</f>
        <v>0</v>
      </c>
    </row>
    <row r="361" spans="2:68" x14ac:dyDescent="0.25">
      <c r="B361" s="29">
        <v>357</v>
      </c>
      <c r="C361" s="33" t="s">
        <v>3071</v>
      </c>
      <c r="D361" s="29" t="s">
        <v>3131</v>
      </c>
      <c r="E361" s="29" t="s">
        <v>86</v>
      </c>
      <c r="F361" s="50">
        <v>45202</v>
      </c>
      <c r="G361" s="50" t="s">
        <v>3072</v>
      </c>
      <c r="H361" s="50"/>
      <c r="I361" s="50" t="s">
        <v>57</v>
      </c>
      <c r="J361" s="50" t="s">
        <v>3133</v>
      </c>
      <c r="K361" s="50" t="s">
        <v>1343</v>
      </c>
      <c r="L361" s="29" t="str">
        <f>IFERROR(VLOOKUP(tab_herpeto[[#This Row],[Espécie*]],'Base de dados'!B:Z,7,),0)</f>
        <v>rãzinha-do-folhiço</v>
      </c>
      <c r="M361" s="29" t="s">
        <v>3</v>
      </c>
      <c r="N361" s="49" t="s">
        <v>82</v>
      </c>
      <c r="O361" s="49" t="s">
        <v>82</v>
      </c>
      <c r="P361" s="29" t="s">
        <v>39</v>
      </c>
      <c r="Q361" s="49" t="s">
        <v>3136</v>
      </c>
      <c r="R361" s="49"/>
      <c r="S361" s="49" t="s">
        <v>4</v>
      </c>
      <c r="T361" s="55">
        <v>0.8125</v>
      </c>
      <c r="U361" s="55">
        <v>0.85416666666666696</v>
      </c>
      <c r="V361" s="49"/>
      <c r="W361" s="49"/>
      <c r="X361" s="29"/>
      <c r="Y361" s="29"/>
      <c r="Z361" s="33">
        <f>tab_herpeto[[#This Row],[Data]]</f>
        <v>45202</v>
      </c>
      <c r="AA361" s="29" t="str">
        <f>tab_herpeto[[#This Row],[Empreendimento]]</f>
        <v>PCH Canoas</v>
      </c>
      <c r="AB361" s="29" t="s">
        <v>175</v>
      </c>
      <c r="AC361" s="29" t="s">
        <v>178</v>
      </c>
      <c r="AD361" s="29" t="s">
        <v>181</v>
      </c>
      <c r="AE361" s="29" t="s">
        <v>3086</v>
      </c>
      <c r="AF361" s="29" t="s">
        <v>184</v>
      </c>
      <c r="AG361" s="29" t="s">
        <v>3130</v>
      </c>
      <c r="AH361" s="29" t="s">
        <v>189</v>
      </c>
      <c r="AI361" s="43" t="str">
        <f>tab_herpeto[[#This Row],[Espécie*]]</f>
        <v>Physalaemus cuvieri</v>
      </c>
      <c r="AJ361" s="34" t="str">
        <f>IFERROR(VLOOKUP(tab_herpeto[[#This Row],[Espécie*2]],'Base de dados'!B:Z,7,),0)</f>
        <v>rãzinha-do-folhiço</v>
      </c>
      <c r="AK361" s="29" t="str">
        <f>IFERROR(VLOOKUP(tab_herpeto[[#This Row],[Espécie*2]],'Base de dados'!B:Z,13,),0)</f>
        <v>-</v>
      </c>
      <c r="AL361" s="29"/>
      <c r="AM361" s="4">
        <v>532838</v>
      </c>
      <c r="AN361" s="4">
        <v>6964142</v>
      </c>
      <c r="AO361" s="29" t="str">
        <f>IFERROR(VLOOKUP(tab_herpeto[[#This Row],[Espécie*2]],'Base de dados'!B:Z,22,),0)</f>
        <v>-</v>
      </c>
      <c r="AP361" s="29" t="str">
        <f>IFERROR(VLOOKUP(tab_herpeto[[#This Row],[Espécie*2]],'Base de dados'!B:Z,23,),0)</f>
        <v>-</v>
      </c>
      <c r="AQ361" s="29" t="str">
        <f>IFERROR(VLOOKUP(tab_herpeto[[#This Row],[Espécie*2]],'Base de dados'!B:Z,21,),0)</f>
        <v>LC</v>
      </c>
      <c r="AR361" s="29" t="str">
        <f>tab_herpeto[[#This Row],[Campanha]]</f>
        <v>C04</v>
      </c>
      <c r="AS361" s="29"/>
      <c r="AT361" s="29" t="str">
        <f>tab_herpeto[[#This Row],[Método]]</f>
        <v>Ponto de escuta</v>
      </c>
      <c r="AU361" s="29" t="str">
        <f>tab_herpeto[[#This Row],[ID Marcação*]]</f>
        <v>-</v>
      </c>
      <c r="AV361" s="29">
        <f>tab_herpeto[[#This Row],[Nº do Tombo]]</f>
        <v>0</v>
      </c>
      <c r="AW361" s="29" t="str">
        <f>IFERROR(VLOOKUP(tab_herpeto[[#This Row],[Espécie*2]],'Base de dados'!B:Z,11,),0)</f>
        <v>R</v>
      </c>
      <c r="AX361" s="29" t="str">
        <f>IFERROR(VLOOKUP(tab_herpeto[[#This Row],[Espécie*2]],'Base de dados'!B:Z,3,),0)</f>
        <v>Anura</v>
      </c>
      <c r="AY361" s="29" t="str">
        <f>IFERROR(VLOOKUP(tab_herpeto[[#This Row],[Espécie*2]],'Base de dados'!B:Z,4,),0)</f>
        <v>Leptodactylidae</v>
      </c>
      <c r="AZ361" s="29" t="str">
        <f>IFERROR(VLOOKUP(tab_herpeto[[#This Row],[Espécie*2]],'Base de dados'!B:Z,5,),0)</f>
        <v>Leiuperinae</v>
      </c>
      <c r="BA361" s="29">
        <f>IFERROR(VLOOKUP(tab_herpeto[[#This Row],[Espécie*2]],'Base de dados'!B:Z,6,),0)</f>
        <v>0</v>
      </c>
      <c r="BB361" s="29" t="str">
        <f>IFERROR(VLOOKUP(tab_herpeto[[#This Row],[Espécie*2]],'Base de dados'!B:Z,8,),0)</f>
        <v>-</v>
      </c>
      <c r="BC361" s="29" t="str">
        <f>IFERROR(VLOOKUP(tab_herpeto[[#This Row],[Espécie*2]],'Base de dados'!B:Z,9,),0)</f>
        <v>Te</v>
      </c>
      <c r="BD361" s="29" t="str">
        <f>IFERROR(VLOOKUP(tab_herpeto[[#This Row],[Espécie*2]],'Base de dados'!B:Z,10,),0)</f>
        <v>A</v>
      </c>
      <c r="BE361" s="29" t="str">
        <f>IFERROR(VLOOKUP(tab_herpeto[[#This Row],[Espécie*2]],'Base de dados'!B:Z,12,),0)</f>
        <v>-</v>
      </c>
      <c r="BF361" s="29" t="str">
        <f>IFERROR(VLOOKUP(tab_herpeto[[#This Row],[Espécie*2]],'Base de dados'!B:Z,14,),0)</f>
        <v>Exceto AC e RR</v>
      </c>
      <c r="BG361" s="29">
        <f>IFERROR(VLOOKUP(tab_herpeto[[#This Row],[Espécie*2]],'Base de dados'!B:Z,15,),0)</f>
        <v>0</v>
      </c>
      <c r="BH361" s="29">
        <f>IFERROR(VLOOKUP(tab_herpeto[[#This Row],[Espécie*2]],'Base de dados'!B:Z,16,),0)</f>
        <v>0</v>
      </c>
      <c r="BI361" s="29">
        <f>IFERROR(VLOOKUP(tab_herpeto[[#This Row],[Espécie*2]],'Base de dados'!B:Z,17,),0)</f>
        <v>0</v>
      </c>
      <c r="BJ361" s="29">
        <f>IFERROR(VLOOKUP(tab_herpeto[[#This Row],[Espécie*2]],'Base de dados'!B:Z,18,),0)</f>
        <v>0</v>
      </c>
      <c r="BK361" s="29" t="str">
        <f>IFERROR(VLOOKUP(tab_herpeto[[#This Row],[Espécie*2]],'Base de dados'!B:Z,19,),0)</f>
        <v>-</v>
      </c>
      <c r="BL361" s="29" t="str">
        <f>IFERROR(VLOOKUP(tab_herpeto[[#This Row],[Espécie*2]],'Base de dados'!B:Z,20,),0)</f>
        <v>-</v>
      </c>
      <c r="BM361" s="29" t="str">
        <f>IFERROR(VLOOKUP(tab_herpeto[[#This Row],[Espécie*2]],'Base de dados'!B:Z,24),0)</f>
        <v>-</v>
      </c>
      <c r="BN361" s="29" t="str">
        <f>IFERROR(VLOOKUP(tab_herpeto[[#This Row],[Espécie*2]],'Base de dados'!B:Z,25,),0)</f>
        <v>-</v>
      </c>
      <c r="BO361" s="29" t="str">
        <f>IFERROR(VLOOKUP(tab_herpeto[[#This Row],[Espécie*2]],'Base de dados'!B:Z,2),0)</f>
        <v>XX</v>
      </c>
      <c r="BP361" s="29">
        <f>IFERROR(VLOOKUP(tab_herpeto[[#This Row],[Espécie*2]],'Base de dados'!B:AA,26),0)</f>
        <v>0</v>
      </c>
    </row>
    <row r="362" spans="2:68" x14ac:dyDescent="0.25">
      <c r="B362" s="29">
        <v>358</v>
      </c>
      <c r="C362" s="33" t="s">
        <v>3071</v>
      </c>
      <c r="D362" s="29" t="s">
        <v>3131</v>
      </c>
      <c r="E362" s="29" t="s">
        <v>86</v>
      </c>
      <c r="F362" s="50">
        <v>45202</v>
      </c>
      <c r="G362" s="50" t="s">
        <v>3072</v>
      </c>
      <c r="H362" s="50"/>
      <c r="I362" s="50" t="s">
        <v>57</v>
      </c>
      <c r="J362" s="50" t="s">
        <v>3133</v>
      </c>
      <c r="K362" s="50" t="s">
        <v>1343</v>
      </c>
      <c r="L362" s="29" t="str">
        <f>IFERROR(VLOOKUP(tab_herpeto[[#This Row],[Espécie*]],'Base de dados'!B:Z,7,),0)</f>
        <v>rãzinha-do-folhiço</v>
      </c>
      <c r="M362" s="29" t="s">
        <v>3</v>
      </c>
      <c r="N362" s="49" t="s">
        <v>82</v>
      </c>
      <c r="O362" s="49" t="s">
        <v>82</v>
      </c>
      <c r="P362" s="29" t="s">
        <v>39</v>
      </c>
      <c r="Q362" s="49" t="s">
        <v>3136</v>
      </c>
      <c r="R362" s="49"/>
      <c r="S362" s="49" t="s">
        <v>4</v>
      </c>
      <c r="T362" s="55">
        <v>0.8125</v>
      </c>
      <c r="U362" s="55">
        <v>0.85416666666666696</v>
      </c>
      <c r="V362" s="49"/>
      <c r="W362" s="49"/>
      <c r="X362" s="29"/>
      <c r="Y362" s="29"/>
      <c r="Z362" s="33">
        <f>tab_herpeto[[#This Row],[Data]]</f>
        <v>45202</v>
      </c>
      <c r="AA362" s="29" t="str">
        <f>tab_herpeto[[#This Row],[Empreendimento]]</f>
        <v>PCH Canoas</v>
      </c>
      <c r="AB362" s="29" t="s">
        <v>175</v>
      </c>
      <c r="AC362" s="29" t="s">
        <v>178</v>
      </c>
      <c r="AD362" s="29" t="s">
        <v>181</v>
      </c>
      <c r="AE362" s="29" t="s">
        <v>3086</v>
      </c>
      <c r="AF362" s="29" t="s">
        <v>184</v>
      </c>
      <c r="AG362" s="29" t="s">
        <v>3130</v>
      </c>
      <c r="AH362" s="29" t="s">
        <v>189</v>
      </c>
      <c r="AI362" s="43" t="str">
        <f>tab_herpeto[[#This Row],[Espécie*]]</f>
        <v>Physalaemus cuvieri</v>
      </c>
      <c r="AJ362" s="34" t="str">
        <f>IFERROR(VLOOKUP(tab_herpeto[[#This Row],[Espécie*2]],'Base de dados'!B:Z,7,),0)</f>
        <v>rãzinha-do-folhiço</v>
      </c>
      <c r="AK362" s="29" t="str">
        <f>IFERROR(VLOOKUP(tab_herpeto[[#This Row],[Espécie*2]],'Base de dados'!B:Z,13,),0)</f>
        <v>-</v>
      </c>
      <c r="AL362" s="29"/>
      <c r="AM362" s="4">
        <v>532838</v>
      </c>
      <c r="AN362" s="4">
        <v>6964142</v>
      </c>
      <c r="AO362" s="29" t="str">
        <f>IFERROR(VLOOKUP(tab_herpeto[[#This Row],[Espécie*2]],'Base de dados'!B:Z,22,),0)</f>
        <v>-</v>
      </c>
      <c r="AP362" s="29" t="str">
        <f>IFERROR(VLOOKUP(tab_herpeto[[#This Row],[Espécie*2]],'Base de dados'!B:Z,23,),0)</f>
        <v>-</v>
      </c>
      <c r="AQ362" s="29" t="str">
        <f>IFERROR(VLOOKUP(tab_herpeto[[#This Row],[Espécie*2]],'Base de dados'!B:Z,21,),0)</f>
        <v>LC</v>
      </c>
      <c r="AR362" s="29" t="str">
        <f>tab_herpeto[[#This Row],[Campanha]]</f>
        <v>C04</v>
      </c>
      <c r="AS362" s="29"/>
      <c r="AT362" s="29" t="str">
        <f>tab_herpeto[[#This Row],[Método]]</f>
        <v>Ponto de escuta</v>
      </c>
      <c r="AU362" s="29" t="str">
        <f>tab_herpeto[[#This Row],[ID Marcação*]]</f>
        <v>-</v>
      </c>
      <c r="AV362" s="29">
        <f>tab_herpeto[[#This Row],[Nº do Tombo]]</f>
        <v>0</v>
      </c>
      <c r="AW362" s="29" t="str">
        <f>IFERROR(VLOOKUP(tab_herpeto[[#This Row],[Espécie*2]],'Base de dados'!B:Z,11,),0)</f>
        <v>R</v>
      </c>
      <c r="AX362" s="29" t="str">
        <f>IFERROR(VLOOKUP(tab_herpeto[[#This Row],[Espécie*2]],'Base de dados'!B:Z,3,),0)</f>
        <v>Anura</v>
      </c>
      <c r="AY362" s="29" t="str">
        <f>IFERROR(VLOOKUP(tab_herpeto[[#This Row],[Espécie*2]],'Base de dados'!B:Z,4,),0)</f>
        <v>Leptodactylidae</v>
      </c>
      <c r="AZ362" s="29" t="str">
        <f>IFERROR(VLOOKUP(tab_herpeto[[#This Row],[Espécie*2]],'Base de dados'!B:Z,5,),0)</f>
        <v>Leiuperinae</v>
      </c>
      <c r="BA362" s="29">
        <f>IFERROR(VLOOKUP(tab_herpeto[[#This Row],[Espécie*2]],'Base de dados'!B:Z,6,),0)</f>
        <v>0</v>
      </c>
      <c r="BB362" s="29" t="str">
        <f>IFERROR(VLOOKUP(tab_herpeto[[#This Row],[Espécie*2]],'Base de dados'!B:Z,8,),0)</f>
        <v>-</v>
      </c>
      <c r="BC362" s="29" t="str">
        <f>IFERROR(VLOOKUP(tab_herpeto[[#This Row],[Espécie*2]],'Base de dados'!B:Z,9,),0)</f>
        <v>Te</v>
      </c>
      <c r="BD362" s="29" t="str">
        <f>IFERROR(VLOOKUP(tab_herpeto[[#This Row],[Espécie*2]],'Base de dados'!B:Z,10,),0)</f>
        <v>A</v>
      </c>
      <c r="BE362" s="29" t="str">
        <f>IFERROR(VLOOKUP(tab_herpeto[[#This Row],[Espécie*2]],'Base de dados'!B:Z,12,),0)</f>
        <v>-</v>
      </c>
      <c r="BF362" s="29" t="str">
        <f>IFERROR(VLOOKUP(tab_herpeto[[#This Row],[Espécie*2]],'Base de dados'!B:Z,14,),0)</f>
        <v>Exceto AC e RR</v>
      </c>
      <c r="BG362" s="29">
        <f>IFERROR(VLOOKUP(tab_herpeto[[#This Row],[Espécie*2]],'Base de dados'!B:Z,15,),0)</f>
        <v>0</v>
      </c>
      <c r="BH362" s="29">
        <f>IFERROR(VLOOKUP(tab_herpeto[[#This Row],[Espécie*2]],'Base de dados'!B:Z,16,),0)</f>
        <v>0</v>
      </c>
      <c r="BI362" s="29">
        <f>IFERROR(VLOOKUP(tab_herpeto[[#This Row],[Espécie*2]],'Base de dados'!B:Z,17,),0)</f>
        <v>0</v>
      </c>
      <c r="BJ362" s="29">
        <f>IFERROR(VLOOKUP(tab_herpeto[[#This Row],[Espécie*2]],'Base de dados'!B:Z,18,),0)</f>
        <v>0</v>
      </c>
      <c r="BK362" s="29" t="str">
        <f>IFERROR(VLOOKUP(tab_herpeto[[#This Row],[Espécie*2]],'Base de dados'!B:Z,19,),0)</f>
        <v>-</v>
      </c>
      <c r="BL362" s="29" t="str">
        <f>IFERROR(VLOOKUP(tab_herpeto[[#This Row],[Espécie*2]],'Base de dados'!B:Z,20,),0)</f>
        <v>-</v>
      </c>
      <c r="BM362" s="29" t="str">
        <f>IFERROR(VLOOKUP(tab_herpeto[[#This Row],[Espécie*2]],'Base de dados'!B:Z,24),0)</f>
        <v>-</v>
      </c>
      <c r="BN362" s="29" t="str">
        <f>IFERROR(VLOOKUP(tab_herpeto[[#This Row],[Espécie*2]],'Base de dados'!B:Z,25,),0)</f>
        <v>-</v>
      </c>
      <c r="BO362" s="29" t="str">
        <f>IFERROR(VLOOKUP(tab_herpeto[[#This Row],[Espécie*2]],'Base de dados'!B:Z,2),0)</f>
        <v>XX</v>
      </c>
      <c r="BP362" s="29">
        <f>IFERROR(VLOOKUP(tab_herpeto[[#This Row],[Espécie*2]],'Base de dados'!B:AA,26),0)</f>
        <v>0</v>
      </c>
    </row>
    <row r="363" spans="2:68" x14ac:dyDescent="0.25">
      <c r="B363" s="29">
        <v>359</v>
      </c>
      <c r="C363" s="33" t="s">
        <v>3071</v>
      </c>
      <c r="D363" s="29" t="s">
        <v>3131</v>
      </c>
      <c r="E363" s="29" t="s">
        <v>86</v>
      </c>
      <c r="F363" s="50">
        <v>45202</v>
      </c>
      <c r="G363" s="50" t="s">
        <v>3072</v>
      </c>
      <c r="H363" s="50"/>
      <c r="I363" s="50" t="s">
        <v>57</v>
      </c>
      <c r="J363" s="50" t="s">
        <v>3133</v>
      </c>
      <c r="K363" s="50" t="s">
        <v>1003</v>
      </c>
      <c r="L363" s="29" t="str">
        <f>IFERROR(VLOOKUP(tab_herpeto[[#This Row],[Espécie*]],'Base de dados'!B:Z,7,),0)</f>
        <v>pererequinha-do-brejo</v>
      </c>
      <c r="M363" s="29" t="s">
        <v>3</v>
      </c>
      <c r="N363" s="49" t="s">
        <v>82</v>
      </c>
      <c r="O363" s="49" t="s">
        <v>82</v>
      </c>
      <c r="P363" s="29" t="s">
        <v>39</v>
      </c>
      <c r="Q363" s="49" t="s">
        <v>3136</v>
      </c>
      <c r="R363" s="49"/>
      <c r="S363" s="49" t="s">
        <v>4</v>
      </c>
      <c r="T363" s="55">
        <v>0.8125</v>
      </c>
      <c r="U363" s="55">
        <v>0.85416666666666696</v>
      </c>
      <c r="V363" s="49"/>
      <c r="W363" s="49"/>
      <c r="X363" s="29"/>
      <c r="Y363" s="29"/>
      <c r="Z363" s="33">
        <f>tab_herpeto[[#This Row],[Data]]</f>
        <v>45202</v>
      </c>
      <c r="AA363" s="29" t="str">
        <f>tab_herpeto[[#This Row],[Empreendimento]]</f>
        <v>PCH Canoas</v>
      </c>
      <c r="AB363" s="29" t="s">
        <v>175</v>
      </c>
      <c r="AC363" s="29" t="s">
        <v>178</v>
      </c>
      <c r="AD363" s="29" t="s">
        <v>181</v>
      </c>
      <c r="AE363" s="29" t="s">
        <v>3086</v>
      </c>
      <c r="AF363" s="29" t="s">
        <v>184</v>
      </c>
      <c r="AG363" s="29" t="s">
        <v>3130</v>
      </c>
      <c r="AH363" s="29" t="s">
        <v>189</v>
      </c>
      <c r="AI363" s="43" t="str">
        <f>tab_herpeto[[#This Row],[Espécie*]]</f>
        <v>Dendropsophus minutus</v>
      </c>
      <c r="AJ363" s="34" t="str">
        <f>IFERROR(VLOOKUP(tab_herpeto[[#This Row],[Espécie*2]],'Base de dados'!B:Z,7,),0)</f>
        <v>pererequinha-do-brejo</v>
      </c>
      <c r="AK363" s="29" t="str">
        <f>IFERROR(VLOOKUP(tab_herpeto[[#This Row],[Espécie*2]],'Base de dados'!B:Z,13,),0)</f>
        <v>-</v>
      </c>
      <c r="AL363" s="29"/>
      <c r="AM363" s="4">
        <v>532838</v>
      </c>
      <c r="AN363" s="4">
        <v>6964142</v>
      </c>
      <c r="AO363" s="29" t="str">
        <f>IFERROR(VLOOKUP(tab_herpeto[[#This Row],[Espécie*2]],'Base de dados'!B:Z,22,),0)</f>
        <v>-</v>
      </c>
      <c r="AP363" s="29" t="str">
        <f>IFERROR(VLOOKUP(tab_herpeto[[#This Row],[Espécie*2]],'Base de dados'!B:Z,23,),0)</f>
        <v>-</v>
      </c>
      <c r="AQ363" s="29" t="str">
        <f>IFERROR(VLOOKUP(tab_herpeto[[#This Row],[Espécie*2]],'Base de dados'!B:Z,21,),0)</f>
        <v>LC</v>
      </c>
      <c r="AR363" s="29" t="str">
        <f>tab_herpeto[[#This Row],[Campanha]]</f>
        <v>C04</v>
      </c>
      <c r="AS363" s="29"/>
      <c r="AT363" s="29" t="str">
        <f>tab_herpeto[[#This Row],[Método]]</f>
        <v>Ponto de escuta</v>
      </c>
      <c r="AU363" s="29" t="str">
        <f>tab_herpeto[[#This Row],[ID Marcação*]]</f>
        <v>-</v>
      </c>
      <c r="AV363" s="29">
        <f>tab_herpeto[[#This Row],[Nº do Tombo]]</f>
        <v>0</v>
      </c>
      <c r="AW363" s="29" t="str">
        <f>IFERROR(VLOOKUP(tab_herpeto[[#This Row],[Espécie*2]],'Base de dados'!B:Z,11,),0)</f>
        <v>R</v>
      </c>
      <c r="AX363" s="29" t="str">
        <f>IFERROR(VLOOKUP(tab_herpeto[[#This Row],[Espécie*2]],'Base de dados'!B:Z,3,),0)</f>
        <v>Anura</v>
      </c>
      <c r="AY363" s="29" t="str">
        <f>IFERROR(VLOOKUP(tab_herpeto[[#This Row],[Espécie*2]],'Base de dados'!B:Z,4,),0)</f>
        <v>Hylidae</v>
      </c>
      <c r="AZ363" s="29" t="str">
        <f>IFERROR(VLOOKUP(tab_herpeto[[#This Row],[Espécie*2]],'Base de dados'!B:Z,5,),0)</f>
        <v>Dendropsophinae</v>
      </c>
      <c r="BA363" s="29">
        <f>IFERROR(VLOOKUP(tab_herpeto[[#This Row],[Espécie*2]],'Base de dados'!B:Z,6,),0)</f>
        <v>0</v>
      </c>
      <c r="BB363" s="29" t="str">
        <f>IFERROR(VLOOKUP(tab_herpeto[[#This Row],[Espécie*2]],'Base de dados'!B:Z,8,),0)</f>
        <v>-</v>
      </c>
      <c r="BC363" s="29" t="str">
        <f>IFERROR(VLOOKUP(tab_herpeto[[#This Row],[Espécie*2]],'Base de dados'!B:Z,9,),0)</f>
        <v>Ar</v>
      </c>
      <c r="BD363" s="29" t="str">
        <f>IFERROR(VLOOKUP(tab_herpeto[[#This Row],[Espécie*2]],'Base de dados'!B:Z,10,),0)</f>
        <v>A</v>
      </c>
      <c r="BE363" s="29" t="str">
        <f>IFERROR(VLOOKUP(tab_herpeto[[#This Row],[Espécie*2]],'Base de dados'!B:Z,12,),0)</f>
        <v>-</v>
      </c>
      <c r="BF363" s="29" t="str">
        <f>IFERROR(VLOOKUP(tab_herpeto[[#This Row],[Espécie*2]],'Base de dados'!B:Z,14,),0)</f>
        <v>RS, SC, PR, SP, RJ, ES, MG, BA, SE, AL, PE, PB, RN, CE, PI, MA, MS, MT, GO, DF, TO, PA, AM, AP, RO, RR, AC</v>
      </c>
      <c r="BG363" s="29">
        <f>IFERROR(VLOOKUP(tab_herpeto[[#This Row],[Espécie*2]],'Base de dados'!B:Z,15,),0)</f>
        <v>0</v>
      </c>
      <c r="BH363" s="29">
        <f>IFERROR(VLOOKUP(tab_herpeto[[#This Row],[Espécie*2]],'Base de dados'!B:Z,16,),0)</f>
        <v>0</v>
      </c>
      <c r="BI363" s="29">
        <f>IFERROR(VLOOKUP(tab_herpeto[[#This Row],[Espécie*2]],'Base de dados'!B:Z,17,),0)</f>
        <v>0</v>
      </c>
      <c r="BJ363" s="29">
        <f>IFERROR(VLOOKUP(tab_herpeto[[#This Row],[Espécie*2]],'Base de dados'!B:Z,18,),0)</f>
        <v>0</v>
      </c>
      <c r="BK363" s="29" t="str">
        <f>IFERROR(VLOOKUP(tab_herpeto[[#This Row],[Espécie*2]],'Base de dados'!B:Z,19,),0)</f>
        <v>-</v>
      </c>
      <c r="BL363" s="29" t="str">
        <f>IFERROR(VLOOKUP(tab_herpeto[[#This Row],[Espécie*2]],'Base de dados'!B:Z,20,),0)</f>
        <v>-</v>
      </c>
      <c r="BM363" s="29" t="str">
        <f>IFERROR(VLOOKUP(tab_herpeto[[#This Row],[Espécie*2]],'Base de dados'!B:Z,24),0)</f>
        <v>-</v>
      </c>
      <c r="BN363" s="29" t="str">
        <f>IFERROR(VLOOKUP(tab_herpeto[[#This Row],[Espécie*2]],'Base de dados'!B:Z,25,),0)</f>
        <v>-</v>
      </c>
      <c r="BO363" s="29">
        <f>IFERROR(VLOOKUP(tab_herpeto[[#This Row],[Espécie*2]],'Base de dados'!B:Z,2),0)</f>
        <v>898</v>
      </c>
      <c r="BP363" s="29">
        <f>IFERROR(VLOOKUP(tab_herpeto[[#This Row],[Espécie*2]],'Base de dados'!B:AA,26),0)</f>
        <v>0</v>
      </c>
    </row>
    <row r="364" spans="2:68" x14ac:dyDescent="0.25">
      <c r="B364" s="29">
        <v>360</v>
      </c>
      <c r="C364" s="33" t="s">
        <v>3071</v>
      </c>
      <c r="D364" s="29" t="s">
        <v>3131</v>
      </c>
      <c r="E364" s="29" t="s">
        <v>86</v>
      </c>
      <c r="F364" s="50">
        <v>45202</v>
      </c>
      <c r="G364" s="50" t="s">
        <v>3072</v>
      </c>
      <c r="H364" s="50"/>
      <c r="I364" s="50" t="s">
        <v>57</v>
      </c>
      <c r="J364" s="50" t="s">
        <v>3133</v>
      </c>
      <c r="K364" s="50" t="s">
        <v>1003</v>
      </c>
      <c r="L364" s="29" t="str">
        <f>IFERROR(VLOOKUP(tab_herpeto[[#This Row],[Espécie*]],'Base de dados'!B:Z,7,),0)</f>
        <v>pererequinha-do-brejo</v>
      </c>
      <c r="M364" s="29" t="s">
        <v>3</v>
      </c>
      <c r="N364" s="49" t="s">
        <v>82</v>
      </c>
      <c r="O364" s="49" t="s">
        <v>82</v>
      </c>
      <c r="P364" s="29" t="s">
        <v>39</v>
      </c>
      <c r="Q364" s="49" t="s">
        <v>3136</v>
      </c>
      <c r="R364" s="49"/>
      <c r="S364" s="49" t="s">
        <v>4</v>
      </c>
      <c r="T364" s="55">
        <v>0.8125</v>
      </c>
      <c r="U364" s="55">
        <v>0.85416666666666696</v>
      </c>
      <c r="V364" s="49"/>
      <c r="W364" s="49"/>
      <c r="X364" s="29"/>
      <c r="Y364" s="29"/>
      <c r="Z364" s="33">
        <f>tab_herpeto[[#This Row],[Data]]</f>
        <v>45202</v>
      </c>
      <c r="AA364" s="29" t="str">
        <f>tab_herpeto[[#This Row],[Empreendimento]]</f>
        <v>PCH Canoas</v>
      </c>
      <c r="AB364" s="29" t="s">
        <v>175</v>
      </c>
      <c r="AC364" s="29" t="s">
        <v>178</v>
      </c>
      <c r="AD364" s="29" t="s">
        <v>181</v>
      </c>
      <c r="AE364" s="29" t="s">
        <v>3086</v>
      </c>
      <c r="AF364" s="29" t="s">
        <v>184</v>
      </c>
      <c r="AG364" s="29" t="s">
        <v>3130</v>
      </c>
      <c r="AH364" s="29" t="s">
        <v>189</v>
      </c>
      <c r="AI364" s="43" t="str">
        <f>tab_herpeto[[#This Row],[Espécie*]]</f>
        <v>Dendropsophus minutus</v>
      </c>
      <c r="AJ364" s="34" t="str">
        <f>IFERROR(VLOOKUP(tab_herpeto[[#This Row],[Espécie*2]],'Base de dados'!B:Z,7,),0)</f>
        <v>pererequinha-do-brejo</v>
      </c>
      <c r="AK364" s="29" t="str">
        <f>IFERROR(VLOOKUP(tab_herpeto[[#This Row],[Espécie*2]],'Base de dados'!B:Z,13,),0)</f>
        <v>-</v>
      </c>
      <c r="AL364" s="29"/>
      <c r="AM364" s="4">
        <v>532838</v>
      </c>
      <c r="AN364" s="4">
        <v>6964142</v>
      </c>
      <c r="AO364" s="29" t="str">
        <f>IFERROR(VLOOKUP(tab_herpeto[[#This Row],[Espécie*2]],'Base de dados'!B:Z,22,),0)</f>
        <v>-</v>
      </c>
      <c r="AP364" s="29" t="str">
        <f>IFERROR(VLOOKUP(tab_herpeto[[#This Row],[Espécie*2]],'Base de dados'!B:Z,23,),0)</f>
        <v>-</v>
      </c>
      <c r="AQ364" s="29" t="str">
        <f>IFERROR(VLOOKUP(tab_herpeto[[#This Row],[Espécie*2]],'Base de dados'!B:Z,21,),0)</f>
        <v>LC</v>
      </c>
      <c r="AR364" s="29" t="str">
        <f>tab_herpeto[[#This Row],[Campanha]]</f>
        <v>C04</v>
      </c>
      <c r="AS364" s="29"/>
      <c r="AT364" s="29" t="str">
        <f>tab_herpeto[[#This Row],[Método]]</f>
        <v>Ponto de escuta</v>
      </c>
      <c r="AU364" s="29" t="str">
        <f>tab_herpeto[[#This Row],[ID Marcação*]]</f>
        <v>-</v>
      </c>
      <c r="AV364" s="29">
        <f>tab_herpeto[[#This Row],[Nº do Tombo]]</f>
        <v>0</v>
      </c>
      <c r="AW364" s="29" t="str">
        <f>IFERROR(VLOOKUP(tab_herpeto[[#This Row],[Espécie*2]],'Base de dados'!B:Z,11,),0)</f>
        <v>R</v>
      </c>
      <c r="AX364" s="29" t="str">
        <f>IFERROR(VLOOKUP(tab_herpeto[[#This Row],[Espécie*2]],'Base de dados'!B:Z,3,),0)</f>
        <v>Anura</v>
      </c>
      <c r="AY364" s="29" t="str">
        <f>IFERROR(VLOOKUP(tab_herpeto[[#This Row],[Espécie*2]],'Base de dados'!B:Z,4,),0)</f>
        <v>Hylidae</v>
      </c>
      <c r="AZ364" s="29" t="str">
        <f>IFERROR(VLOOKUP(tab_herpeto[[#This Row],[Espécie*2]],'Base de dados'!B:Z,5,),0)</f>
        <v>Dendropsophinae</v>
      </c>
      <c r="BA364" s="29">
        <f>IFERROR(VLOOKUP(tab_herpeto[[#This Row],[Espécie*2]],'Base de dados'!B:Z,6,),0)</f>
        <v>0</v>
      </c>
      <c r="BB364" s="29" t="str">
        <f>IFERROR(VLOOKUP(tab_herpeto[[#This Row],[Espécie*2]],'Base de dados'!B:Z,8,),0)</f>
        <v>-</v>
      </c>
      <c r="BC364" s="29" t="str">
        <f>IFERROR(VLOOKUP(tab_herpeto[[#This Row],[Espécie*2]],'Base de dados'!B:Z,9,),0)</f>
        <v>Ar</v>
      </c>
      <c r="BD364" s="29" t="str">
        <f>IFERROR(VLOOKUP(tab_herpeto[[#This Row],[Espécie*2]],'Base de dados'!B:Z,10,),0)</f>
        <v>A</v>
      </c>
      <c r="BE364" s="29" t="str">
        <f>IFERROR(VLOOKUP(tab_herpeto[[#This Row],[Espécie*2]],'Base de dados'!B:Z,12,),0)</f>
        <v>-</v>
      </c>
      <c r="BF364" s="29" t="str">
        <f>IFERROR(VLOOKUP(tab_herpeto[[#This Row],[Espécie*2]],'Base de dados'!B:Z,14,),0)</f>
        <v>RS, SC, PR, SP, RJ, ES, MG, BA, SE, AL, PE, PB, RN, CE, PI, MA, MS, MT, GO, DF, TO, PA, AM, AP, RO, RR, AC</v>
      </c>
      <c r="BG364" s="29">
        <f>IFERROR(VLOOKUP(tab_herpeto[[#This Row],[Espécie*2]],'Base de dados'!B:Z,15,),0)</f>
        <v>0</v>
      </c>
      <c r="BH364" s="29">
        <f>IFERROR(VLOOKUP(tab_herpeto[[#This Row],[Espécie*2]],'Base de dados'!B:Z,16,),0)</f>
        <v>0</v>
      </c>
      <c r="BI364" s="29">
        <f>IFERROR(VLOOKUP(tab_herpeto[[#This Row],[Espécie*2]],'Base de dados'!B:Z,17,),0)</f>
        <v>0</v>
      </c>
      <c r="BJ364" s="29">
        <f>IFERROR(VLOOKUP(tab_herpeto[[#This Row],[Espécie*2]],'Base de dados'!B:Z,18,),0)</f>
        <v>0</v>
      </c>
      <c r="BK364" s="29" t="str">
        <f>IFERROR(VLOOKUP(tab_herpeto[[#This Row],[Espécie*2]],'Base de dados'!B:Z,19,),0)</f>
        <v>-</v>
      </c>
      <c r="BL364" s="29" t="str">
        <f>IFERROR(VLOOKUP(tab_herpeto[[#This Row],[Espécie*2]],'Base de dados'!B:Z,20,),0)</f>
        <v>-</v>
      </c>
      <c r="BM364" s="29" t="str">
        <f>IFERROR(VLOOKUP(tab_herpeto[[#This Row],[Espécie*2]],'Base de dados'!B:Z,24),0)</f>
        <v>-</v>
      </c>
      <c r="BN364" s="29" t="str">
        <f>IFERROR(VLOOKUP(tab_herpeto[[#This Row],[Espécie*2]],'Base de dados'!B:Z,25,),0)</f>
        <v>-</v>
      </c>
      <c r="BO364" s="29">
        <f>IFERROR(VLOOKUP(tab_herpeto[[#This Row],[Espécie*2]],'Base de dados'!B:Z,2),0)</f>
        <v>898</v>
      </c>
      <c r="BP364" s="29">
        <f>IFERROR(VLOOKUP(tab_herpeto[[#This Row],[Espécie*2]],'Base de dados'!B:AA,26),0)</f>
        <v>0</v>
      </c>
    </row>
    <row r="365" spans="2:68" x14ac:dyDescent="0.25">
      <c r="B365" s="29">
        <v>361</v>
      </c>
      <c r="C365" s="33" t="s">
        <v>3071</v>
      </c>
      <c r="D365" s="29" t="s">
        <v>3131</v>
      </c>
      <c r="E365" s="29" t="s">
        <v>86</v>
      </c>
      <c r="F365" s="50">
        <v>45202</v>
      </c>
      <c r="G365" s="50" t="s">
        <v>3072</v>
      </c>
      <c r="H365" s="50"/>
      <c r="I365" s="50" t="s">
        <v>57</v>
      </c>
      <c r="J365" s="50" t="s">
        <v>3133</v>
      </c>
      <c r="K365" s="50" t="s">
        <v>1003</v>
      </c>
      <c r="L365" s="29" t="str">
        <f>IFERROR(VLOOKUP(tab_herpeto[[#This Row],[Espécie*]],'Base de dados'!B:Z,7,),0)</f>
        <v>pererequinha-do-brejo</v>
      </c>
      <c r="M365" s="29" t="s">
        <v>3</v>
      </c>
      <c r="N365" s="49" t="s">
        <v>82</v>
      </c>
      <c r="O365" s="49" t="s">
        <v>82</v>
      </c>
      <c r="P365" s="29" t="s">
        <v>39</v>
      </c>
      <c r="Q365" s="49" t="s">
        <v>3136</v>
      </c>
      <c r="R365" s="49"/>
      <c r="S365" s="49" t="s">
        <v>4</v>
      </c>
      <c r="T365" s="55">
        <v>0.8125</v>
      </c>
      <c r="U365" s="55">
        <v>0.85416666666666696</v>
      </c>
      <c r="V365" s="49"/>
      <c r="W365" s="49"/>
      <c r="X365" s="29"/>
      <c r="Y365" s="29"/>
      <c r="Z365" s="33">
        <f>tab_herpeto[[#This Row],[Data]]</f>
        <v>45202</v>
      </c>
      <c r="AA365" s="29" t="str">
        <f>tab_herpeto[[#This Row],[Empreendimento]]</f>
        <v>PCH Canoas</v>
      </c>
      <c r="AB365" s="29" t="s">
        <v>175</v>
      </c>
      <c r="AC365" s="29" t="s">
        <v>178</v>
      </c>
      <c r="AD365" s="29" t="s">
        <v>181</v>
      </c>
      <c r="AE365" s="29" t="s">
        <v>3086</v>
      </c>
      <c r="AF365" s="29" t="s">
        <v>184</v>
      </c>
      <c r="AG365" s="29" t="s">
        <v>3130</v>
      </c>
      <c r="AH365" s="29" t="s">
        <v>189</v>
      </c>
      <c r="AI365" s="43" t="str">
        <f>tab_herpeto[[#This Row],[Espécie*]]</f>
        <v>Dendropsophus minutus</v>
      </c>
      <c r="AJ365" s="34" t="str">
        <f>IFERROR(VLOOKUP(tab_herpeto[[#This Row],[Espécie*2]],'Base de dados'!B:Z,7,),0)</f>
        <v>pererequinha-do-brejo</v>
      </c>
      <c r="AK365" s="29" t="str">
        <f>IFERROR(VLOOKUP(tab_herpeto[[#This Row],[Espécie*2]],'Base de dados'!B:Z,13,),0)</f>
        <v>-</v>
      </c>
      <c r="AL365" s="29"/>
      <c r="AM365" s="4">
        <v>532838</v>
      </c>
      <c r="AN365" s="4">
        <v>6964142</v>
      </c>
      <c r="AO365" s="29" t="str">
        <f>IFERROR(VLOOKUP(tab_herpeto[[#This Row],[Espécie*2]],'Base de dados'!B:Z,22,),0)</f>
        <v>-</v>
      </c>
      <c r="AP365" s="29" t="str">
        <f>IFERROR(VLOOKUP(tab_herpeto[[#This Row],[Espécie*2]],'Base de dados'!B:Z,23,),0)</f>
        <v>-</v>
      </c>
      <c r="AQ365" s="29" t="str">
        <f>IFERROR(VLOOKUP(tab_herpeto[[#This Row],[Espécie*2]],'Base de dados'!B:Z,21,),0)</f>
        <v>LC</v>
      </c>
      <c r="AR365" s="29" t="str">
        <f>tab_herpeto[[#This Row],[Campanha]]</f>
        <v>C04</v>
      </c>
      <c r="AS365" s="29"/>
      <c r="AT365" s="29" t="str">
        <f>tab_herpeto[[#This Row],[Método]]</f>
        <v>Ponto de escuta</v>
      </c>
      <c r="AU365" s="29" t="str">
        <f>tab_herpeto[[#This Row],[ID Marcação*]]</f>
        <v>-</v>
      </c>
      <c r="AV365" s="29">
        <f>tab_herpeto[[#This Row],[Nº do Tombo]]</f>
        <v>0</v>
      </c>
      <c r="AW365" s="29" t="str">
        <f>IFERROR(VLOOKUP(tab_herpeto[[#This Row],[Espécie*2]],'Base de dados'!B:Z,11,),0)</f>
        <v>R</v>
      </c>
      <c r="AX365" s="29" t="str">
        <f>IFERROR(VLOOKUP(tab_herpeto[[#This Row],[Espécie*2]],'Base de dados'!B:Z,3,),0)</f>
        <v>Anura</v>
      </c>
      <c r="AY365" s="29" t="str">
        <f>IFERROR(VLOOKUP(tab_herpeto[[#This Row],[Espécie*2]],'Base de dados'!B:Z,4,),0)</f>
        <v>Hylidae</v>
      </c>
      <c r="AZ365" s="29" t="str">
        <f>IFERROR(VLOOKUP(tab_herpeto[[#This Row],[Espécie*2]],'Base de dados'!B:Z,5,),0)</f>
        <v>Dendropsophinae</v>
      </c>
      <c r="BA365" s="29">
        <f>IFERROR(VLOOKUP(tab_herpeto[[#This Row],[Espécie*2]],'Base de dados'!B:Z,6,),0)</f>
        <v>0</v>
      </c>
      <c r="BB365" s="29" t="str">
        <f>IFERROR(VLOOKUP(tab_herpeto[[#This Row],[Espécie*2]],'Base de dados'!B:Z,8,),0)</f>
        <v>-</v>
      </c>
      <c r="BC365" s="29" t="str">
        <f>IFERROR(VLOOKUP(tab_herpeto[[#This Row],[Espécie*2]],'Base de dados'!B:Z,9,),0)</f>
        <v>Ar</v>
      </c>
      <c r="BD365" s="29" t="str">
        <f>IFERROR(VLOOKUP(tab_herpeto[[#This Row],[Espécie*2]],'Base de dados'!B:Z,10,),0)</f>
        <v>A</v>
      </c>
      <c r="BE365" s="29" t="str">
        <f>IFERROR(VLOOKUP(tab_herpeto[[#This Row],[Espécie*2]],'Base de dados'!B:Z,12,),0)</f>
        <v>-</v>
      </c>
      <c r="BF365" s="29" t="str">
        <f>IFERROR(VLOOKUP(tab_herpeto[[#This Row],[Espécie*2]],'Base de dados'!B:Z,14,),0)</f>
        <v>RS, SC, PR, SP, RJ, ES, MG, BA, SE, AL, PE, PB, RN, CE, PI, MA, MS, MT, GO, DF, TO, PA, AM, AP, RO, RR, AC</v>
      </c>
      <c r="BG365" s="29">
        <f>IFERROR(VLOOKUP(tab_herpeto[[#This Row],[Espécie*2]],'Base de dados'!B:Z,15,),0)</f>
        <v>0</v>
      </c>
      <c r="BH365" s="29">
        <f>IFERROR(VLOOKUP(tab_herpeto[[#This Row],[Espécie*2]],'Base de dados'!B:Z,16,),0)</f>
        <v>0</v>
      </c>
      <c r="BI365" s="29">
        <f>IFERROR(VLOOKUP(tab_herpeto[[#This Row],[Espécie*2]],'Base de dados'!B:Z,17,),0)</f>
        <v>0</v>
      </c>
      <c r="BJ365" s="29">
        <f>IFERROR(VLOOKUP(tab_herpeto[[#This Row],[Espécie*2]],'Base de dados'!B:Z,18,),0)</f>
        <v>0</v>
      </c>
      <c r="BK365" s="29" t="str">
        <f>IFERROR(VLOOKUP(tab_herpeto[[#This Row],[Espécie*2]],'Base de dados'!B:Z,19,),0)</f>
        <v>-</v>
      </c>
      <c r="BL365" s="29" t="str">
        <f>IFERROR(VLOOKUP(tab_herpeto[[#This Row],[Espécie*2]],'Base de dados'!B:Z,20,),0)</f>
        <v>-</v>
      </c>
      <c r="BM365" s="29" t="str">
        <f>IFERROR(VLOOKUP(tab_herpeto[[#This Row],[Espécie*2]],'Base de dados'!B:Z,24),0)</f>
        <v>-</v>
      </c>
      <c r="BN365" s="29" t="str">
        <f>IFERROR(VLOOKUP(tab_herpeto[[#This Row],[Espécie*2]],'Base de dados'!B:Z,25,),0)</f>
        <v>-</v>
      </c>
      <c r="BO365" s="29">
        <f>IFERROR(VLOOKUP(tab_herpeto[[#This Row],[Espécie*2]],'Base de dados'!B:Z,2),0)</f>
        <v>898</v>
      </c>
      <c r="BP365" s="29">
        <f>IFERROR(VLOOKUP(tab_herpeto[[#This Row],[Espécie*2]],'Base de dados'!B:AA,26),0)</f>
        <v>0</v>
      </c>
    </row>
    <row r="366" spans="2:68" x14ac:dyDescent="0.25">
      <c r="B366" s="29">
        <v>362</v>
      </c>
      <c r="C366" s="33" t="s">
        <v>3071</v>
      </c>
      <c r="D366" s="29" t="s">
        <v>3131</v>
      </c>
      <c r="E366" s="29" t="s">
        <v>86</v>
      </c>
      <c r="F366" s="50">
        <v>45202</v>
      </c>
      <c r="G366" s="50" t="s">
        <v>3072</v>
      </c>
      <c r="H366" s="50"/>
      <c r="I366" s="50" t="s">
        <v>57</v>
      </c>
      <c r="J366" s="50" t="s">
        <v>3133</v>
      </c>
      <c r="K366" s="50" t="s">
        <v>1003</v>
      </c>
      <c r="L366" s="29" t="str">
        <f>IFERROR(VLOOKUP(tab_herpeto[[#This Row],[Espécie*]],'Base de dados'!B:Z,7,),0)</f>
        <v>pererequinha-do-brejo</v>
      </c>
      <c r="M366" s="29" t="s">
        <v>3</v>
      </c>
      <c r="N366" s="49" t="s">
        <v>82</v>
      </c>
      <c r="O366" s="49" t="s">
        <v>82</v>
      </c>
      <c r="P366" s="29" t="s">
        <v>39</v>
      </c>
      <c r="Q366" s="49" t="s">
        <v>3136</v>
      </c>
      <c r="R366" s="49"/>
      <c r="S366" s="49" t="s">
        <v>4</v>
      </c>
      <c r="T366" s="55">
        <v>0.8125</v>
      </c>
      <c r="U366" s="55">
        <v>0.85416666666666696</v>
      </c>
      <c r="V366" s="49"/>
      <c r="W366" s="49"/>
      <c r="X366" s="29"/>
      <c r="Y366" s="29"/>
      <c r="Z366" s="33">
        <f>tab_herpeto[[#This Row],[Data]]</f>
        <v>45202</v>
      </c>
      <c r="AA366" s="29" t="str">
        <f>tab_herpeto[[#This Row],[Empreendimento]]</f>
        <v>PCH Canoas</v>
      </c>
      <c r="AB366" s="29" t="s">
        <v>175</v>
      </c>
      <c r="AC366" s="29" t="s">
        <v>178</v>
      </c>
      <c r="AD366" s="29" t="s">
        <v>181</v>
      </c>
      <c r="AE366" s="29" t="s">
        <v>3086</v>
      </c>
      <c r="AF366" s="29" t="s">
        <v>184</v>
      </c>
      <c r="AG366" s="29" t="s">
        <v>3130</v>
      </c>
      <c r="AH366" s="29" t="s">
        <v>189</v>
      </c>
      <c r="AI366" s="43" t="str">
        <f>tab_herpeto[[#This Row],[Espécie*]]</f>
        <v>Dendropsophus minutus</v>
      </c>
      <c r="AJ366" s="34" t="str">
        <f>IFERROR(VLOOKUP(tab_herpeto[[#This Row],[Espécie*2]],'Base de dados'!B:Z,7,),0)</f>
        <v>pererequinha-do-brejo</v>
      </c>
      <c r="AK366" s="29" t="str">
        <f>IFERROR(VLOOKUP(tab_herpeto[[#This Row],[Espécie*2]],'Base de dados'!B:Z,13,),0)</f>
        <v>-</v>
      </c>
      <c r="AL366" s="29"/>
      <c r="AM366" s="4">
        <v>532838</v>
      </c>
      <c r="AN366" s="4">
        <v>6964142</v>
      </c>
      <c r="AO366" s="29" t="str">
        <f>IFERROR(VLOOKUP(tab_herpeto[[#This Row],[Espécie*2]],'Base de dados'!B:Z,22,),0)</f>
        <v>-</v>
      </c>
      <c r="AP366" s="29" t="str">
        <f>IFERROR(VLOOKUP(tab_herpeto[[#This Row],[Espécie*2]],'Base de dados'!B:Z,23,),0)</f>
        <v>-</v>
      </c>
      <c r="AQ366" s="29" t="str">
        <f>IFERROR(VLOOKUP(tab_herpeto[[#This Row],[Espécie*2]],'Base de dados'!B:Z,21,),0)</f>
        <v>LC</v>
      </c>
      <c r="AR366" s="29" t="str">
        <f>tab_herpeto[[#This Row],[Campanha]]</f>
        <v>C04</v>
      </c>
      <c r="AS366" s="29"/>
      <c r="AT366" s="29" t="str">
        <f>tab_herpeto[[#This Row],[Método]]</f>
        <v>Ponto de escuta</v>
      </c>
      <c r="AU366" s="29" t="str">
        <f>tab_herpeto[[#This Row],[ID Marcação*]]</f>
        <v>-</v>
      </c>
      <c r="AV366" s="29">
        <f>tab_herpeto[[#This Row],[Nº do Tombo]]</f>
        <v>0</v>
      </c>
      <c r="AW366" s="29" t="str">
        <f>IFERROR(VLOOKUP(tab_herpeto[[#This Row],[Espécie*2]],'Base de dados'!B:Z,11,),0)</f>
        <v>R</v>
      </c>
      <c r="AX366" s="29" t="str">
        <f>IFERROR(VLOOKUP(tab_herpeto[[#This Row],[Espécie*2]],'Base de dados'!B:Z,3,),0)</f>
        <v>Anura</v>
      </c>
      <c r="AY366" s="29" t="str">
        <f>IFERROR(VLOOKUP(tab_herpeto[[#This Row],[Espécie*2]],'Base de dados'!B:Z,4,),0)</f>
        <v>Hylidae</v>
      </c>
      <c r="AZ366" s="29" t="str">
        <f>IFERROR(VLOOKUP(tab_herpeto[[#This Row],[Espécie*2]],'Base de dados'!B:Z,5,),0)</f>
        <v>Dendropsophinae</v>
      </c>
      <c r="BA366" s="29">
        <f>IFERROR(VLOOKUP(tab_herpeto[[#This Row],[Espécie*2]],'Base de dados'!B:Z,6,),0)</f>
        <v>0</v>
      </c>
      <c r="BB366" s="29" t="str">
        <f>IFERROR(VLOOKUP(tab_herpeto[[#This Row],[Espécie*2]],'Base de dados'!B:Z,8,),0)</f>
        <v>-</v>
      </c>
      <c r="BC366" s="29" t="str">
        <f>IFERROR(VLOOKUP(tab_herpeto[[#This Row],[Espécie*2]],'Base de dados'!B:Z,9,),0)</f>
        <v>Ar</v>
      </c>
      <c r="BD366" s="29" t="str">
        <f>IFERROR(VLOOKUP(tab_herpeto[[#This Row],[Espécie*2]],'Base de dados'!B:Z,10,),0)</f>
        <v>A</v>
      </c>
      <c r="BE366" s="29" t="str">
        <f>IFERROR(VLOOKUP(tab_herpeto[[#This Row],[Espécie*2]],'Base de dados'!B:Z,12,),0)</f>
        <v>-</v>
      </c>
      <c r="BF366" s="29" t="str">
        <f>IFERROR(VLOOKUP(tab_herpeto[[#This Row],[Espécie*2]],'Base de dados'!B:Z,14,),0)</f>
        <v>RS, SC, PR, SP, RJ, ES, MG, BA, SE, AL, PE, PB, RN, CE, PI, MA, MS, MT, GO, DF, TO, PA, AM, AP, RO, RR, AC</v>
      </c>
      <c r="BG366" s="29">
        <f>IFERROR(VLOOKUP(tab_herpeto[[#This Row],[Espécie*2]],'Base de dados'!B:Z,15,),0)</f>
        <v>0</v>
      </c>
      <c r="BH366" s="29">
        <f>IFERROR(VLOOKUP(tab_herpeto[[#This Row],[Espécie*2]],'Base de dados'!B:Z,16,),0)</f>
        <v>0</v>
      </c>
      <c r="BI366" s="29">
        <f>IFERROR(VLOOKUP(tab_herpeto[[#This Row],[Espécie*2]],'Base de dados'!B:Z,17,),0)</f>
        <v>0</v>
      </c>
      <c r="BJ366" s="29">
        <f>IFERROR(VLOOKUP(tab_herpeto[[#This Row],[Espécie*2]],'Base de dados'!B:Z,18,),0)</f>
        <v>0</v>
      </c>
      <c r="BK366" s="29" t="str">
        <f>IFERROR(VLOOKUP(tab_herpeto[[#This Row],[Espécie*2]],'Base de dados'!B:Z,19,),0)</f>
        <v>-</v>
      </c>
      <c r="BL366" s="29" t="str">
        <f>IFERROR(VLOOKUP(tab_herpeto[[#This Row],[Espécie*2]],'Base de dados'!B:Z,20,),0)</f>
        <v>-</v>
      </c>
      <c r="BM366" s="29" t="str">
        <f>IFERROR(VLOOKUP(tab_herpeto[[#This Row],[Espécie*2]],'Base de dados'!B:Z,24),0)</f>
        <v>-</v>
      </c>
      <c r="BN366" s="29" t="str">
        <f>IFERROR(VLOOKUP(tab_herpeto[[#This Row],[Espécie*2]],'Base de dados'!B:Z,25,),0)</f>
        <v>-</v>
      </c>
      <c r="BO366" s="29">
        <f>IFERROR(VLOOKUP(tab_herpeto[[#This Row],[Espécie*2]],'Base de dados'!B:Z,2),0)</f>
        <v>898</v>
      </c>
      <c r="BP366" s="29">
        <f>IFERROR(VLOOKUP(tab_herpeto[[#This Row],[Espécie*2]],'Base de dados'!B:AA,26),0)</f>
        <v>0</v>
      </c>
    </row>
    <row r="367" spans="2:68" x14ac:dyDescent="0.25">
      <c r="B367" s="29">
        <v>363</v>
      </c>
      <c r="C367" s="33" t="s">
        <v>3071</v>
      </c>
      <c r="D367" s="29" t="s">
        <v>3131</v>
      </c>
      <c r="E367" s="29" t="s">
        <v>86</v>
      </c>
      <c r="F367" s="50">
        <v>45202</v>
      </c>
      <c r="G367" s="50" t="s">
        <v>3072</v>
      </c>
      <c r="H367" s="50"/>
      <c r="I367" s="50" t="s">
        <v>57</v>
      </c>
      <c r="J367" s="50" t="s">
        <v>3133</v>
      </c>
      <c r="K367" s="50" t="s">
        <v>1003</v>
      </c>
      <c r="L367" s="29" t="str">
        <f>IFERROR(VLOOKUP(tab_herpeto[[#This Row],[Espécie*]],'Base de dados'!B:Z,7,),0)</f>
        <v>pererequinha-do-brejo</v>
      </c>
      <c r="M367" s="29" t="s">
        <v>3</v>
      </c>
      <c r="N367" s="49" t="s">
        <v>82</v>
      </c>
      <c r="O367" s="49" t="s">
        <v>82</v>
      </c>
      <c r="P367" s="29" t="s">
        <v>39</v>
      </c>
      <c r="Q367" s="49" t="s">
        <v>3136</v>
      </c>
      <c r="R367" s="49"/>
      <c r="S367" s="49" t="s">
        <v>4</v>
      </c>
      <c r="T367" s="55">
        <v>0.8125</v>
      </c>
      <c r="U367" s="55">
        <v>0.85416666666666696</v>
      </c>
      <c r="V367" s="49"/>
      <c r="W367" s="49"/>
      <c r="X367" s="29"/>
      <c r="Y367" s="29"/>
      <c r="Z367" s="33">
        <f>tab_herpeto[[#This Row],[Data]]</f>
        <v>45202</v>
      </c>
      <c r="AA367" s="29" t="str">
        <f>tab_herpeto[[#This Row],[Empreendimento]]</f>
        <v>PCH Canoas</v>
      </c>
      <c r="AB367" s="29" t="s">
        <v>175</v>
      </c>
      <c r="AC367" s="29" t="s">
        <v>178</v>
      </c>
      <c r="AD367" s="29" t="s">
        <v>181</v>
      </c>
      <c r="AE367" s="29" t="s">
        <v>3086</v>
      </c>
      <c r="AF367" s="29" t="s">
        <v>184</v>
      </c>
      <c r="AG367" s="29" t="s">
        <v>3130</v>
      </c>
      <c r="AH367" s="29" t="s">
        <v>189</v>
      </c>
      <c r="AI367" s="43" t="str">
        <f>tab_herpeto[[#This Row],[Espécie*]]</f>
        <v>Dendropsophus minutus</v>
      </c>
      <c r="AJ367" s="34" t="str">
        <f>IFERROR(VLOOKUP(tab_herpeto[[#This Row],[Espécie*2]],'Base de dados'!B:Z,7,),0)</f>
        <v>pererequinha-do-brejo</v>
      </c>
      <c r="AK367" s="29" t="str">
        <f>IFERROR(VLOOKUP(tab_herpeto[[#This Row],[Espécie*2]],'Base de dados'!B:Z,13,),0)</f>
        <v>-</v>
      </c>
      <c r="AL367" s="29"/>
      <c r="AM367" s="4">
        <v>532838</v>
      </c>
      <c r="AN367" s="4">
        <v>6964142</v>
      </c>
      <c r="AO367" s="29" t="str">
        <f>IFERROR(VLOOKUP(tab_herpeto[[#This Row],[Espécie*2]],'Base de dados'!B:Z,22,),0)</f>
        <v>-</v>
      </c>
      <c r="AP367" s="29" t="str">
        <f>IFERROR(VLOOKUP(tab_herpeto[[#This Row],[Espécie*2]],'Base de dados'!B:Z,23,),0)</f>
        <v>-</v>
      </c>
      <c r="AQ367" s="29" t="str">
        <f>IFERROR(VLOOKUP(tab_herpeto[[#This Row],[Espécie*2]],'Base de dados'!B:Z,21,),0)</f>
        <v>LC</v>
      </c>
      <c r="AR367" s="29" t="str">
        <f>tab_herpeto[[#This Row],[Campanha]]</f>
        <v>C04</v>
      </c>
      <c r="AS367" s="29"/>
      <c r="AT367" s="29" t="str">
        <f>tab_herpeto[[#This Row],[Método]]</f>
        <v>Ponto de escuta</v>
      </c>
      <c r="AU367" s="29" t="str">
        <f>tab_herpeto[[#This Row],[ID Marcação*]]</f>
        <v>-</v>
      </c>
      <c r="AV367" s="29">
        <f>tab_herpeto[[#This Row],[Nº do Tombo]]</f>
        <v>0</v>
      </c>
      <c r="AW367" s="29" t="str">
        <f>IFERROR(VLOOKUP(tab_herpeto[[#This Row],[Espécie*2]],'Base de dados'!B:Z,11,),0)</f>
        <v>R</v>
      </c>
      <c r="AX367" s="29" t="str">
        <f>IFERROR(VLOOKUP(tab_herpeto[[#This Row],[Espécie*2]],'Base de dados'!B:Z,3,),0)</f>
        <v>Anura</v>
      </c>
      <c r="AY367" s="29" t="str">
        <f>IFERROR(VLOOKUP(tab_herpeto[[#This Row],[Espécie*2]],'Base de dados'!B:Z,4,),0)</f>
        <v>Hylidae</v>
      </c>
      <c r="AZ367" s="29" t="str">
        <f>IFERROR(VLOOKUP(tab_herpeto[[#This Row],[Espécie*2]],'Base de dados'!B:Z,5,),0)</f>
        <v>Dendropsophinae</v>
      </c>
      <c r="BA367" s="29">
        <f>IFERROR(VLOOKUP(tab_herpeto[[#This Row],[Espécie*2]],'Base de dados'!B:Z,6,),0)</f>
        <v>0</v>
      </c>
      <c r="BB367" s="29" t="str">
        <f>IFERROR(VLOOKUP(tab_herpeto[[#This Row],[Espécie*2]],'Base de dados'!B:Z,8,),0)</f>
        <v>-</v>
      </c>
      <c r="BC367" s="29" t="str">
        <f>IFERROR(VLOOKUP(tab_herpeto[[#This Row],[Espécie*2]],'Base de dados'!B:Z,9,),0)</f>
        <v>Ar</v>
      </c>
      <c r="BD367" s="29" t="str">
        <f>IFERROR(VLOOKUP(tab_herpeto[[#This Row],[Espécie*2]],'Base de dados'!B:Z,10,),0)</f>
        <v>A</v>
      </c>
      <c r="BE367" s="29" t="str">
        <f>IFERROR(VLOOKUP(tab_herpeto[[#This Row],[Espécie*2]],'Base de dados'!B:Z,12,),0)</f>
        <v>-</v>
      </c>
      <c r="BF367" s="29" t="str">
        <f>IFERROR(VLOOKUP(tab_herpeto[[#This Row],[Espécie*2]],'Base de dados'!B:Z,14,),0)</f>
        <v>RS, SC, PR, SP, RJ, ES, MG, BA, SE, AL, PE, PB, RN, CE, PI, MA, MS, MT, GO, DF, TO, PA, AM, AP, RO, RR, AC</v>
      </c>
      <c r="BG367" s="29">
        <f>IFERROR(VLOOKUP(tab_herpeto[[#This Row],[Espécie*2]],'Base de dados'!B:Z,15,),0)</f>
        <v>0</v>
      </c>
      <c r="BH367" s="29">
        <f>IFERROR(VLOOKUP(tab_herpeto[[#This Row],[Espécie*2]],'Base de dados'!B:Z,16,),0)</f>
        <v>0</v>
      </c>
      <c r="BI367" s="29">
        <f>IFERROR(VLOOKUP(tab_herpeto[[#This Row],[Espécie*2]],'Base de dados'!B:Z,17,),0)</f>
        <v>0</v>
      </c>
      <c r="BJ367" s="29">
        <f>IFERROR(VLOOKUP(tab_herpeto[[#This Row],[Espécie*2]],'Base de dados'!B:Z,18,),0)</f>
        <v>0</v>
      </c>
      <c r="BK367" s="29" t="str">
        <f>IFERROR(VLOOKUP(tab_herpeto[[#This Row],[Espécie*2]],'Base de dados'!B:Z,19,),0)</f>
        <v>-</v>
      </c>
      <c r="BL367" s="29" t="str">
        <f>IFERROR(VLOOKUP(tab_herpeto[[#This Row],[Espécie*2]],'Base de dados'!B:Z,20,),0)</f>
        <v>-</v>
      </c>
      <c r="BM367" s="29" t="str">
        <f>IFERROR(VLOOKUP(tab_herpeto[[#This Row],[Espécie*2]],'Base de dados'!B:Z,24),0)</f>
        <v>-</v>
      </c>
      <c r="BN367" s="29" t="str">
        <f>IFERROR(VLOOKUP(tab_herpeto[[#This Row],[Espécie*2]],'Base de dados'!B:Z,25,),0)</f>
        <v>-</v>
      </c>
      <c r="BO367" s="29">
        <f>IFERROR(VLOOKUP(tab_herpeto[[#This Row],[Espécie*2]],'Base de dados'!B:Z,2),0)</f>
        <v>898</v>
      </c>
      <c r="BP367" s="29">
        <f>IFERROR(VLOOKUP(tab_herpeto[[#This Row],[Espécie*2]],'Base de dados'!B:AA,26),0)</f>
        <v>0</v>
      </c>
    </row>
    <row r="368" spans="2:68" x14ac:dyDescent="0.25">
      <c r="B368" s="29">
        <v>364</v>
      </c>
      <c r="C368" s="33" t="s">
        <v>3071</v>
      </c>
      <c r="D368" s="29" t="s">
        <v>3131</v>
      </c>
      <c r="E368" s="29" t="s">
        <v>86</v>
      </c>
      <c r="F368" s="50">
        <v>45202</v>
      </c>
      <c r="G368" s="50" t="s">
        <v>3072</v>
      </c>
      <c r="H368" s="50"/>
      <c r="I368" s="50" t="s">
        <v>57</v>
      </c>
      <c r="J368" s="50" t="s">
        <v>3133</v>
      </c>
      <c r="K368" s="50" t="s">
        <v>1003</v>
      </c>
      <c r="L368" s="29" t="str">
        <f>IFERROR(VLOOKUP(tab_herpeto[[#This Row],[Espécie*]],'Base de dados'!B:Z,7,),0)</f>
        <v>pererequinha-do-brejo</v>
      </c>
      <c r="M368" s="29" t="s">
        <v>3</v>
      </c>
      <c r="N368" s="49" t="s">
        <v>82</v>
      </c>
      <c r="O368" s="49" t="s">
        <v>82</v>
      </c>
      <c r="P368" s="29" t="s">
        <v>39</v>
      </c>
      <c r="Q368" s="49" t="s">
        <v>3136</v>
      </c>
      <c r="R368" s="49"/>
      <c r="S368" s="49" t="s">
        <v>4</v>
      </c>
      <c r="T368" s="55">
        <v>0.8125</v>
      </c>
      <c r="U368" s="55">
        <v>0.85416666666666696</v>
      </c>
      <c r="V368" s="49"/>
      <c r="W368" s="49"/>
      <c r="X368" s="29"/>
      <c r="Y368" s="29"/>
      <c r="Z368" s="33">
        <f>tab_herpeto[[#This Row],[Data]]</f>
        <v>45202</v>
      </c>
      <c r="AA368" s="29" t="str">
        <f>tab_herpeto[[#This Row],[Empreendimento]]</f>
        <v>PCH Canoas</v>
      </c>
      <c r="AB368" s="29" t="s">
        <v>175</v>
      </c>
      <c r="AC368" s="29" t="s">
        <v>178</v>
      </c>
      <c r="AD368" s="29" t="s">
        <v>181</v>
      </c>
      <c r="AE368" s="29" t="s">
        <v>3086</v>
      </c>
      <c r="AF368" s="29" t="s">
        <v>184</v>
      </c>
      <c r="AG368" s="29" t="s">
        <v>3130</v>
      </c>
      <c r="AH368" s="29" t="s">
        <v>189</v>
      </c>
      <c r="AI368" s="43" t="str">
        <f>tab_herpeto[[#This Row],[Espécie*]]</f>
        <v>Dendropsophus minutus</v>
      </c>
      <c r="AJ368" s="34" t="str">
        <f>IFERROR(VLOOKUP(tab_herpeto[[#This Row],[Espécie*2]],'Base de dados'!B:Z,7,),0)</f>
        <v>pererequinha-do-brejo</v>
      </c>
      <c r="AK368" s="29" t="str">
        <f>IFERROR(VLOOKUP(tab_herpeto[[#This Row],[Espécie*2]],'Base de dados'!B:Z,13,),0)</f>
        <v>-</v>
      </c>
      <c r="AL368" s="29"/>
      <c r="AM368" s="4">
        <v>532838</v>
      </c>
      <c r="AN368" s="4">
        <v>6964142</v>
      </c>
      <c r="AO368" s="29" t="str">
        <f>IFERROR(VLOOKUP(tab_herpeto[[#This Row],[Espécie*2]],'Base de dados'!B:Z,22,),0)</f>
        <v>-</v>
      </c>
      <c r="AP368" s="29" t="str">
        <f>IFERROR(VLOOKUP(tab_herpeto[[#This Row],[Espécie*2]],'Base de dados'!B:Z,23,),0)</f>
        <v>-</v>
      </c>
      <c r="AQ368" s="29" t="str">
        <f>IFERROR(VLOOKUP(tab_herpeto[[#This Row],[Espécie*2]],'Base de dados'!B:Z,21,),0)</f>
        <v>LC</v>
      </c>
      <c r="AR368" s="29" t="str">
        <f>tab_herpeto[[#This Row],[Campanha]]</f>
        <v>C04</v>
      </c>
      <c r="AS368" s="29"/>
      <c r="AT368" s="29" t="str">
        <f>tab_herpeto[[#This Row],[Método]]</f>
        <v>Ponto de escuta</v>
      </c>
      <c r="AU368" s="29" t="str">
        <f>tab_herpeto[[#This Row],[ID Marcação*]]</f>
        <v>-</v>
      </c>
      <c r="AV368" s="29">
        <f>tab_herpeto[[#This Row],[Nº do Tombo]]</f>
        <v>0</v>
      </c>
      <c r="AW368" s="29" t="str">
        <f>IFERROR(VLOOKUP(tab_herpeto[[#This Row],[Espécie*2]],'Base de dados'!B:Z,11,),0)</f>
        <v>R</v>
      </c>
      <c r="AX368" s="29" t="str">
        <f>IFERROR(VLOOKUP(tab_herpeto[[#This Row],[Espécie*2]],'Base de dados'!B:Z,3,),0)</f>
        <v>Anura</v>
      </c>
      <c r="AY368" s="29" t="str">
        <f>IFERROR(VLOOKUP(tab_herpeto[[#This Row],[Espécie*2]],'Base de dados'!B:Z,4,),0)</f>
        <v>Hylidae</v>
      </c>
      <c r="AZ368" s="29" t="str">
        <f>IFERROR(VLOOKUP(tab_herpeto[[#This Row],[Espécie*2]],'Base de dados'!B:Z,5,),0)</f>
        <v>Dendropsophinae</v>
      </c>
      <c r="BA368" s="29">
        <f>IFERROR(VLOOKUP(tab_herpeto[[#This Row],[Espécie*2]],'Base de dados'!B:Z,6,),0)</f>
        <v>0</v>
      </c>
      <c r="BB368" s="29" t="str">
        <f>IFERROR(VLOOKUP(tab_herpeto[[#This Row],[Espécie*2]],'Base de dados'!B:Z,8,),0)</f>
        <v>-</v>
      </c>
      <c r="BC368" s="29" t="str">
        <f>IFERROR(VLOOKUP(tab_herpeto[[#This Row],[Espécie*2]],'Base de dados'!B:Z,9,),0)</f>
        <v>Ar</v>
      </c>
      <c r="BD368" s="29" t="str">
        <f>IFERROR(VLOOKUP(tab_herpeto[[#This Row],[Espécie*2]],'Base de dados'!B:Z,10,),0)</f>
        <v>A</v>
      </c>
      <c r="BE368" s="29" t="str">
        <f>IFERROR(VLOOKUP(tab_herpeto[[#This Row],[Espécie*2]],'Base de dados'!B:Z,12,),0)</f>
        <v>-</v>
      </c>
      <c r="BF368" s="29" t="str">
        <f>IFERROR(VLOOKUP(tab_herpeto[[#This Row],[Espécie*2]],'Base de dados'!B:Z,14,),0)</f>
        <v>RS, SC, PR, SP, RJ, ES, MG, BA, SE, AL, PE, PB, RN, CE, PI, MA, MS, MT, GO, DF, TO, PA, AM, AP, RO, RR, AC</v>
      </c>
      <c r="BG368" s="29">
        <f>IFERROR(VLOOKUP(tab_herpeto[[#This Row],[Espécie*2]],'Base de dados'!B:Z,15,),0)</f>
        <v>0</v>
      </c>
      <c r="BH368" s="29">
        <f>IFERROR(VLOOKUP(tab_herpeto[[#This Row],[Espécie*2]],'Base de dados'!B:Z,16,),0)</f>
        <v>0</v>
      </c>
      <c r="BI368" s="29">
        <f>IFERROR(VLOOKUP(tab_herpeto[[#This Row],[Espécie*2]],'Base de dados'!B:Z,17,),0)</f>
        <v>0</v>
      </c>
      <c r="BJ368" s="29">
        <f>IFERROR(VLOOKUP(tab_herpeto[[#This Row],[Espécie*2]],'Base de dados'!B:Z,18,),0)</f>
        <v>0</v>
      </c>
      <c r="BK368" s="29" t="str">
        <f>IFERROR(VLOOKUP(tab_herpeto[[#This Row],[Espécie*2]],'Base de dados'!B:Z,19,),0)</f>
        <v>-</v>
      </c>
      <c r="BL368" s="29" t="str">
        <f>IFERROR(VLOOKUP(tab_herpeto[[#This Row],[Espécie*2]],'Base de dados'!B:Z,20,),0)</f>
        <v>-</v>
      </c>
      <c r="BM368" s="29" t="str">
        <f>IFERROR(VLOOKUP(tab_herpeto[[#This Row],[Espécie*2]],'Base de dados'!B:Z,24),0)</f>
        <v>-</v>
      </c>
      <c r="BN368" s="29" t="str">
        <f>IFERROR(VLOOKUP(tab_herpeto[[#This Row],[Espécie*2]],'Base de dados'!B:Z,25,),0)</f>
        <v>-</v>
      </c>
      <c r="BO368" s="29">
        <f>IFERROR(VLOOKUP(tab_herpeto[[#This Row],[Espécie*2]],'Base de dados'!B:Z,2),0)</f>
        <v>898</v>
      </c>
      <c r="BP368" s="29">
        <f>IFERROR(VLOOKUP(tab_herpeto[[#This Row],[Espécie*2]],'Base de dados'!B:AA,26),0)</f>
        <v>0</v>
      </c>
    </row>
    <row r="369" spans="2:68" x14ac:dyDescent="0.25">
      <c r="B369" s="29">
        <v>365</v>
      </c>
      <c r="C369" s="33" t="s">
        <v>3071</v>
      </c>
      <c r="D369" s="29" t="s">
        <v>3131</v>
      </c>
      <c r="E369" s="29" t="s">
        <v>86</v>
      </c>
      <c r="F369" s="50">
        <v>45202</v>
      </c>
      <c r="G369" s="50" t="s">
        <v>3072</v>
      </c>
      <c r="H369" s="50"/>
      <c r="I369" s="50" t="s">
        <v>57</v>
      </c>
      <c r="J369" s="50" t="s">
        <v>3133</v>
      </c>
      <c r="K369" s="50" t="s">
        <v>1003</v>
      </c>
      <c r="L369" s="29" t="str">
        <f>IFERROR(VLOOKUP(tab_herpeto[[#This Row],[Espécie*]],'Base de dados'!B:Z,7,),0)</f>
        <v>pererequinha-do-brejo</v>
      </c>
      <c r="M369" s="29" t="s">
        <v>3</v>
      </c>
      <c r="N369" s="49" t="s">
        <v>82</v>
      </c>
      <c r="O369" s="49" t="s">
        <v>82</v>
      </c>
      <c r="P369" s="29" t="s">
        <v>39</v>
      </c>
      <c r="Q369" s="49" t="s">
        <v>3136</v>
      </c>
      <c r="R369" s="49"/>
      <c r="S369" s="49" t="s">
        <v>4</v>
      </c>
      <c r="T369" s="55">
        <v>0.8125</v>
      </c>
      <c r="U369" s="55">
        <v>0.85416666666666696</v>
      </c>
      <c r="V369" s="49"/>
      <c r="W369" s="49"/>
      <c r="X369" s="29"/>
      <c r="Y369" s="29"/>
      <c r="Z369" s="33">
        <f>tab_herpeto[[#This Row],[Data]]</f>
        <v>45202</v>
      </c>
      <c r="AA369" s="29" t="str">
        <f>tab_herpeto[[#This Row],[Empreendimento]]</f>
        <v>PCH Canoas</v>
      </c>
      <c r="AB369" s="29" t="s">
        <v>175</v>
      </c>
      <c r="AC369" s="29" t="s">
        <v>178</v>
      </c>
      <c r="AD369" s="29" t="s">
        <v>181</v>
      </c>
      <c r="AE369" s="29" t="s">
        <v>3086</v>
      </c>
      <c r="AF369" s="29" t="s">
        <v>184</v>
      </c>
      <c r="AG369" s="29" t="s">
        <v>3130</v>
      </c>
      <c r="AH369" s="29" t="s">
        <v>189</v>
      </c>
      <c r="AI369" s="43" t="str">
        <f>tab_herpeto[[#This Row],[Espécie*]]</f>
        <v>Dendropsophus minutus</v>
      </c>
      <c r="AJ369" s="34" t="str">
        <f>IFERROR(VLOOKUP(tab_herpeto[[#This Row],[Espécie*2]],'Base de dados'!B:Z,7,),0)</f>
        <v>pererequinha-do-brejo</v>
      </c>
      <c r="AK369" s="29" t="str">
        <f>IFERROR(VLOOKUP(tab_herpeto[[#This Row],[Espécie*2]],'Base de dados'!B:Z,13,),0)</f>
        <v>-</v>
      </c>
      <c r="AL369" s="29"/>
      <c r="AM369" s="4">
        <v>532838</v>
      </c>
      <c r="AN369" s="4">
        <v>6964142</v>
      </c>
      <c r="AO369" s="29" t="str">
        <f>IFERROR(VLOOKUP(tab_herpeto[[#This Row],[Espécie*2]],'Base de dados'!B:Z,22,),0)</f>
        <v>-</v>
      </c>
      <c r="AP369" s="29" t="str">
        <f>IFERROR(VLOOKUP(tab_herpeto[[#This Row],[Espécie*2]],'Base de dados'!B:Z,23,),0)</f>
        <v>-</v>
      </c>
      <c r="AQ369" s="29" t="str">
        <f>IFERROR(VLOOKUP(tab_herpeto[[#This Row],[Espécie*2]],'Base de dados'!B:Z,21,),0)</f>
        <v>LC</v>
      </c>
      <c r="AR369" s="29" t="str">
        <f>tab_herpeto[[#This Row],[Campanha]]</f>
        <v>C04</v>
      </c>
      <c r="AS369" s="29"/>
      <c r="AT369" s="29" t="str">
        <f>tab_herpeto[[#This Row],[Método]]</f>
        <v>Ponto de escuta</v>
      </c>
      <c r="AU369" s="29" t="str">
        <f>tab_herpeto[[#This Row],[ID Marcação*]]</f>
        <v>-</v>
      </c>
      <c r="AV369" s="29">
        <f>tab_herpeto[[#This Row],[Nº do Tombo]]</f>
        <v>0</v>
      </c>
      <c r="AW369" s="29" t="str">
        <f>IFERROR(VLOOKUP(tab_herpeto[[#This Row],[Espécie*2]],'Base de dados'!B:Z,11,),0)</f>
        <v>R</v>
      </c>
      <c r="AX369" s="29" t="str">
        <f>IFERROR(VLOOKUP(tab_herpeto[[#This Row],[Espécie*2]],'Base de dados'!B:Z,3,),0)</f>
        <v>Anura</v>
      </c>
      <c r="AY369" s="29" t="str">
        <f>IFERROR(VLOOKUP(tab_herpeto[[#This Row],[Espécie*2]],'Base de dados'!B:Z,4,),0)</f>
        <v>Hylidae</v>
      </c>
      <c r="AZ369" s="29" t="str">
        <f>IFERROR(VLOOKUP(tab_herpeto[[#This Row],[Espécie*2]],'Base de dados'!B:Z,5,),0)</f>
        <v>Dendropsophinae</v>
      </c>
      <c r="BA369" s="29">
        <f>IFERROR(VLOOKUP(tab_herpeto[[#This Row],[Espécie*2]],'Base de dados'!B:Z,6,),0)</f>
        <v>0</v>
      </c>
      <c r="BB369" s="29" t="str">
        <f>IFERROR(VLOOKUP(tab_herpeto[[#This Row],[Espécie*2]],'Base de dados'!B:Z,8,),0)</f>
        <v>-</v>
      </c>
      <c r="BC369" s="29" t="str">
        <f>IFERROR(VLOOKUP(tab_herpeto[[#This Row],[Espécie*2]],'Base de dados'!B:Z,9,),0)</f>
        <v>Ar</v>
      </c>
      <c r="BD369" s="29" t="str">
        <f>IFERROR(VLOOKUP(tab_herpeto[[#This Row],[Espécie*2]],'Base de dados'!B:Z,10,),0)</f>
        <v>A</v>
      </c>
      <c r="BE369" s="29" t="str">
        <f>IFERROR(VLOOKUP(tab_herpeto[[#This Row],[Espécie*2]],'Base de dados'!B:Z,12,),0)</f>
        <v>-</v>
      </c>
      <c r="BF369" s="29" t="str">
        <f>IFERROR(VLOOKUP(tab_herpeto[[#This Row],[Espécie*2]],'Base de dados'!B:Z,14,),0)</f>
        <v>RS, SC, PR, SP, RJ, ES, MG, BA, SE, AL, PE, PB, RN, CE, PI, MA, MS, MT, GO, DF, TO, PA, AM, AP, RO, RR, AC</v>
      </c>
      <c r="BG369" s="29">
        <f>IFERROR(VLOOKUP(tab_herpeto[[#This Row],[Espécie*2]],'Base de dados'!B:Z,15,),0)</f>
        <v>0</v>
      </c>
      <c r="BH369" s="29">
        <f>IFERROR(VLOOKUP(tab_herpeto[[#This Row],[Espécie*2]],'Base de dados'!B:Z,16,),0)</f>
        <v>0</v>
      </c>
      <c r="BI369" s="29">
        <f>IFERROR(VLOOKUP(tab_herpeto[[#This Row],[Espécie*2]],'Base de dados'!B:Z,17,),0)</f>
        <v>0</v>
      </c>
      <c r="BJ369" s="29">
        <f>IFERROR(VLOOKUP(tab_herpeto[[#This Row],[Espécie*2]],'Base de dados'!B:Z,18,),0)</f>
        <v>0</v>
      </c>
      <c r="BK369" s="29" t="str">
        <f>IFERROR(VLOOKUP(tab_herpeto[[#This Row],[Espécie*2]],'Base de dados'!B:Z,19,),0)</f>
        <v>-</v>
      </c>
      <c r="BL369" s="29" t="str">
        <f>IFERROR(VLOOKUP(tab_herpeto[[#This Row],[Espécie*2]],'Base de dados'!B:Z,20,),0)</f>
        <v>-</v>
      </c>
      <c r="BM369" s="29" t="str">
        <f>IFERROR(VLOOKUP(tab_herpeto[[#This Row],[Espécie*2]],'Base de dados'!B:Z,24),0)</f>
        <v>-</v>
      </c>
      <c r="BN369" s="29" t="str">
        <f>IFERROR(VLOOKUP(tab_herpeto[[#This Row],[Espécie*2]],'Base de dados'!B:Z,25,),0)</f>
        <v>-</v>
      </c>
      <c r="BO369" s="29">
        <f>IFERROR(VLOOKUP(tab_herpeto[[#This Row],[Espécie*2]],'Base de dados'!B:Z,2),0)</f>
        <v>898</v>
      </c>
      <c r="BP369" s="29">
        <f>IFERROR(VLOOKUP(tab_herpeto[[#This Row],[Espécie*2]],'Base de dados'!B:AA,26),0)</f>
        <v>0</v>
      </c>
    </row>
    <row r="370" spans="2:68" x14ac:dyDescent="0.25">
      <c r="B370" s="29">
        <v>366</v>
      </c>
      <c r="C370" s="33" t="s">
        <v>3071</v>
      </c>
      <c r="D370" s="29" t="s">
        <v>3131</v>
      </c>
      <c r="E370" s="29" t="s">
        <v>86</v>
      </c>
      <c r="F370" s="50">
        <v>45202</v>
      </c>
      <c r="G370" s="50" t="s">
        <v>3072</v>
      </c>
      <c r="H370" s="50"/>
      <c r="I370" s="50" t="s">
        <v>57</v>
      </c>
      <c r="J370" s="50" t="s">
        <v>3133</v>
      </c>
      <c r="K370" s="50" t="s">
        <v>870</v>
      </c>
      <c r="L370" s="29" t="str">
        <f>IFERROR(VLOOKUP(tab_herpeto[[#This Row],[Espécie*]],'Base de dados'!B:Z,7,),0)</f>
        <v>sapo-ferreiro</v>
      </c>
      <c r="M370" s="29" t="s">
        <v>3</v>
      </c>
      <c r="N370" s="49" t="s">
        <v>82</v>
      </c>
      <c r="O370" s="49" t="s">
        <v>82</v>
      </c>
      <c r="P370" s="29" t="s">
        <v>39</v>
      </c>
      <c r="Q370" s="49" t="s">
        <v>3136</v>
      </c>
      <c r="R370" s="49"/>
      <c r="S370" s="49" t="s">
        <v>4</v>
      </c>
      <c r="T370" s="55">
        <v>0.8125</v>
      </c>
      <c r="U370" s="55">
        <v>0.85416666666666696</v>
      </c>
      <c r="V370" s="49"/>
      <c r="W370" s="49"/>
      <c r="X370" s="29"/>
      <c r="Y370" s="29"/>
      <c r="Z370" s="33">
        <f>tab_herpeto[[#This Row],[Data]]</f>
        <v>45202</v>
      </c>
      <c r="AA370" s="29" t="str">
        <f>tab_herpeto[[#This Row],[Empreendimento]]</f>
        <v>PCH Canoas</v>
      </c>
      <c r="AB370" s="29" t="s">
        <v>175</v>
      </c>
      <c r="AC370" s="29" t="s">
        <v>178</v>
      </c>
      <c r="AD370" s="29" t="s">
        <v>181</v>
      </c>
      <c r="AE370" s="29" t="s">
        <v>3086</v>
      </c>
      <c r="AF370" s="29" t="s">
        <v>184</v>
      </c>
      <c r="AG370" s="29" t="s">
        <v>3130</v>
      </c>
      <c r="AH370" s="29" t="s">
        <v>189</v>
      </c>
      <c r="AI370" s="43" t="str">
        <f>tab_herpeto[[#This Row],[Espécie*]]</f>
        <v>Boana faber</v>
      </c>
      <c r="AJ370" s="34" t="str">
        <f>IFERROR(VLOOKUP(tab_herpeto[[#This Row],[Espécie*2]],'Base de dados'!B:Z,7,),0)</f>
        <v>sapo-ferreiro</v>
      </c>
      <c r="AK370" s="29" t="str">
        <f>IFERROR(VLOOKUP(tab_herpeto[[#This Row],[Espécie*2]],'Base de dados'!B:Z,13,),0)</f>
        <v>-</v>
      </c>
      <c r="AL370" s="29"/>
      <c r="AM370" s="4">
        <v>532838</v>
      </c>
      <c r="AN370" s="4">
        <v>6964142</v>
      </c>
      <c r="AO370" s="29" t="str">
        <f>IFERROR(VLOOKUP(tab_herpeto[[#This Row],[Espécie*2]],'Base de dados'!B:Z,22,),0)</f>
        <v>-</v>
      </c>
      <c r="AP370" s="29" t="str">
        <f>IFERROR(VLOOKUP(tab_herpeto[[#This Row],[Espécie*2]],'Base de dados'!B:Z,23,),0)</f>
        <v>-</v>
      </c>
      <c r="AQ370" s="29" t="str">
        <f>IFERROR(VLOOKUP(tab_herpeto[[#This Row],[Espécie*2]],'Base de dados'!B:Z,21,),0)</f>
        <v>LC</v>
      </c>
      <c r="AR370" s="29" t="str">
        <f>tab_herpeto[[#This Row],[Campanha]]</f>
        <v>C04</v>
      </c>
      <c r="AS370" s="29"/>
      <c r="AT370" s="29" t="str">
        <f>tab_herpeto[[#This Row],[Método]]</f>
        <v>Ponto de escuta</v>
      </c>
      <c r="AU370" s="29" t="str">
        <f>tab_herpeto[[#This Row],[ID Marcação*]]</f>
        <v>-</v>
      </c>
      <c r="AV370" s="29">
        <f>tab_herpeto[[#This Row],[Nº do Tombo]]</f>
        <v>0</v>
      </c>
      <c r="AW370" s="29" t="str">
        <f>IFERROR(VLOOKUP(tab_herpeto[[#This Row],[Espécie*2]],'Base de dados'!B:Z,11,),0)</f>
        <v>E</v>
      </c>
      <c r="AX370" s="29" t="str">
        <f>IFERROR(VLOOKUP(tab_herpeto[[#This Row],[Espécie*2]],'Base de dados'!B:Z,3,),0)</f>
        <v>Anura</v>
      </c>
      <c r="AY370" s="29" t="str">
        <f>IFERROR(VLOOKUP(tab_herpeto[[#This Row],[Espécie*2]],'Base de dados'!B:Z,4,),0)</f>
        <v>Hylidae</v>
      </c>
      <c r="AZ370" s="29" t="str">
        <f>IFERROR(VLOOKUP(tab_herpeto[[#This Row],[Espécie*2]],'Base de dados'!B:Z,5,),0)</f>
        <v>Cophomantinae</v>
      </c>
      <c r="BA370" s="29">
        <f>IFERROR(VLOOKUP(tab_herpeto[[#This Row],[Espécie*2]],'Base de dados'!B:Z,6,),0)</f>
        <v>0</v>
      </c>
      <c r="BB370" s="29" t="str">
        <f>IFERROR(VLOOKUP(tab_herpeto[[#This Row],[Espécie*2]],'Base de dados'!B:Z,8,),0)</f>
        <v>-</v>
      </c>
      <c r="BC370" s="29" t="str">
        <f>IFERROR(VLOOKUP(tab_herpeto[[#This Row],[Espécie*2]],'Base de dados'!B:Z,9,),0)</f>
        <v>Ar</v>
      </c>
      <c r="BD370" s="29" t="str">
        <f>IFERROR(VLOOKUP(tab_herpeto[[#This Row],[Espécie*2]],'Base de dados'!B:Z,10,),0)</f>
        <v>AF</v>
      </c>
      <c r="BE370" s="29" t="str">
        <f>IFERROR(VLOOKUP(tab_herpeto[[#This Row],[Espécie*2]],'Base de dados'!B:Z,12,),0)</f>
        <v>-</v>
      </c>
      <c r="BF370" s="29" t="str">
        <f>IFERROR(VLOOKUP(tab_herpeto[[#This Row],[Espécie*2]],'Base de dados'!B:Z,14,),0)</f>
        <v>RS, SC, PR, SP, RJ, MG, ES, BA, SE, AL, PE</v>
      </c>
      <c r="BG370" s="29">
        <f>IFERROR(VLOOKUP(tab_herpeto[[#This Row],[Espécie*2]],'Base de dados'!B:Z,15,),0)</f>
        <v>0</v>
      </c>
      <c r="BH370" s="29">
        <f>IFERROR(VLOOKUP(tab_herpeto[[#This Row],[Espécie*2]],'Base de dados'!B:Z,16,),0)</f>
        <v>0</v>
      </c>
      <c r="BI370" s="29">
        <f>IFERROR(VLOOKUP(tab_herpeto[[#This Row],[Espécie*2]],'Base de dados'!B:Z,17,),0)</f>
        <v>0</v>
      </c>
      <c r="BJ370" s="29">
        <f>IFERROR(VLOOKUP(tab_herpeto[[#This Row],[Espécie*2]],'Base de dados'!B:Z,18,),0)</f>
        <v>0</v>
      </c>
      <c r="BK370" s="29" t="str">
        <f>IFERROR(VLOOKUP(tab_herpeto[[#This Row],[Espécie*2]],'Base de dados'!B:Z,19,),0)</f>
        <v>-</v>
      </c>
      <c r="BL370" s="29" t="str">
        <f>IFERROR(VLOOKUP(tab_herpeto[[#This Row],[Espécie*2]],'Base de dados'!B:Z,20,),0)</f>
        <v>-</v>
      </c>
      <c r="BM370" s="29">
        <f>IFERROR(VLOOKUP(tab_herpeto[[#This Row],[Espécie*2]],'Base de dados'!B:Z,24),0)</f>
        <v>0</v>
      </c>
      <c r="BN370" s="29" t="str">
        <f>IFERROR(VLOOKUP(tab_herpeto[[#This Row],[Espécie*2]],'Base de dados'!B:Z,25,),0)</f>
        <v>-</v>
      </c>
      <c r="BO370" s="29">
        <f>IFERROR(VLOOKUP(tab_herpeto[[#This Row],[Espécie*2]],'Base de dados'!B:Z,2),0)</f>
        <v>127</v>
      </c>
      <c r="BP370" s="29">
        <f>IFERROR(VLOOKUP(tab_herpeto[[#This Row],[Espécie*2]],'Base de dados'!B:AA,26),0)</f>
        <v>0</v>
      </c>
    </row>
    <row r="371" spans="2:68" x14ac:dyDescent="0.25">
      <c r="B371" s="29">
        <v>367</v>
      </c>
      <c r="C371" s="33" t="s">
        <v>3071</v>
      </c>
      <c r="D371" s="29" t="s">
        <v>3131</v>
      </c>
      <c r="E371" s="29" t="s">
        <v>86</v>
      </c>
      <c r="F371" s="50">
        <v>45202</v>
      </c>
      <c r="G371" s="50" t="s">
        <v>3072</v>
      </c>
      <c r="H371" s="50"/>
      <c r="I371" s="50" t="s">
        <v>57</v>
      </c>
      <c r="J371" s="50" t="s">
        <v>3133</v>
      </c>
      <c r="K371" s="50" t="s">
        <v>1268</v>
      </c>
      <c r="L371" s="29" t="str">
        <f>IFERROR(VLOOKUP(tab_herpeto[[#This Row],[Espécie*]],'Base de dados'!B:Z,7,),0)</f>
        <v>sapinho-limão</v>
      </c>
      <c r="M371" s="29" t="s">
        <v>3</v>
      </c>
      <c r="N371" s="49" t="s">
        <v>82</v>
      </c>
      <c r="O371" s="49" t="s">
        <v>82</v>
      </c>
      <c r="P371" s="29" t="s">
        <v>39</v>
      </c>
      <c r="Q371" s="49" t="s">
        <v>3136</v>
      </c>
      <c r="R371" s="49"/>
      <c r="S371" s="49" t="s">
        <v>4</v>
      </c>
      <c r="T371" s="55">
        <v>0.8125</v>
      </c>
      <c r="U371" s="55">
        <v>0.85416666666666696</v>
      </c>
      <c r="V371" s="49"/>
      <c r="W371" s="49"/>
      <c r="X371" s="29"/>
      <c r="Y371" s="29"/>
      <c r="Z371" s="33">
        <f>tab_herpeto[[#This Row],[Data]]</f>
        <v>45202</v>
      </c>
      <c r="AA371" s="29" t="str">
        <f>tab_herpeto[[#This Row],[Empreendimento]]</f>
        <v>PCH Canoas</v>
      </c>
      <c r="AB371" s="29" t="s">
        <v>175</v>
      </c>
      <c r="AC371" s="29" t="s">
        <v>178</v>
      </c>
      <c r="AD371" s="29" t="s">
        <v>181</v>
      </c>
      <c r="AE371" s="29" t="s">
        <v>3086</v>
      </c>
      <c r="AF371" s="29" t="s">
        <v>184</v>
      </c>
      <c r="AG371" s="29" t="s">
        <v>3130</v>
      </c>
      <c r="AH371" s="29" t="s">
        <v>189</v>
      </c>
      <c r="AI371" s="43" t="str">
        <f>tab_herpeto[[#This Row],[Espécie*]]</f>
        <v>Sphaenorhynchus surdus</v>
      </c>
      <c r="AJ371" s="34" t="str">
        <f>IFERROR(VLOOKUP(tab_herpeto[[#This Row],[Espécie*2]],'Base de dados'!B:Z,7,),0)</f>
        <v>sapinho-limão</v>
      </c>
      <c r="AK371" s="29" t="str">
        <f>IFERROR(VLOOKUP(tab_herpeto[[#This Row],[Espécie*2]],'Base de dados'!B:Z,13,),0)</f>
        <v>-</v>
      </c>
      <c r="AL371" s="29"/>
      <c r="AM371" s="4">
        <v>532838</v>
      </c>
      <c r="AN371" s="4">
        <v>6964142</v>
      </c>
      <c r="AO371" s="29" t="str">
        <f>IFERROR(VLOOKUP(tab_herpeto[[#This Row],[Espécie*2]],'Base de dados'!B:Z,22,),0)</f>
        <v>-</v>
      </c>
      <c r="AP371" s="29" t="str">
        <f>IFERROR(VLOOKUP(tab_herpeto[[#This Row],[Espécie*2]],'Base de dados'!B:Z,23,),0)</f>
        <v>-</v>
      </c>
      <c r="AQ371" s="29" t="str">
        <f>IFERROR(VLOOKUP(tab_herpeto[[#This Row],[Espécie*2]],'Base de dados'!B:Z,21,),0)</f>
        <v>LC</v>
      </c>
      <c r="AR371" s="29" t="str">
        <f>tab_herpeto[[#This Row],[Campanha]]</f>
        <v>C04</v>
      </c>
      <c r="AS371" s="29"/>
      <c r="AT371" s="29" t="str">
        <f>tab_herpeto[[#This Row],[Método]]</f>
        <v>Ponto de escuta</v>
      </c>
      <c r="AU371" s="29" t="str">
        <f>tab_herpeto[[#This Row],[ID Marcação*]]</f>
        <v>-</v>
      </c>
      <c r="AV371" s="29">
        <f>tab_herpeto[[#This Row],[Nº do Tombo]]</f>
        <v>0</v>
      </c>
      <c r="AW371" s="29" t="str">
        <f>IFERROR(VLOOKUP(tab_herpeto[[#This Row],[Espécie*2]],'Base de dados'!B:Z,11,),0)</f>
        <v>E</v>
      </c>
      <c r="AX371" s="29" t="str">
        <f>IFERROR(VLOOKUP(tab_herpeto[[#This Row],[Espécie*2]],'Base de dados'!B:Z,3,),0)</f>
        <v>Anura</v>
      </c>
      <c r="AY371" s="29" t="str">
        <f>IFERROR(VLOOKUP(tab_herpeto[[#This Row],[Espécie*2]],'Base de dados'!B:Z,4,),0)</f>
        <v>Hylidae</v>
      </c>
      <c r="AZ371" s="29" t="str">
        <f>IFERROR(VLOOKUP(tab_herpeto[[#This Row],[Espécie*2]],'Base de dados'!B:Z,5,),0)</f>
        <v>Scinaxinae</v>
      </c>
      <c r="BA371" s="29">
        <f>IFERROR(VLOOKUP(tab_herpeto[[#This Row],[Espécie*2]],'Base de dados'!B:Z,6,),0)</f>
        <v>0</v>
      </c>
      <c r="BB371" s="29" t="str">
        <f>IFERROR(VLOOKUP(tab_herpeto[[#This Row],[Espécie*2]],'Base de dados'!B:Z,8,),0)</f>
        <v>-</v>
      </c>
      <c r="BC371" s="29" t="str">
        <f>IFERROR(VLOOKUP(tab_herpeto[[#This Row],[Espécie*2]],'Base de dados'!B:Z,9,),0)</f>
        <v>Ar/Aq</v>
      </c>
      <c r="BD371" s="29" t="str">
        <f>IFERROR(VLOOKUP(tab_herpeto[[#This Row],[Espécie*2]],'Base de dados'!B:Z,10,),0)</f>
        <v>AF</v>
      </c>
      <c r="BE371" s="29" t="str">
        <f>IFERROR(VLOOKUP(tab_herpeto[[#This Row],[Espécie*2]],'Base de dados'!B:Z,12,),0)</f>
        <v>-</v>
      </c>
      <c r="BF371" s="29" t="str">
        <f>IFERROR(VLOOKUP(tab_herpeto[[#This Row],[Espécie*2]],'Base de dados'!B:Z,14,),0)</f>
        <v>RS, SC, PR</v>
      </c>
      <c r="BG371" s="29">
        <f>IFERROR(VLOOKUP(tab_herpeto[[#This Row],[Espécie*2]],'Base de dados'!B:Z,15,),0)</f>
        <v>0</v>
      </c>
      <c r="BH371" s="29">
        <f>IFERROR(VLOOKUP(tab_herpeto[[#This Row],[Espécie*2]],'Base de dados'!B:Z,16,),0)</f>
        <v>0</v>
      </c>
      <c r="BI371" s="29">
        <f>IFERROR(VLOOKUP(tab_herpeto[[#This Row],[Espécie*2]],'Base de dados'!B:Z,17,),0)</f>
        <v>0</v>
      </c>
      <c r="BJ371" s="29">
        <f>IFERROR(VLOOKUP(tab_herpeto[[#This Row],[Espécie*2]],'Base de dados'!B:Z,18,),0)</f>
        <v>0</v>
      </c>
      <c r="BK371" s="29" t="str">
        <f>IFERROR(VLOOKUP(tab_herpeto[[#This Row],[Espécie*2]],'Base de dados'!B:Z,19,),0)</f>
        <v>-</v>
      </c>
      <c r="BL371" s="29" t="str">
        <f>IFERROR(VLOOKUP(tab_herpeto[[#This Row],[Espécie*2]],'Base de dados'!B:Z,20,),0)</f>
        <v>-</v>
      </c>
      <c r="BM371" s="29" t="str">
        <f>IFERROR(VLOOKUP(tab_herpeto[[#This Row],[Espécie*2]],'Base de dados'!B:Z,24),0)</f>
        <v>-</v>
      </c>
      <c r="BN371" s="29" t="str">
        <f>IFERROR(VLOOKUP(tab_herpeto[[#This Row],[Espécie*2]],'Base de dados'!B:Z,25,),0)</f>
        <v>-</v>
      </c>
      <c r="BO371" s="29" t="str">
        <f>IFERROR(VLOOKUP(tab_herpeto[[#This Row],[Espécie*2]],'Base de dados'!B:Z,2),0)</f>
        <v>XX</v>
      </c>
      <c r="BP371" s="29">
        <f>IFERROR(VLOOKUP(tab_herpeto[[#This Row],[Espécie*2]],'Base de dados'!B:AA,26),0)</f>
        <v>0</v>
      </c>
    </row>
    <row r="372" spans="2:68" x14ac:dyDescent="0.25">
      <c r="B372" s="29">
        <v>368</v>
      </c>
      <c r="C372" s="33" t="s">
        <v>3071</v>
      </c>
      <c r="D372" s="29" t="s">
        <v>3131</v>
      </c>
      <c r="E372" s="29" t="s">
        <v>86</v>
      </c>
      <c r="F372" s="50">
        <v>45202</v>
      </c>
      <c r="G372" s="50" t="s">
        <v>3072</v>
      </c>
      <c r="H372" s="50"/>
      <c r="I372" s="50" t="s">
        <v>57</v>
      </c>
      <c r="J372" s="50" t="s">
        <v>3133</v>
      </c>
      <c r="K372" s="50" t="s">
        <v>1268</v>
      </c>
      <c r="L372" s="29" t="str">
        <f>IFERROR(VLOOKUP(tab_herpeto[[#This Row],[Espécie*]],'Base de dados'!B:Z,7,),0)</f>
        <v>sapinho-limão</v>
      </c>
      <c r="M372" s="29" t="s">
        <v>3</v>
      </c>
      <c r="N372" s="49" t="s">
        <v>82</v>
      </c>
      <c r="O372" s="49" t="s">
        <v>82</v>
      </c>
      <c r="P372" s="29" t="s">
        <v>39</v>
      </c>
      <c r="Q372" s="49" t="s">
        <v>3136</v>
      </c>
      <c r="R372" s="49"/>
      <c r="S372" s="49" t="s">
        <v>4</v>
      </c>
      <c r="T372" s="55">
        <v>0.8125</v>
      </c>
      <c r="U372" s="55">
        <v>0.85416666666666696</v>
      </c>
      <c r="V372" s="49"/>
      <c r="W372" s="49"/>
      <c r="X372" s="29"/>
      <c r="Y372" s="29"/>
      <c r="Z372" s="33">
        <f>tab_herpeto[[#This Row],[Data]]</f>
        <v>45202</v>
      </c>
      <c r="AA372" s="29" t="str">
        <f>tab_herpeto[[#This Row],[Empreendimento]]</f>
        <v>PCH Canoas</v>
      </c>
      <c r="AB372" s="29" t="s">
        <v>175</v>
      </c>
      <c r="AC372" s="29" t="s">
        <v>178</v>
      </c>
      <c r="AD372" s="29" t="s">
        <v>181</v>
      </c>
      <c r="AE372" s="29" t="s">
        <v>3086</v>
      </c>
      <c r="AF372" s="29" t="s">
        <v>184</v>
      </c>
      <c r="AG372" s="29" t="s">
        <v>3130</v>
      </c>
      <c r="AH372" s="29" t="s">
        <v>189</v>
      </c>
      <c r="AI372" s="43" t="str">
        <f>tab_herpeto[[#This Row],[Espécie*]]</f>
        <v>Sphaenorhynchus surdus</v>
      </c>
      <c r="AJ372" s="34" t="str">
        <f>IFERROR(VLOOKUP(tab_herpeto[[#This Row],[Espécie*2]],'Base de dados'!B:Z,7,),0)</f>
        <v>sapinho-limão</v>
      </c>
      <c r="AK372" s="29" t="str">
        <f>IFERROR(VLOOKUP(tab_herpeto[[#This Row],[Espécie*2]],'Base de dados'!B:Z,13,),0)</f>
        <v>-</v>
      </c>
      <c r="AL372" s="29"/>
      <c r="AM372" s="4">
        <v>532838</v>
      </c>
      <c r="AN372" s="4">
        <v>6964142</v>
      </c>
      <c r="AO372" s="29" t="str">
        <f>IFERROR(VLOOKUP(tab_herpeto[[#This Row],[Espécie*2]],'Base de dados'!B:Z,22,),0)</f>
        <v>-</v>
      </c>
      <c r="AP372" s="29" t="str">
        <f>IFERROR(VLOOKUP(tab_herpeto[[#This Row],[Espécie*2]],'Base de dados'!B:Z,23,),0)</f>
        <v>-</v>
      </c>
      <c r="AQ372" s="29" t="str">
        <f>IFERROR(VLOOKUP(tab_herpeto[[#This Row],[Espécie*2]],'Base de dados'!B:Z,21,),0)</f>
        <v>LC</v>
      </c>
      <c r="AR372" s="29" t="str">
        <f>tab_herpeto[[#This Row],[Campanha]]</f>
        <v>C04</v>
      </c>
      <c r="AS372" s="29"/>
      <c r="AT372" s="29" t="str">
        <f>tab_herpeto[[#This Row],[Método]]</f>
        <v>Ponto de escuta</v>
      </c>
      <c r="AU372" s="29" t="str">
        <f>tab_herpeto[[#This Row],[ID Marcação*]]</f>
        <v>-</v>
      </c>
      <c r="AV372" s="29">
        <f>tab_herpeto[[#This Row],[Nº do Tombo]]</f>
        <v>0</v>
      </c>
      <c r="AW372" s="29" t="str">
        <f>IFERROR(VLOOKUP(tab_herpeto[[#This Row],[Espécie*2]],'Base de dados'!B:Z,11,),0)</f>
        <v>E</v>
      </c>
      <c r="AX372" s="29" t="str">
        <f>IFERROR(VLOOKUP(tab_herpeto[[#This Row],[Espécie*2]],'Base de dados'!B:Z,3,),0)</f>
        <v>Anura</v>
      </c>
      <c r="AY372" s="29" t="str">
        <f>IFERROR(VLOOKUP(tab_herpeto[[#This Row],[Espécie*2]],'Base de dados'!B:Z,4,),0)</f>
        <v>Hylidae</v>
      </c>
      <c r="AZ372" s="29" t="str">
        <f>IFERROR(VLOOKUP(tab_herpeto[[#This Row],[Espécie*2]],'Base de dados'!B:Z,5,),0)</f>
        <v>Scinaxinae</v>
      </c>
      <c r="BA372" s="29">
        <f>IFERROR(VLOOKUP(tab_herpeto[[#This Row],[Espécie*2]],'Base de dados'!B:Z,6,),0)</f>
        <v>0</v>
      </c>
      <c r="BB372" s="29" t="str">
        <f>IFERROR(VLOOKUP(tab_herpeto[[#This Row],[Espécie*2]],'Base de dados'!B:Z,8,),0)</f>
        <v>-</v>
      </c>
      <c r="BC372" s="29" t="str">
        <f>IFERROR(VLOOKUP(tab_herpeto[[#This Row],[Espécie*2]],'Base de dados'!B:Z,9,),0)</f>
        <v>Ar/Aq</v>
      </c>
      <c r="BD372" s="29" t="str">
        <f>IFERROR(VLOOKUP(tab_herpeto[[#This Row],[Espécie*2]],'Base de dados'!B:Z,10,),0)</f>
        <v>AF</v>
      </c>
      <c r="BE372" s="29" t="str">
        <f>IFERROR(VLOOKUP(tab_herpeto[[#This Row],[Espécie*2]],'Base de dados'!B:Z,12,),0)</f>
        <v>-</v>
      </c>
      <c r="BF372" s="29" t="str">
        <f>IFERROR(VLOOKUP(tab_herpeto[[#This Row],[Espécie*2]],'Base de dados'!B:Z,14,),0)</f>
        <v>RS, SC, PR</v>
      </c>
      <c r="BG372" s="29">
        <f>IFERROR(VLOOKUP(tab_herpeto[[#This Row],[Espécie*2]],'Base de dados'!B:Z,15,),0)</f>
        <v>0</v>
      </c>
      <c r="BH372" s="29">
        <f>IFERROR(VLOOKUP(tab_herpeto[[#This Row],[Espécie*2]],'Base de dados'!B:Z,16,),0)</f>
        <v>0</v>
      </c>
      <c r="BI372" s="29">
        <f>IFERROR(VLOOKUP(tab_herpeto[[#This Row],[Espécie*2]],'Base de dados'!B:Z,17,),0)</f>
        <v>0</v>
      </c>
      <c r="BJ372" s="29">
        <f>IFERROR(VLOOKUP(tab_herpeto[[#This Row],[Espécie*2]],'Base de dados'!B:Z,18,),0)</f>
        <v>0</v>
      </c>
      <c r="BK372" s="29" t="str">
        <f>IFERROR(VLOOKUP(tab_herpeto[[#This Row],[Espécie*2]],'Base de dados'!B:Z,19,),0)</f>
        <v>-</v>
      </c>
      <c r="BL372" s="29" t="str">
        <f>IFERROR(VLOOKUP(tab_herpeto[[#This Row],[Espécie*2]],'Base de dados'!B:Z,20,),0)</f>
        <v>-</v>
      </c>
      <c r="BM372" s="29" t="str">
        <f>IFERROR(VLOOKUP(tab_herpeto[[#This Row],[Espécie*2]],'Base de dados'!B:Z,24),0)</f>
        <v>-</v>
      </c>
      <c r="BN372" s="29" t="str">
        <f>IFERROR(VLOOKUP(tab_herpeto[[#This Row],[Espécie*2]],'Base de dados'!B:Z,25,),0)</f>
        <v>-</v>
      </c>
      <c r="BO372" s="29" t="str">
        <f>IFERROR(VLOOKUP(tab_herpeto[[#This Row],[Espécie*2]],'Base de dados'!B:Z,2),0)</f>
        <v>XX</v>
      </c>
      <c r="BP372" s="29">
        <f>IFERROR(VLOOKUP(tab_herpeto[[#This Row],[Espécie*2]],'Base de dados'!B:AA,26),0)</f>
        <v>0</v>
      </c>
    </row>
    <row r="373" spans="2:68" x14ac:dyDescent="0.25">
      <c r="B373" s="29">
        <v>369</v>
      </c>
      <c r="C373" s="33" t="s">
        <v>3071</v>
      </c>
      <c r="D373" s="29" t="s">
        <v>3131</v>
      </c>
      <c r="E373" s="29" t="s">
        <v>86</v>
      </c>
      <c r="F373" s="50">
        <v>45202</v>
      </c>
      <c r="G373" s="50" t="s">
        <v>3072</v>
      </c>
      <c r="H373" s="50"/>
      <c r="I373" s="50" t="s">
        <v>57</v>
      </c>
      <c r="J373" s="50" t="s">
        <v>3133</v>
      </c>
      <c r="K373" s="50" t="s">
        <v>1268</v>
      </c>
      <c r="L373" s="29" t="str">
        <f>IFERROR(VLOOKUP(tab_herpeto[[#This Row],[Espécie*]],'Base de dados'!B:Z,7,),0)</f>
        <v>sapinho-limão</v>
      </c>
      <c r="M373" s="29" t="s">
        <v>3</v>
      </c>
      <c r="N373" s="49" t="s">
        <v>82</v>
      </c>
      <c r="O373" s="49" t="s">
        <v>82</v>
      </c>
      <c r="P373" s="29" t="s">
        <v>39</v>
      </c>
      <c r="Q373" s="49" t="s">
        <v>3136</v>
      </c>
      <c r="R373" s="49"/>
      <c r="S373" s="49" t="s">
        <v>4</v>
      </c>
      <c r="T373" s="55">
        <v>0.8125</v>
      </c>
      <c r="U373" s="55">
        <v>0.85416666666666696</v>
      </c>
      <c r="V373" s="49"/>
      <c r="W373" s="49"/>
      <c r="X373" s="29"/>
      <c r="Y373" s="29"/>
      <c r="Z373" s="33">
        <f>tab_herpeto[[#This Row],[Data]]</f>
        <v>45202</v>
      </c>
      <c r="AA373" s="29" t="str">
        <f>tab_herpeto[[#This Row],[Empreendimento]]</f>
        <v>PCH Canoas</v>
      </c>
      <c r="AB373" s="29" t="s">
        <v>175</v>
      </c>
      <c r="AC373" s="29" t="s">
        <v>178</v>
      </c>
      <c r="AD373" s="29" t="s">
        <v>181</v>
      </c>
      <c r="AE373" s="29" t="s">
        <v>3086</v>
      </c>
      <c r="AF373" s="29" t="s">
        <v>184</v>
      </c>
      <c r="AG373" s="29" t="s">
        <v>3130</v>
      </c>
      <c r="AH373" s="29" t="s">
        <v>189</v>
      </c>
      <c r="AI373" s="43" t="str">
        <f>tab_herpeto[[#This Row],[Espécie*]]</f>
        <v>Sphaenorhynchus surdus</v>
      </c>
      <c r="AJ373" s="34" t="str">
        <f>IFERROR(VLOOKUP(tab_herpeto[[#This Row],[Espécie*2]],'Base de dados'!B:Z,7,),0)</f>
        <v>sapinho-limão</v>
      </c>
      <c r="AK373" s="29" t="str">
        <f>IFERROR(VLOOKUP(tab_herpeto[[#This Row],[Espécie*2]],'Base de dados'!B:Z,13,),0)</f>
        <v>-</v>
      </c>
      <c r="AL373" s="29"/>
      <c r="AM373" s="4">
        <v>532838</v>
      </c>
      <c r="AN373" s="4">
        <v>6964142</v>
      </c>
      <c r="AO373" s="29" t="str">
        <f>IFERROR(VLOOKUP(tab_herpeto[[#This Row],[Espécie*2]],'Base de dados'!B:Z,22,),0)</f>
        <v>-</v>
      </c>
      <c r="AP373" s="29" t="str">
        <f>IFERROR(VLOOKUP(tab_herpeto[[#This Row],[Espécie*2]],'Base de dados'!B:Z,23,),0)</f>
        <v>-</v>
      </c>
      <c r="AQ373" s="29" t="str">
        <f>IFERROR(VLOOKUP(tab_herpeto[[#This Row],[Espécie*2]],'Base de dados'!B:Z,21,),0)</f>
        <v>LC</v>
      </c>
      <c r="AR373" s="29" t="str">
        <f>tab_herpeto[[#This Row],[Campanha]]</f>
        <v>C04</v>
      </c>
      <c r="AS373" s="29"/>
      <c r="AT373" s="29" t="str">
        <f>tab_herpeto[[#This Row],[Método]]</f>
        <v>Ponto de escuta</v>
      </c>
      <c r="AU373" s="29" t="str">
        <f>tab_herpeto[[#This Row],[ID Marcação*]]</f>
        <v>-</v>
      </c>
      <c r="AV373" s="29">
        <f>tab_herpeto[[#This Row],[Nº do Tombo]]</f>
        <v>0</v>
      </c>
      <c r="AW373" s="29" t="str">
        <f>IFERROR(VLOOKUP(tab_herpeto[[#This Row],[Espécie*2]],'Base de dados'!B:Z,11,),0)</f>
        <v>E</v>
      </c>
      <c r="AX373" s="29" t="str">
        <f>IFERROR(VLOOKUP(tab_herpeto[[#This Row],[Espécie*2]],'Base de dados'!B:Z,3,),0)</f>
        <v>Anura</v>
      </c>
      <c r="AY373" s="29" t="str">
        <f>IFERROR(VLOOKUP(tab_herpeto[[#This Row],[Espécie*2]],'Base de dados'!B:Z,4,),0)</f>
        <v>Hylidae</v>
      </c>
      <c r="AZ373" s="29" t="str">
        <f>IFERROR(VLOOKUP(tab_herpeto[[#This Row],[Espécie*2]],'Base de dados'!B:Z,5,),0)</f>
        <v>Scinaxinae</v>
      </c>
      <c r="BA373" s="29">
        <f>IFERROR(VLOOKUP(tab_herpeto[[#This Row],[Espécie*2]],'Base de dados'!B:Z,6,),0)</f>
        <v>0</v>
      </c>
      <c r="BB373" s="29" t="str">
        <f>IFERROR(VLOOKUP(tab_herpeto[[#This Row],[Espécie*2]],'Base de dados'!B:Z,8,),0)</f>
        <v>-</v>
      </c>
      <c r="BC373" s="29" t="str">
        <f>IFERROR(VLOOKUP(tab_herpeto[[#This Row],[Espécie*2]],'Base de dados'!B:Z,9,),0)</f>
        <v>Ar/Aq</v>
      </c>
      <c r="BD373" s="29" t="str">
        <f>IFERROR(VLOOKUP(tab_herpeto[[#This Row],[Espécie*2]],'Base de dados'!B:Z,10,),0)</f>
        <v>AF</v>
      </c>
      <c r="BE373" s="29" t="str">
        <f>IFERROR(VLOOKUP(tab_herpeto[[#This Row],[Espécie*2]],'Base de dados'!B:Z,12,),0)</f>
        <v>-</v>
      </c>
      <c r="BF373" s="29" t="str">
        <f>IFERROR(VLOOKUP(tab_herpeto[[#This Row],[Espécie*2]],'Base de dados'!B:Z,14,),0)</f>
        <v>RS, SC, PR</v>
      </c>
      <c r="BG373" s="29">
        <f>IFERROR(VLOOKUP(tab_herpeto[[#This Row],[Espécie*2]],'Base de dados'!B:Z,15,),0)</f>
        <v>0</v>
      </c>
      <c r="BH373" s="29">
        <f>IFERROR(VLOOKUP(tab_herpeto[[#This Row],[Espécie*2]],'Base de dados'!B:Z,16,),0)</f>
        <v>0</v>
      </c>
      <c r="BI373" s="29">
        <f>IFERROR(VLOOKUP(tab_herpeto[[#This Row],[Espécie*2]],'Base de dados'!B:Z,17,),0)</f>
        <v>0</v>
      </c>
      <c r="BJ373" s="29">
        <f>IFERROR(VLOOKUP(tab_herpeto[[#This Row],[Espécie*2]],'Base de dados'!B:Z,18,),0)</f>
        <v>0</v>
      </c>
      <c r="BK373" s="29" t="str">
        <f>IFERROR(VLOOKUP(tab_herpeto[[#This Row],[Espécie*2]],'Base de dados'!B:Z,19,),0)</f>
        <v>-</v>
      </c>
      <c r="BL373" s="29" t="str">
        <f>IFERROR(VLOOKUP(tab_herpeto[[#This Row],[Espécie*2]],'Base de dados'!B:Z,20,),0)</f>
        <v>-</v>
      </c>
      <c r="BM373" s="29" t="str">
        <f>IFERROR(VLOOKUP(tab_herpeto[[#This Row],[Espécie*2]],'Base de dados'!B:Z,24),0)</f>
        <v>-</v>
      </c>
      <c r="BN373" s="29" t="str">
        <f>IFERROR(VLOOKUP(tab_herpeto[[#This Row],[Espécie*2]],'Base de dados'!B:Z,25,),0)</f>
        <v>-</v>
      </c>
      <c r="BO373" s="29" t="str">
        <f>IFERROR(VLOOKUP(tab_herpeto[[#This Row],[Espécie*2]],'Base de dados'!B:Z,2),0)</f>
        <v>XX</v>
      </c>
      <c r="BP373" s="29">
        <f>IFERROR(VLOOKUP(tab_herpeto[[#This Row],[Espécie*2]],'Base de dados'!B:AA,26),0)</f>
        <v>0</v>
      </c>
    </row>
    <row r="374" spans="2:68" x14ac:dyDescent="0.25">
      <c r="B374" s="29">
        <v>370</v>
      </c>
      <c r="C374" s="33" t="s">
        <v>3071</v>
      </c>
      <c r="D374" s="29" t="s">
        <v>3131</v>
      </c>
      <c r="E374" s="29" t="s">
        <v>86</v>
      </c>
      <c r="F374" s="50">
        <v>45202</v>
      </c>
      <c r="G374" s="50" t="s">
        <v>3072</v>
      </c>
      <c r="H374" s="50"/>
      <c r="I374" s="50" t="s">
        <v>57</v>
      </c>
      <c r="J374" s="50" t="s">
        <v>3133</v>
      </c>
      <c r="K374" s="50" t="s">
        <v>1723</v>
      </c>
      <c r="L374" s="29" t="str">
        <f>IFERROR(VLOOKUP(tab_herpeto[[#This Row],[Espécie*]],'Base de dados'!B:Z,7,),0)</f>
        <v>rã-touro</v>
      </c>
      <c r="M374" s="29" t="s">
        <v>3</v>
      </c>
      <c r="N374" s="49" t="s">
        <v>82</v>
      </c>
      <c r="O374" s="49" t="s">
        <v>82</v>
      </c>
      <c r="P374" s="29" t="s">
        <v>39</v>
      </c>
      <c r="Q374" s="49" t="s">
        <v>3136</v>
      </c>
      <c r="R374" s="49"/>
      <c r="S374" s="49" t="s">
        <v>4</v>
      </c>
      <c r="T374" s="55">
        <v>0.8125</v>
      </c>
      <c r="U374" s="55">
        <v>0.85416666666666696</v>
      </c>
      <c r="V374" s="49"/>
      <c r="W374" s="49"/>
      <c r="X374" s="29"/>
      <c r="Y374" s="29"/>
      <c r="Z374" s="33">
        <f>tab_herpeto[[#This Row],[Data]]</f>
        <v>45202</v>
      </c>
      <c r="AA374" s="29" t="str">
        <f>tab_herpeto[[#This Row],[Empreendimento]]</f>
        <v>PCH Canoas</v>
      </c>
      <c r="AB374" s="29" t="s">
        <v>175</v>
      </c>
      <c r="AC374" s="29" t="s">
        <v>178</v>
      </c>
      <c r="AD374" s="29" t="s">
        <v>181</v>
      </c>
      <c r="AE374" s="29" t="s">
        <v>3086</v>
      </c>
      <c r="AF374" s="29" t="s">
        <v>184</v>
      </c>
      <c r="AG374" s="29" t="s">
        <v>3130</v>
      </c>
      <c r="AH374" s="29" t="s">
        <v>189</v>
      </c>
      <c r="AI374" s="43" t="str">
        <f>tab_herpeto[[#This Row],[Espécie*]]</f>
        <v>Aquarana catesbeiana</v>
      </c>
      <c r="AJ374" s="34" t="str">
        <f>IFERROR(VLOOKUP(tab_herpeto[[#This Row],[Espécie*2]],'Base de dados'!B:Z,7,),0)</f>
        <v>rã-touro</v>
      </c>
      <c r="AK374" s="29" t="str">
        <f>IFERROR(VLOOKUP(tab_herpeto[[#This Row],[Espécie*2]],'Base de dados'!B:Z,13,),0)</f>
        <v>-</v>
      </c>
      <c r="AL374" s="29"/>
      <c r="AM374" s="4">
        <v>532838</v>
      </c>
      <c r="AN374" s="4">
        <v>6964142</v>
      </c>
      <c r="AO374" s="29" t="str">
        <f>IFERROR(VLOOKUP(tab_herpeto[[#This Row],[Espécie*2]],'Base de dados'!B:Z,22,),0)</f>
        <v>-</v>
      </c>
      <c r="AP374" s="29" t="str">
        <f>IFERROR(VLOOKUP(tab_herpeto[[#This Row],[Espécie*2]],'Base de dados'!B:Z,23,),0)</f>
        <v>-</v>
      </c>
      <c r="AQ374" s="29" t="str">
        <f>IFERROR(VLOOKUP(tab_herpeto[[#This Row],[Espécie*2]],'Base de dados'!B:Z,21,),0)</f>
        <v>-</v>
      </c>
      <c r="AR374" s="29" t="str">
        <f>tab_herpeto[[#This Row],[Campanha]]</f>
        <v>C04</v>
      </c>
      <c r="AS374" s="29"/>
      <c r="AT374" s="29" t="str">
        <f>tab_herpeto[[#This Row],[Método]]</f>
        <v>Ponto de escuta</v>
      </c>
      <c r="AU374" s="29" t="str">
        <f>tab_herpeto[[#This Row],[ID Marcação*]]</f>
        <v>-</v>
      </c>
      <c r="AV374" s="29">
        <f>tab_herpeto[[#This Row],[Nº do Tombo]]</f>
        <v>0</v>
      </c>
      <c r="AW374" s="29">
        <f>IFERROR(VLOOKUP(tab_herpeto[[#This Row],[Espécie*2]],'Base de dados'!B:Z,11,),0)</f>
        <v>0</v>
      </c>
      <c r="AX374" s="29" t="str">
        <f>IFERROR(VLOOKUP(tab_herpeto[[#This Row],[Espécie*2]],'Base de dados'!B:Z,3,),0)</f>
        <v>Anura</v>
      </c>
      <c r="AY374" s="29" t="str">
        <f>IFERROR(VLOOKUP(tab_herpeto[[#This Row],[Espécie*2]],'Base de dados'!B:Z,4,),0)</f>
        <v>Ranidae</v>
      </c>
      <c r="AZ374" s="29">
        <f>IFERROR(VLOOKUP(tab_herpeto[[#This Row],[Espécie*2]],'Base de dados'!B:Z,5,),0)</f>
        <v>0</v>
      </c>
      <c r="BA374" s="29">
        <f>IFERROR(VLOOKUP(tab_herpeto[[#This Row],[Espécie*2]],'Base de dados'!B:Z,6,),0)</f>
        <v>0</v>
      </c>
      <c r="BB374" s="29">
        <f>IFERROR(VLOOKUP(tab_herpeto[[#This Row],[Espécie*2]],'Base de dados'!B:Z,8,),0)</f>
        <v>0</v>
      </c>
      <c r="BC374" s="29">
        <f>IFERROR(VLOOKUP(tab_herpeto[[#This Row],[Espécie*2]],'Base de dados'!B:Z,9,),0)</f>
        <v>0</v>
      </c>
      <c r="BD374" s="29">
        <f>IFERROR(VLOOKUP(tab_herpeto[[#This Row],[Espécie*2]],'Base de dados'!B:Z,10,),0)</f>
        <v>0</v>
      </c>
      <c r="BE374" s="29" t="str">
        <f>IFERROR(VLOOKUP(tab_herpeto[[#This Row],[Espécie*2]],'Base de dados'!B:Z,12,),0)</f>
        <v>-</v>
      </c>
      <c r="BF374" s="29">
        <f>IFERROR(VLOOKUP(tab_herpeto[[#This Row],[Espécie*2]],'Base de dados'!B:Z,14,),0)</f>
        <v>0</v>
      </c>
      <c r="BG374" s="29">
        <f>IFERROR(VLOOKUP(tab_herpeto[[#This Row],[Espécie*2]],'Base de dados'!B:Z,15,),0)</f>
        <v>0</v>
      </c>
      <c r="BH374" s="29">
        <f>IFERROR(VLOOKUP(tab_herpeto[[#This Row],[Espécie*2]],'Base de dados'!B:Z,16,),0)</f>
        <v>0</v>
      </c>
      <c r="BI374" s="29">
        <f>IFERROR(VLOOKUP(tab_herpeto[[#This Row],[Espécie*2]],'Base de dados'!B:Z,17,),0)</f>
        <v>0</v>
      </c>
      <c r="BJ374" s="29">
        <f>IFERROR(VLOOKUP(tab_herpeto[[#This Row],[Espécie*2]],'Base de dados'!B:Z,18,),0)</f>
        <v>0</v>
      </c>
      <c r="BK374" s="29">
        <f>IFERROR(VLOOKUP(tab_herpeto[[#This Row],[Espécie*2]],'Base de dados'!B:Z,19,),0)</f>
        <v>0</v>
      </c>
      <c r="BL374" s="29">
        <f>IFERROR(VLOOKUP(tab_herpeto[[#This Row],[Espécie*2]],'Base de dados'!B:Z,20,),0)</f>
        <v>0</v>
      </c>
      <c r="BM374" s="29" t="str">
        <f>IFERROR(VLOOKUP(tab_herpeto[[#This Row],[Espécie*2]],'Base de dados'!B:Z,24),0)</f>
        <v>-</v>
      </c>
      <c r="BN374" s="29">
        <f>IFERROR(VLOOKUP(tab_herpeto[[#This Row],[Espécie*2]],'Base de dados'!B:Z,25,),0)</f>
        <v>0</v>
      </c>
      <c r="BO374" s="29">
        <f>IFERROR(VLOOKUP(tab_herpeto[[#This Row],[Espécie*2]],'Base de dados'!B:Z,2),0)</f>
        <v>40</v>
      </c>
      <c r="BP374" s="29">
        <f>IFERROR(VLOOKUP(tab_herpeto[[#This Row],[Espécie*2]],'Base de dados'!B:AA,26),0)</f>
        <v>0</v>
      </c>
    </row>
    <row r="375" spans="2:68" x14ac:dyDescent="0.25">
      <c r="B375" s="29">
        <v>371</v>
      </c>
      <c r="C375" s="33" t="s">
        <v>3071</v>
      </c>
      <c r="D375" s="29" t="s">
        <v>3131</v>
      </c>
      <c r="E375" s="29" t="s">
        <v>86</v>
      </c>
      <c r="F375" s="50">
        <v>45202</v>
      </c>
      <c r="G375" s="50" t="s">
        <v>3072</v>
      </c>
      <c r="H375" s="50"/>
      <c r="I375" s="50" t="s">
        <v>57</v>
      </c>
      <c r="J375" s="50" t="s">
        <v>3133</v>
      </c>
      <c r="K375" s="50" t="s">
        <v>1723</v>
      </c>
      <c r="L375" s="29" t="str">
        <f>IFERROR(VLOOKUP(tab_herpeto[[#This Row],[Espécie*]],'Base de dados'!B:Z,7,),0)</f>
        <v>rã-touro</v>
      </c>
      <c r="M375" s="29" t="s">
        <v>3</v>
      </c>
      <c r="N375" s="49" t="s">
        <v>82</v>
      </c>
      <c r="O375" s="49" t="s">
        <v>82</v>
      </c>
      <c r="P375" s="29" t="s">
        <v>39</v>
      </c>
      <c r="Q375" s="49" t="s">
        <v>3136</v>
      </c>
      <c r="R375" s="49"/>
      <c r="S375" s="49" t="s">
        <v>4</v>
      </c>
      <c r="T375" s="55">
        <v>0.8125</v>
      </c>
      <c r="U375" s="55">
        <v>0.85416666666666696</v>
      </c>
      <c r="V375" s="49"/>
      <c r="W375" s="49"/>
      <c r="X375" s="29"/>
      <c r="Y375" s="29"/>
      <c r="Z375" s="33">
        <f>tab_herpeto[[#This Row],[Data]]</f>
        <v>45202</v>
      </c>
      <c r="AA375" s="29" t="str">
        <f>tab_herpeto[[#This Row],[Empreendimento]]</f>
        <v>PCH Canoas</v>
      </c>
      <c r="AB375" s="29" t="s">
        <v>175</v>
      </c>
      <c r="AC375" s="29" t="s">
        <v>178</v>
      </c>
      <c r="AD375" s="29" t="s">
        <v>181</v>
      </c>
      <c r="AE375" s="29" t="s">
        <v>3086</v>
      </c>
      <c r="AF375" s="29" t="s">
        <v>184</v>
      </c>
      <c r="AG375" s="29" t="s">
        <v>3130</v>
      </c>
      <c r="AH375" s="29" t="s">
        <v>189</v>
      </c>
      <c r="AI375" s="43" t="str">
        <f>tab_herpeto[[#This Row],[Espécie*]]</f>
        <v>Aquarana catesbeiana</v>
      </c>
      <c r="AJ375" s="34" t="str">
        <f>IFERROR(VLOOKUP(tab_herpeto[[#This Row],[Espécie*2]],'Base de dados'!B:Z,7,),0)</f>
        <v>rã-touro</v>
      </c>
      <c r="AK375" s="29" t="str">
        <f>IFERROR(VLOOKUP(tab_herpeto[[#This Row],[Espécie*2]],'Base de dados'!B:Z,13,),0)</f>
        <v>-</v>
      </c>
      <c r="AL375" s="29"/>
      <c r="AM375" s="4">
        <v>532838</v>
      </c>
      <c r="AN375" s="4">
        <v>6964142</v>
      </c>
      <c r="AO375" s="29" t="str">
        <f>IFERROR(VLOOKUP(tab_herpeto[[#This Row],[Espécie*2]],'Base de dados'!B:Z,22,),0)</f>
        <v>-</v>
      </c>
      <c r="AP375" s="29" t="str">
        <f>IFERROR(VLOOKUP(tab_herpeto[[#This Row],[Espécie*2]],'Base de dados'!B:Z,23,),0)</f>
        <v>-</v>
      </c>
      <c r="AQ375" s="29" t="str">
        <f>IFERROR(VLOOKUP(tab_herpeto[[#This Row],[Espécie*2]],'Base de dados'!B:Z,21,),0)</f>
        <v>-</v>
      </c>
      <c r="AR375" s="29" t="str">
        <f>tab_herpeto[[#This Row],[Campanha]]</f>
        <v>C04</v>
      </c>
      <c r="AS375" s="29"/>
      <c r="AT375" s="29" t="str">
        <f>tab_herpeto[[#This Row],[Método]]</f>
        <v>Ponto de escuta</v>
      </c>
      <c r="AU375" s="29" t="str">
        <f>tab_herpeto[[#This Row],[ID Marcação*]]</f>
        <v>-</v>
      </c>
      <c r="AV375" s="29">
        <f>tab_herpeto[[#This Row],[Nº do Tombo]]</f>
        <v>0</v>
      </c>
      <c r="AW375" s="29">
        <f>IFERROR(VLOOKUP(tab_herpeto[[#This Row],[Espécie*2]],'Base de dados'!B:Z,11,),0)</f>
        <v>0</v>
      </c>
      <c r="AX375" s="29" t="str">
        <f>IFERROR(VLOOKUP(tab_herpeto[[#This Row],[Espécie*2]],'Base de dados'!B:Z,3,),0)</f>
        <v>Anura</v>
      </c>
      <c r="AY375" s="29" t="str">
        <f>IFERROR(VLOOKUP(tab_herpeto[[#This Row],[Espécie*2]],'Base de dados'!B:Z,4,),0)</f>
        <v>Ranidae</v>
      </c>
      <c r="AZ375" s="29">
        <f>IFERROR(VLOOKUP(tab_herpeto[[#This Row],[Espécie*2]],'Base de dados'!B:Z,5,),0)</f>
        <v>0</v>
      </c>
      <c r="BA375" s="29">
        <f>IFERROR(VLOOKUP(tab_herpeto[[#This Row],[Espécie*2]],'Base de dados'!B:Z,6,),0)</f>
        <v>0</v>
      </c>
      <c r="BB375" s="29">
        <f>IFERROR(VLOOKUP(tab_herpeto[[#This Row],[Espécie*2]],'Base de dados'!B:Z,8,),0)</f>
        <v>0</v>
      </c>
      <c r="BC375" s="29">
        <f>IFERROR(VLOOKUP(tab_herpeto[[#This Row],[Espécie*2]],'Base de dados'!B:Z,9,),0)</f>
        <v>0</v>
      </c>
      <c r="BD375" s="29">
        <f>IFERROR(VLOOKUP(tab_herpeto[[#This Row],[Espécie*2]],'Base de dados'!B:Z,10,),0)</f>
        <v>0</v>
      </c>
      <c r="BE375" s="29" t="str">
        <f>IFERROR(VLOOKUP(tab_herpeto[[#This Row],[Espécie*2]],'Base de dados'!B:Z,12,),0)</f>
        <v>-</v>
      </c>
      <c r="BF375" s="29">
        <f>IFERROR(VLOOKUP(tab_herpeto[[#This Row],[Espécie*2]],'Base de dados'!B:Z,14,),0)</f>
        <v>0</v>
      </c>
      <c r="BG375" s="29">
        <f>IFERROR(VLOOKUP(tab_herpeto[[#This Row],[Espécie*2]],'Base de dados'!B:Z,15,),0)</f>
        <v>0</v>
      </c>
      <c r="BH375" s="29">
        <f>IFERROR(VLOOKUP(tab_herpeto[[#This Row],[Espécie*2]],'Base de dados'!B:Z,16,),0)</f>
        <v>0</v>
      </c>
      <c r="BI375" s="29">
        <f>IFERROR(VLOOKUP(tab_herpeto[[#This Row],[Espécie*2]],'Base de dados'!B:Z,17,),0)</f>
        <v>0</v>
      </c>
      <c r="BJ375" s="29">
        <f>IFERROR(VLOOKUP(tab_herpeto[[#This Row],[Espécie*2]],'Base de dados'!B:Z,18,),0)</f>
        <v>0</v>
      </c>
      <c r="BK375" s="29">
        <f>IFERROR(VLOOKUP(tab_herpeto[[#This Row],[Espécie*2]],'Base de dados'!B:Z,19,),0)</f>
        <v>0</v>
      </c>
      <c r="BL375" s="29">
        <f>IFERROR(VLOOKUP(tab_herpeto[[#This Row],[Espécie*2]],'Base de dados'!B:Z,20,),0)</f>
        <v>0</v>
      </c>
      <c r="BM375" s="29" t="str">
        <f>IFERROR(VLOOKUP(tab_herpeto[[#This Row],[Espécie*2]],'Base de dados'!B:Z,24),0)</f>
        <v>-</v>
      </c>
      <c r="BN375" s="29">
        <f>IFERROR(VLOOKUP(tab_herpeto[[#This Row],[Espécie*2]],'Base de dados'!B:Z,25,),0)</f>
        <v>0</v>
      </c>
      <c r="BO375" s="29">
        <f>IFERROR(VLOOKUP(tab_herpeto[[#This Row],[Espécie*2]],'Base de dados'!B:Z,2),0)</f>
        <v>40</v>
      </c>
      <c r="BP375" s="29">
        <f>IFERROR(VLOOKUP(tab_herpeto[[#This Row],[Espécie*2]],'Base de dados'!B:AA,26),0)</f>
        <v>0</v>
      </c>
    </row>
    <row r="376" spans="2:68" x14ac:dyDescent="0.25">
      <c r="B376" s="29">
        <v>372</v>
      </c>
      <c r="C376" s="33" t="s">
        <v>3071</v>
      </c>
      <c r="D376" s="29" t="s">
        <v>3131</v>
      </c>
      <c r="E376" s="29" t="s">
        <v>86</v>
      </c>
      <c r="F376" s="50">
        <v>45202</v>
      </c>
      <c r="G376" s="50" t="s">
        <v>3072</v>
      </c>
      <c r="H376" s="50"/>
      <c r="I376" s="50" t="s">
        <v>57</v>
      </c>
      <c r="J376" s="50" t="s">
        <v>3133</v>
      </c>
      <c r="K376" s="50" t="s">
        <v>1723</v>
      </c>
      <c r="L376" s="29" t="str">
        <f>IFERROR(VLOOKUP(tab_herpeto[[#This Row],[Espécie*]],'Base de dados'!B:Z,7,),0)</f>
        <v>rã-touro</v>
      </c>
      <c r="M376" s="29" t="s">
        <v>3</v>
      </c>
      <c r="N376" s="49" t="s">
        <v>82</v>
      </c>
      <c r="O376" s="49" t="s">
        <v>82</v>
      </c>
      <c r="P376" s="29" t="s">
        <v>39</v>
      </c>
      <c r="Q376" s="49" t="s">
        <v>3136</v>
      </c>
      <c r="R376" s="49"/>
      <c r="S376" s="49" t="s">
        <v>4</v>
      </c>
      <c r="T376" s="55">
        <v>0.8125</v>
      </c>
      <c r="U376" s="55">
        <v>0.85416666666666696</v>
      </c>
      <c r="V376" s="49"/>
      <c r="W376" s="49"/>
      <c r="X376" s="29"/>
      <c r="Y376" s="29"/>
      <c r="Z376" s="33">
        <f>tab_herpeto[[#This Row],[Data]]</f>
        <v>45202</v>
      </c>
      <c r="AA376" s="29" t="str">
        <f>tab_herpeto[[#This Row],[Empreendimento]]</f>
        <v>PCH Canoas</v>
      </c>
      <c r="AB376" s="29" t="s">
        <v>175</v>
      </c>
      <c r="AC376" s="29" t="s">
        <v>178</v>
      </c>
      <c r="AD376" s="29" t="s">
        <v>181</v>
      </c>
      <c r="AE376" s="29" t="s">
        <v>3086</v>
      </c>
      <c r="AF376" s="29" t="s">
        <v>184</v>
      </c>
      <c r="AG376" s="29" t="s">
        <v>3130</v>
      </c>
      <c r="AH376" s="29" t="s">
        <v>189</v>
      </c>
      <c r="AI376" s="43" t="str">
        <f>tab_herpeto[[#This Row],[Espécie*]]</f>
        <v>Aquarana catesbeiana</v>
      </c>
      <c r="AJ376" s="34" t="str">
        <f>IFERROR(VLOOKUP(tab_herpeto[[#This Row],[Espécie*2]],'Base de dados'!B:Z,7,),0)</f>
        <v>rã-touro</v>
      </c>
      <c r="AK376" s="29" t="str">
        <f>IFERROR(VLOOKUP(tab_herpeto[[#This Row],[Espécie*2]],'Base de dados'!B:Z,13,),0)</f>
        <v>-</v>
      </c>
      <c r="AL376" s="29"/>
      <c r="AM376" s="4">
        <v>532838</v>
      </c>
      <c r="AN376" s="4">
        <v>6964142</v>
      </c>
      <c r="AO376" s="29" t="str">
        <f>IFERROR(VLOOKUP(tab_herpeto[[#This Row],[Espécie*2]],'Base de dados'!B:Z,22,),0)</f>
        <v>-</v>
      </c>
      <c r="AP376" s="29" t="str">
        <f>IFERROR(VLOOKUP(tab_herpeto[[#This Row],[Espécie*2]],'Base de dados'!B:Z,23,),0)</f>
        <v>-</v>
      </c>
      <c r="AQ376" s="29" t="str">
        <f>IFERROR(VLOOKUP(tab_herpeto[[#This Row],[Espécie*2]],'Base de dados'!B:Z,21,),0)</f>
        <v>-</v>
      </c>
      <c r="AR376" s="29" t="str">
        <f>tab_herpeto[[#This Row],[Campanha]]</f>
        <v>C04</v>
      </c>
      <c r="AS376" s="29"/>
      <c r="AT376" s="29" t="str">
        <f>tab_herpeto[[#This Row],[Método]]</f>
        <v>Ponto de escuta</v>
      </c>
      <c r="AU376" s="29" t="str">
        <f>tab_herpeto[[#This Row],[ID Marcação*]]</f>
        <v>-</v>
      </c>
      <c r="AV376" s="29">
        <f>tab_herpeto[[#This Row],[Nº do Tombo]]</f>
        <v>0</v>
      </c>
      <c r="AW376" s="29">
        <f>IFERROR(VLOOKUP(tab_herpeto[[#This Row],[Espécie*2]],'Base de dados'!B:Z,11,),0)</f>
        <v>0</v>
      </c>
      <c r="AX376" s="29" t="str">
        <f>IFERROR(VLOOKUP(tab_herpeto[[#This Row],[Espécie*2]],'Base de dados'!B:Z,3,),0)</f>
        <v>Anura</v>
      </c>
      <c r="AY376" s="29" t="str">
        <f>IFERROR(VLOOKUP(tab_herpeto[[#This Row],[Espécie*2]],'Base de dados'!B:Z,4,),0)</f>
        <v>Ranidae</v>
      </c>
      <c r="AZ376" s="29">
        <f>IFERROR(VLOOKUP(tab_herpeto[[#This Row],[Espécie*2]],'Base de dados'!B:Z,5,),0)</f>
        <v>0</v>
      </c>
      <c r="BA376" s="29">
        <f>IFERROR(VLOOKUP(tab_herpeto[[#This Row],[Espécie*2]],'Base de dados'!B:Z,6,),0)</f>
        <v>0</v>
      </c>
      <c r="BB376" s="29">
        <f>IFERROR(VLOOKUP(tab_herpeto[[#This Row],[Espécie*2]],'Base de dados'!B:Z,8,),0)</f>
        <v>0</v>
      </c>
      <c r="BC376" s="29">
        <f>IFERROR(VLOOKUP(tab_herpeto[[#This Row],[Espécie*2]],'Base de dados'!B:Z,9,),0)</f>
        <v>0</v>
      </c>
      <c r="BD376" s="29">
        <f>IFERROR(VLOOKUP(tab_herpeto[[#This Row],[Espécie*2]],'Base de dados'!B:Z,10,),0)</f>
        <v>0</v>
      </c>
      <c r="BE376" s="29" t="str">
        <f>IFERROR(VLOOKUP(tab_herpeto[[#This Row],[Espécie*2]],'Base de dados'!B:Z,12,),0)</f>
        <v>-</v>
      </c>
      <c r="BF376" s="29">
        <f>IFERROR(VLOOKUP(tab_herpeto[[#This Row],[Espécie*2]],'Base de dados'!B:Z,14,),0)</f>
        <v>0</v>
      </c>
      <c r="BG376" s="29">
        <f>IFERROR(VLOOKUP(tab_herpeto[[#This Row],[Espécie*2]],'Base de dados'!B:Z,15,),0)</f>
        <v>0</v>
      </c>
      <c r="BH376" s="29">
        <f>IFERROR(VLOOKUP(tab_herpeto[[#This Row],[Espécie*2]],'Base de dados'!B:Z,16,),0)</f>
        <v>0</v>
      </c>
      <c r="BI376" s="29">
        <f>IFERROR(VLOOKUP(tab_herpeto[[#This Row],[Espécie*2]],'Base de dados'!B:Z,17,),0)</f>
        <v>0</v>
      </c>
      <c r="BJ376" s="29">
        <f>IFERROR(VLOOKUP(tab_herpeto[[#This Row],[Espécie*2]],'Base de dados'!B:Z,18,),0)</f>
        <v>0</v>
      </c>
      <c r="BK376" s="29">
        <f>IFERROR(VLOOKUP(tab_herpeto[[#This Row],[Espécie*2]],'Base de dados'!B:Z,19,),0)</f>
        <v>0</v>
      </c>
      <c r="BL376" s="29">
        <f>IFERROR(VLOOKUP(tab_herpeto[[#This Row],[Espécie*2]],'Base de dados'!B:Z,20,),0)</f>
        <v>0</v>
      </c>
      <c r="BM376" s="29" t="str">
        <f>IFERROR(VLOOKUP(tab_herpeto[[#This Row],[Espécie*2]],'Base de dados'!B:Z,24),0)</f>
        <v>-</v>
      </c>
      <c r="BN376" s="29">
        <f>IFERROR(VLOOKUP(tab_herpeto[[#This Row],[Espécie*2]],'Base de dados'!B:Z,25,),0)</f>
        <v>0</v>
      </c>
      <c r="BO376" s="29">
        <f>IFERROR(VLOOKUP(tab_herpeto[[#This Row],[Espécie*2]],'Base de dados'!B:Z,2),0)</f>
        <v>40</v>
      </c>
      <c r="BP376" s="29">
        <f>IFERROR(VLOOKUP(tab_herpeto[[#This Row],[Espécie*2]],'Base de dados'!B:AA,26),0)</f>
        <v>0</v>
      </c>
    </row>
    <row r="377" spans="2:68" x14ac:dyDescent="0.25">
      <c r="B377" s="29">
        <v>373</v>
      </c>
      <c r="C377" s="33" t="s">
        <v>3071</v>
      </c>
      <c r="D377" s="29" t="s">
        <v>3131</v>
      </c>
      <c r="E377" s="29" t="s">
        <v>86</v>
      </c>
      <c r="F377" s="50">
        <v>45202</v>
      </c>
      <c r="G377" s="50" t="s">
        <v>3072</v>
      </c>
      <c r="H377" s="50"/>
      <c r="I377" s="50" t="s">
        <v>57</v>
      </c>
      <c r="J377" s="50" t="s">
        <v>3133</v>
      </c>
      <c r="K377" s="50" t="s">
        <v>1723</v>
      </c>
      <c r="L377" s="29" t="str">
        <f>IFERROR(VLOOKUP(tab_herpeto[[#This Row],[Espécie*]],'Base de dados'!B:Z,7,),0)</f>
        <v>rã-touro</v>
      </c>
      <c r="M377" s="29" t="s">
        <v>3</v>
      </c>
      <c r="N377" s="49" t="s">
        <v>82</v>
      </c>
      <c r="O377" s="49" t="s">
        <v>82</v>
      </c>
      <c r="P377" s="29" t="s">
        <v>39</v>
      </c>
      <c r="Q377" s="49" t="s">
        <v>3136</v>
      </c>
      <c r="R377" s="49"/>
      <c r="S377" s="49" t="s">
        <v>4</v>
      </c>
      <c r="T377" s="55">
        <v>0.8125</v>
      </c>
      <c r="U377" s="55">
        <v>0.85416666666666696</v>
      </c>
      <c r="V377" s="49"/>
      <c r="W377" s="49"/>
      <c r="X377" s="29"/>
      <c r="Y377" s="29"/>
      <c r="Z377" s="33">
        <f>tab_herpeto[[#This Row],[Data]]</f>
        <v>45202</v>
      </c>
      <c r="AA377" s="29" t="str">
        <f>tab_herpeto[[#This Row],[Empreendimento]]</f>
        <v>PCH Canoas</v>
      </c>
      <c r="AB377" s="29" t="s">
        <v>175</v>
      </c>
      <c r="AC377" s="29" t="s">
        <v>178</v>
      </c>
      <c r="AD377" s="29" t="s">
        <v>181</v>
      </c>
      <c r="AE377" s="29" t="s">
        <v>3086</v>
      </c>
      <c r="AF377" s="29" t="s">
        <v>184</v>
      </c>
      <c r="AG377" s="29" t="s">
        <v>3130</v>
      </c>
      <c r="AH377" s="29" t="s">
        <v>189</v>
      </c>
      <c r="AI377" s="43" t="str">
        <f>tab_herpeto[[#This Row],[Espécie*]]</f>
        <v>Aquarana catesbeiana</v>
      </c>
      <c r="AJ377" s="34" t="str">
        <f>IFERROR(VLOOKUP(tab_herpeto[[#This Row],[Espécie*2]],'Base de dados'!B:Z,7,),0)</f>
        <v>rã-touro</v>
      </c>
      <c r="AK377" s="29" t="str">
        <f>IFERROR(VLOOKUP(tab_herpeto[[#This Row],[Espécie*2]],'Base de dados'!B:Z,13,),0)</f>
        <v>-</v>
      </c>
      <c r="AL377" s="29"/>
      <c r="AM377" s="4">
        <v>532838</v>
      </c>
      <c r="AN377" s="4">
        <v>6964142</v>
      </c>
      <c r="AO377" s="29" t="str">
        <f>IFERROR(VLOOKUP(tab_herpeto[[#This Row],[Espécie*2]],'Base de dados'!B:Z,22,),0)</f>
        <v>-</v>
      </c>
      <c r="AP377" s="29" t="str">
        <f>IFERROR(VLOOKUP(tab_herpeto[[#This Row],[Espécie*2]],'Base de dados'!B:Z,23,),0)</f>
        <v>-</v>
      </c>
      <c r="AQ377" s="29" t="str">
        <f>IFERROR(VLOOKUP(tab_herpeto[[#This Row],[Espécie*2]],'Base de dados'!B:Z,21,),0)</f>
        <v>-</v>
      </c>
      <c r="AR377" s="29" t="str">
        <f>tab_herpeto[[#This Row],[Campanha]]</f>
        <v>C04</v>
      </c>
      <c r="AS377" s="29"/>
      <c r="AT377" s="29" t="str">
        <f>tab_herpeto[[#This Row],[Método]]</f>
        <v>Ponto de escuta</v>
      </c>
      <c r="AU377" s="29" t="str">
        <f>tab_herpeto[[#This Row],[ID Marcação*]]</f>
        <v>-</v>
      </c>
      <c r="AV377" s="29">
        <f>tab_herpeto[[#This Row],[Nº do Tombo]]</f>
        <v>0</v>
      </c>
      <c r="AW377" s="29">
        <f>IFERROR(VLOOKUP(tab_herpeto[[#This Row],[Espécie*2]],'Base de dados'!B:Z,11,),0)</f>
        <v>0</v>
      </c>
      <c r="AX377" s="29" t="str">
        <f>IFERROR(VLOOKUP(tab_herpeto[[#This Row],[Espécie*2]],'Base de dados'!B:Z,3,),0)</f>
        <v>Anura</v>
      </c>
      <c r="AY377" s="29" t="str">
        <f>IFERROR(VLOOKUP(tab_herpeto[[#This Row],[Espécie*2]],'Base de dados'!B:Z,4,),0)</f>
        <v>Ranidae</v>
      </c>
      <c r="AZ377" s="29">
        <f>IFERROR(VLOOKUP(tab_herpeto[[#This Row],[Espécie*2]],'Base de dados'!B:Z,5,),0)</f>
        <v>0</v>
      </c>
      <c r="BA377" s="29">
        <f>IFERROR(VLOOKUP(tab_herpeto[[#This Row],[Espécie*2]],'Base de dados'!B:Z,6,),0)</f>
        <v>0</v>
      </c>
      <c r="BB377" s="29">
        <f>IFERROR(VLOOKUP(tab_herpeto[[#This Row],[Espécie*2]],'Base de dados'!B:Z,8,),0)</f>
        <v>0</v>
      </c>
      <c r="BC377" s="29">
        <f>IFERROR(VLOOKUP(tab_herpeto[[#This Row],[Espécie*2]],'Base de dados'!B:Z,9,),0)</f>
        <v>0</v>
      </c>
      <c r="BD377" s="29">
        <f>IFERROR(VLOOKUP(tab_herpeto[[#This Row],[Espécie*2]],'Base de dados'!B:Z,10,),0)</f>
        <v>0</v>
      </c>
      <c r="BE377" s="29" t="str">
        <f>IFERROR(VLOOKUP(tab_herpeto[[#This Row],[Espécie*2]],'Base de dados'!B:Z,12,),0)</f>
        <v>-</v>
      </c>
      <c r="BF377" s="29">
        <f>IFERROR(VLOOKUP(tab_herpeto[[#This Row],[Espécie*2]],'Base de dados'!B:Z,14,),0)</f>
        <v>0</v>
      </c>
      <c r="BG377" s="29">
        <f>IFERROR(VLOOKUP(tab_herpeto[[#This Row],[Espécie*2]],'Base de dados'!B:Z,15,),0)</f>
        <v>0</v>
      </c>
      <c r="BH377" s="29">
        <f>IFERROR(VLOOKUP(tab_herpeto[[#This Row],[Espécie*2]],'Base de dados'!B:Z,16,),0)</f>
        <v>0</v>
      </c>
      <c r="BI377" s="29">
        <f>IFERROR(VLOOKUP(tab_herpeto[[#This Row],[Espécie*2]],'Base de dados'!B:Z,17,),0)</f>
        <v>0</v>
      </c>
      <c r="BJ377" s="29">
        <f>IFERROR(VLOOKUP(tab_herpeto[[#This Row],[Espécie*2]],'Base de dados'!B:Z,18,),0)</f>
        <v>0</v>
      </c>
      <c r="BK377" s="29">
        <f>IFERROR(VLOOKUP(tab_herpeto[[#This Row],[Espécie*2]],'Base de dados'!B:Z,19,),0)</f>
        <v>0</v>
      </c>
      <c r="BL377" s="29">
        <f>IFERROR(VLOOKUP(tab_herpeto[[#This Row],[Espécie*2]],'Base de dados'!B:Z,20,),0)</f>
        <v>0</v>
      </c>
      <c r="BM377" s="29" t="str">
        <f>IFERROR(VLOOKUP(tab_herpeto[[#This Row],[Espécie*2]],'Base de dados'!B:Z,24),0)</f>
        <v>-</v>
      </c>
      <c r="BN377" s="29">
        <f>IFERROR(VLOOKUP(tab_herpeto[[#This Row],[Espécie*2]],'Base de dados'!B:Z,25,),0)</f>
        <v>0</v>
      </c>
      <c r="BO377" s="29">
        <f>IFERROR(VLOOKUP(tab_herpeto[[#This Row],[Espécie*2]],'Base de dados'!B:Z,2),0)</f>
        <v>40</v>
      </c>
      <c r="BP377" s="29">
        <f>IFERROR(VLOOKUP(tab_herpeto[[#This Row],[Espécie*2]],'Base de dados'!B:AA,26),0)</f>
        <v>0</v>
      </c>
    </row>
    <row r="378" spans="2:68" x14ac:dyDescent="0.25">
      <c r="B378" s="29">
        <v>374</v>
      </c>
      <c r="C378" s="33" t="s">
        <v>3071</v>
      </c>
      <c r="D378" s="29" t="s">
        <v>3131</v>
      </c>
      <c r="E378" s="29" t="s">
        <v>86</v>
      </c>
      <c r="F378" s="50">
        <v>45202</v>
      </c>
      <c r="G378" s="50" t="s">
        <v>3072</v>
      </c>
      <c r="H378" s="50"/>
      <c r="I378" s="50" t="s">
        <v>57</v>
      </c>
      <c r="J378" s="50" t="s">
        <v>3133</v>
      </c>
      <c r="K378" s="50" t="s">
        <v>1723</v>
      </c>
      <c r="L378" s="29" t="str">
        <f>IFERROR(VLOOKUP(tab_herpeto[[#This Row],[Espécie*]],'Base de dados'!B:Z,7,),0)</f>
        <v>rã-touro</v>
      </c>
      <c r="M378" s="29" t="s">
        <v>3</v>
      </c>
      <c r="N378" s="49" t="s">
        <v>82</v>
      </c>
      <c r="O378" s="49" t="s">
        <v>82</v>
      </c>
      <c r="P378" s="29" t="s">
        <v>39</v>
      </c>
      <c r="Q378" s="49" t="s">
        <v>3136</v>
      </c>
      <c r="R378" s="49"/>
      <c r="S378" s="49" t="s">
        <v>4</v>
      </c>
      <c r="T378" s="55">
        <v>0.8125</v>
      </c>
      <c r="U378" s="55">
        <v>0.85416666666666696</v>
      </c>
      <c r="V378" s="49"/>
      <c r="W378" s="49"/>
      <c r="X378" s="29"/>
      <c r="Y378" s="29"/>
      <c r="Z378" s="33">
        <f>tab_herpeto[[#This Row],[Data]]</f>
        <v>45202</v>
      </c>
      <c r="AA378" s="29" t="str">
        <f>tab_herpeto[[#This Row],[Empreendimento]]</f>
        <v>PCH Canoas</v>
      </c>
      <c r="AB378" s="29" t="s">
        <v>175</v>
      </c>
      <c r="AC378" s="29" t="s">
        <v>178</v>
      </c>
      <c r="AD378" s="29" t="s">
        <v>181</v>
      </c>
      <c r="AE378" s="29" t="s">
        <v>3086</v>
      </c>
      <c r="AF378" s="29" t="s">
        <v>184</v>
      </c>
      <c r="AG378" s="29" t="s">
        <v>3130</v>
      </c>
      <c r="AH378" s="29" t="s">
        <v>189</v>
      </c>
      <c r="AI378" s="43" t="str">
        <f>tab_herpeto[[#This Row],[Espécie*]]</f>
        <v>Aquarana catesbeiana</v>
      </c>
      <c r="AJ378" s="34" t="str">
        <f>IFERROR(VLOOKUP(tab_herpeto[[#This Row],[Espécie*2]],'Base de dados'!B:Z,7,),0)</f>
        <v>rã-touro</v>
      </c>
      <c r="AK378" s="29" t="str">
        <f>IFERROR(VLOOKUP(tab_herpeto[[#This Row],[Espécie*2]],'Base de dados'!B:Z,13,),0)</f>
        <v>-</v>
      </c>
      <c r="AL378" s="29"/>
      <c r="AM378" s="4">
        <v>532838</v>
      </c>
      <c r="AN378" s="4">
        <v>6964142</v>
      </c>
      <c r="AO378" s="29" t="str">
        <f>IFERROR(VLOOKUP(tab_herpeto[[#This Row],[Espécie*2]],'Base de dados'!B:Z,22,),0)</f>
        <v>-</v>
      </c>
      <c r="AP378" s="29" t="str">
        <f>IFERROR(VLOOKUP(tab_herpeto[[#This Row],[Espécie*2]],'Base de dados'!B:Z,23,),0)</f>
        <v>-</v>
      </c>
      <c r="AQ378" s="29" t="str">
        <f>IFERROR(VLOOKUP(tab_herpeto[[#This Row],[Espécie*2]],'Base de dados'!B:Z,21,),0)</f>
        <v>-</v>
      </c>
      <c r="AR378" s="29" t="str">
        <f>tab_herpeto[[#This Row],[Campanha]]</f>
        <v>C04</v>
      </c>
      <c r="AS378" s="29"/>
      <c r="AT378" s="29" t="str">
        <f>tab_herpeto[[#This Row],[Método]]</f>
        <v>Ponto de escuta</v>
      </c>
      <c r="AU378" s="29" t="str">
        <f>tab_herpeto[[#This Row],[ID Marcação*]]</f>
        <v>-</v>
      </c>
      <c r="AV378" s="29">
        <f>tab_herpeto[[#This Row],[Nº do Tombo]]</f>
        <v>0</v>
      </c>
      <c r="AW378" s="29">
        <f>IFERROR(VLOOKUP(tab_herpeto[[#This Row],[Espécie*2]],'Base de dados'!B:Z,11,),0)</f>
        <v>0</v>
      </c>
      <c r="AX378" s="29" t="str">
        <f>IFERROR(VLOOKUP(tab_herpeto[[#This Row],[Espécie*2]],'Base de dados'!B:Z,3,),0)</f>
        <v>Anura</v>
      </c>
      <c r="AY378" s="29" t="str">
        <f>IFERROR(VLOOKUP(tab_herpeto[[#This Row],[Espécie*2]],'Base de dados'!B:Z,4,),0)</f>
        <v>Ranidae</v>
      </c>
      <c r="AZ378" s="29">
        <f>IFERROR(VLOOKUP(tab_herpeto[[#This Row],[Espécie*2]],'Base de dados'!B:Z,5,),0)</f>
        <v>0</v>
      </c>
      <c r="BA378" s="29">
        <f>IFERROR(VLOOKUP(tab_herpeto[[#This Row],[Espécie*2]],'Base de dados'!B:Z,6,),0)</f>
        <v>0</v>
      </c>
      <c r="BB378" s="29">
        <f>IFERROR(VLOOKUP(tab_herpeto[[#This Row],[Espécie*2]],'Base de dados'!B:Z,8,),0)</f>
        <v>0</v>
      </c>
      <c r="BC378" s="29">
        <f>IFERROR(VLOOKUP(tab_herpeto[[#This Row],[Espécie*2]],'Base de dados'!B:Z,9,),0)</f>
        <v>0</v>
      </c>
      <c r="BD378" s="29">
        <f>IFERROR(VLOOKUP(tab_herpeto[[#This Row],[Espécie*2]],'Base de dados'!B:Z,10,),0)</f>
        <v>0</v>
      </c>
      <c r="BE378" s="29" t="str">
        <f>IFERROR(VLOOKUP(tab_herpeto[[#This Row],[Espécie*2]],'Base de dados'!B:Z,12,),0)</f>
        <v>-</v>
      </c>
      <c r="BF378" s="29">
        <f>IFERROR(VLOOKUP(tab_herpeto[[#This Row],[Espécie*2]],'Base de dados'!B:Z,14,),0)</f>
        <v>0</v>
      </c>
      <c r="BG378" s="29">
        <f>IFERROR(VLOOKUP(tab_herpeto[[#This Row],[Espécie*2]],'Base de dados'!B:Z,15,),0)</f>
        <v>0</v>
      </c>
      <c r="BH378" s="29">
        <f>IFERROR(VLOOKUP(tab_herpeto[[#This Row],[Espécie*2]],'Base de dados'!B:Z,16,),0)</f>
        <v>0</v>
      </c>
      <c r="BI378" s="29">
        <f>IFERROR(VLOOKUP(tab_herpeto[[#This Row],[Espécie*2]],'Base de dados'!B:Z,17,),0)</f>
        <v>0</v>
      </c>
      <c r="BJ378" s="29">
        <f>IFERROR(VLOOKUP(tab_herpeto[[#This Row],[Espécie*2]],'Base de dados'!B:Z,18,),0)</f>
        <v>0</v>
      </c>
      <c r="BK378" s="29">
        <f>IFERROR(VLOOKUP(tab_herpeto[[#This Row],[Espécie*2]],'Base de dados'!B:Z,19,),0)</f>
        <v>0</v>
      </c>
      <c r="BL378" s="29">
        <f>IFERROR(VLOOKUP(tab_herpeto[[#This Row],[Espécie*2]],'Base de dados'!B:Z,20,),0)</f>
        <v>0</v>
      </c>
      <c r="BM378" s="29" t="str">
        <f>IFERROR(VLOOKUP(tab_herpeto[[#This Row],[Espécie*2]],'Base de dados'!B:Z,24),0)</f>
        <v>-</v>
      </c>
      <c r="BN378" s="29">
        <f>IFERROR(VLOOKUP(tab_herpeto[[#This Row],[Espécie*2]],'Base de dados'!B:Z,25,),0)</f>
        <v>0</v>
      </c>
      <c r="BO378" s="29">
        <f>IFERROR(VLOOKUP(tab_herpeto[[#This Row],[Espécie*2]],'Base de dados'!B:Z,2),0)</f>
        <v>40</v>
      </c>
      <c r="BP378" s="29">
        <f>IFERROR(VLOOKUP(tab_herpeto[[#This Row],[Espécie*2]],'Base de dados'!B:AA,26),0)</f>
        <v>0</v>
      </c>
    </row>
    <row r="379" spans="2:68" x14ac:dyDescent="0.25">
      <c r="B379" s="29">
        <v>375</v>
      </c>
      <c r="C379" s="33" t="s">
        <v>3071</v>
      </c>
      <c r="D379" s="29" t="s">
        <v>3131</v>
      </c>
      <c r="E379" s="29" t="s">
        <v>86</v>
      </c>
      <c r="F379" s="50">
        <v>45202</v>
      </c>
      <c r="G379" s="50" t="s">
        <v>3072</v>
      </c>
      <c r="H379" s="50"/>
      <c r="I379" s="50" t="s">
        <v>57</v>
      </c>
      <c r="J379" s="50" t="s">
        <v>3133</v>
      </c>
      <c r="K379" s="50" t="s">
        <v>1723</v>
      </c>
      <c r="L379" s="29" t="str">
        <f>IFERROR(VLOOKUP(tab_herpeto[[#This Row],[Espécie*]],'Base de dados'!B:Z,7,),0)</f>
        <v>rã-touro</v>
      </c>
      <c r="M379" s="29" t="s">
        <v>3</v>
      </c>
      <c r="N379" s="49" t="s">
        <v>82</v>
      </c>
      <c r="O379" s="49" t="s">
        <v>82</v>
      </c>
      <c r="P379" s="29" t="s">
        <v>39</v>
      </c>
      <c r="Q379" s="49" t="s">
        <v>3136</v>
      </c>
      <c r="R379" s="49"/>
      <c r="S379" s="49" t="s">
        <v>4</v>
      </c>
      <c r="T379" s="55">
        <v>0.8125</v>
      </c>
      <c r="U379" s="55">
        <v>0.85416666666666696</v>
      </c>
      <c r="V379" s="49"/>
      <c r="W379" s="49"/>
      <c r="X379" s="29"/>
      <c r="Y379" s="29"/>
      <c r="Z379" s="33">
        <f>tab_herpeto[[#This Row],[Data]]</f>
        <v>45202</v>
      </c>
      <c r="AA379" s="29" t="str">
        <f>tab_herpeto[[#This Row],[Empreendimento]]</f>
        <v>PCH Canoas</v>
      </c>
      <c r="AB379" s="29" t="s">
        <v>175</v>
      </c>
      <c r="AC379" s="29" t="s">
        <v>178</v>
      </c>
      <c r="AD379" s="29" t="s">
        <v>181</v>
      </c>
      <c r="AE379" s="29" t="s">
        <v>3086</v>
      </c>
      <c r="AF379" s="29" t="s">
        <v>184</v>
      </c>
      <c r="AG379" s="29" t="s">
        <v>3130</v>
      </c>
      <c r="AH379" s="29" t="s">
        <v>189</v>
      </c>
      <c r="AI379" s="43" t="str">
        <f>tab_herpeto[[#This Row],[Espécie*]]</f>
        <v>Aquarana catesbeiana</v>
      </c>
      <c r="AJ379" s="34" t="str">
        <f>IFERROR(VLOOKUP(tab_herpeto[[#This Row],[Espécie*2]],'Base de dados'!B:Z,7,),0)</f>
        <v>rã-touro</v>
      </c>
      <c r="AK379" s="29" t="str">
        <f>IFERROR(VLOOKUP(tab_herpeto[[#This Row],[Espécie*2]],'Base de dados'!B:Z,13,),0)</f>
        <v>-</v>
      </c>
      <c r="AL379" s="29"/>
      <c r="AM379" s="4">
        <v>532838</v>
      </c>
      <c r="AN379" s="4">
        <v>6964142</v>
      </c>
      <c r="AO379" s="29" t="str">
        <f>IFERROR(VLOOKUP(tab_herpeto[[#This Row],[Espécie*2]],'Base de dados'!B:Z,22,),0)</f>
        <v>-</v>
      </c>
      <c r="AP379" s="29" t="str">
        <f>IFERROR(VLOOKUP(tab_herpeto[[#This Row],[Espécie*2]],'Base de dados'!B:Z,23,),0)</f>
        <v>-</v>
      </c>
      <c r="AQ379" s="29" t="str">
        <f>IFERROR(VLOOKUP(tab_herpeto[[#This Row],[Espécie*2]],'Base de dados'!B:Z,21,),0)</f>
        <v>-</v>
      </c>
      <c r="AR379" s="29" t="str">
        <f>tab_herpeto[[#This Row],[Campanha]]</f>
        <v>C04</v>
      </c>
      <c r="AS379" s="29"/>
      <c r="AT379" s="29" t="str">
        <f>tab_herpeto[[#This Row],[Método]]</f>
        <v>Ponto de escuta</v>
      </c>
      <c r="AU379" s="29" t="str">
        <f>tab_herpeto[[#This Row],[ID Marcação*]]</f>
        <v>-</v>
      </c>
      <c r="AV379" s="29">
        <f>tab_herpeto[[#This Row],[Nº do Tombo]]</f>
        <v>0</v>
      </c>
      <c r="AW379" s="29">
        <f>IFERROR(VLOOKUP(tab_herpeto[[#This Row],[Espécie*2]],'Base de dados'!B:Z,11,),0)</f>
        <v>0</v>
      </c>
      <c r="AX379" s="29" t="str">
        <f>IFERROR(VLOOKUP(tab_herpeto[[#This Row],[Espécie*2]],'Base de dados'!B:Z,3,),0)</f>
        <v>Anura</v>
      </c>
      <c r="AY379" s="29" t="str">
        <f>IFERROR(VLOOKUP(tab_herpeto[[#This Row],[Espécie*2]],'Base de dados'!B:Z,4,),0)</f>
        <v>Ranidae</v>
      </c>
      <c r="AZ379" s="29">
        <f>IFERROR(VLOOKUP(tab_herpeto[[#This Row],[Espécie*2]],'Base de dados'!B:Z,5,),0)</f>
        <v>0</v>
      </c>
      <c r="BA379" s="29">
        <f>IFERROR(VLOOKUP(tab_herpeto[[#This Row],[Espécie*2]],'Base de dados'!B:Z,6,),0)</f>
        <v>0</v>
      </c>
      <c r="BB379" s="29">
        <f>IFERROR(VLOOKUP(tab_herpeto[[#This Row],[Espécie*2]],'Base de dados'!B:Z,8,),0)</f>
        <v>0</v>
      </c>
      <c r="BC379" s="29">
        <f>IFERROR(VLOOKUP(tab_herpeto[[#This Row],[Espécie*2]],'Base de dados'!B:Z,9,),0)</f>
        <v>0</v>
      </c>
      <c r="BD379" s="29">
        <f>IFERROR(VLOOKUP(tab_herpeto[[#This Row],[Espécie*2]],'Base de dados'!B:Z,10,),0)</f>
        <v>0</v>
      </c>
      <c r="BE379" s="29" t="str">
        <f>IFERROR(VLOOKUP(tab_herpeto[[#This Row],[Espécie*2]],'Base de dados'!B:Z,12,),0)</f>
        <v>-</v>
      </c>
      <c r="BF379" s="29">
        <f>IFERROR(VLOOKUP(tab_herpeto[[#This Row],[Espécie*2]],'Base de dados'!B:Z,14,),0)</f>
        <v>0</v>
      </c>
      <c r="BG379" s="29">
        <f>IFERROR(VLOOKUP(tab_herpeto[[#This Row],[Espécie*2]],'Base de dados'!B:Z,15,),0)</f>
        <v>0</v>
      </c>
      <c r="BH379" s="29">
        <f>IFERROR(VLOOKUP(tab_herpeto[[#This Row],[Espécie*2]],'Base de dados'!B:Z,16,),0)</f>
        <v>0</v>
      </c>
      <c r="BI379" s="29">
        <f>IFERROR(VLOOKUP(tab_herpeto[[#This Row],[Espécie*2]],'Base de dados'!B:Z,17,),0)</f>
        <v>0</v>
      </c>
      <c r="BJ379" s="29">
        <f>IFERROR(VLOOKUP(tab_herpeto[[#This Row],[Espécie*2]],'Base de dados'!B:Z,18,),0)</f>
        <v>0</v>
      </c>
      <c r="BK379" s="29">
        <f>IFERROR(VLOOKUP(tab_herpeto[[#This Row],[Espécie*2]],'Base de dados'!B:Z,19,),0)</f>
        <v>0</v>
      </c>
      <c r="BL379" s="29">
        <f>IFERROR(VLOOKUP(tab_herpeto[[#This Row],[Espécie*2]],'Base de dados'!B:Z,20,),0)</f>
        <v>0</v>
      </c>
      <c r="BM379" s="29" t="str">
        <f>IFERROR(VLOOKUP(tab_herpeto[[#This Row],[Espécie*2]],'Base de dados'!B:Z,24),0)</f>
        <v>-</v>
      </c>
      <c r="BN379" s="29">
        <f>IFERROR(VLOOKUP(tab_herpeto[[#This Row],[Espécie*2]],'Base de dados'!B:Z,25,),0)</f>
        <v>0</v>
      </c>
      <c r="BO379" s="29">
        <f>IFERROR(VLOOKUP(tab_herpeto[[#This Row],[Espécie*2]],'Base de dados'!B:Z,2),0)</f>
        <v>40</v>
      </c>
      <c r="BP379" s="29">
        <f>IFERROR(VLOOKUP(tab_herpeto[[#This Row],[Espécie*2]],'Base de dados'!B:AA,26),0)</f>
        <v>0</v>
      </c>
    </row>
    <row r="380" spans="2:68" x14ac:dyDescent="0.25">
      <c r="B380" s="29">
        <v>376</v>
      </c>
      <c r="C380" s="33" t="s">
        <v>3071</v>
      </c>
      <c r="D380" s="29" t="s">
        <v>3131</v>
      </c>
      <c r="E380" s="29" t="s">
        <v>86</v>
      </c>
      <c r="F380" s="50">
        <v>45202</v>
      </c>
      <c r="G380" s="50" t="s">
        <v>3072</v>
      </c>
      <c r="H380" s="50"/>
      <c r="I380" s="50" t="s">
        <v>57</v>
      </c>
      <c r="J380" s="50" t="s">
        <v>3133</v>
      </c>
      <c r="K380" s="50" t="s">
        <v>1723</v>
      </c>
      <c r="L380" s="29" t="str">
        <f>IFERROR(VLOOKUP(tab_herpeto[[#This Row],[Espécie*]],'Base de dados'!B:Z,7,),0)</f>
        <v>rã-touro</v>
      </c>
      <c r="M380" s="29" t="s">
        <v>3</v>
      </c>
      <c r="N380" s="49" t="s">
        <v>82</v>
      </c>
      <c r="O380" s="49" t="s">
        <v>82</v>
      </c>
      <c r="P380" s="29" t="s">
        <v>39</v>
      </c>
      <c r="Q380" s="49" t="s">
        <v>3136</v>
      </c>
      <c r="R380" s="49"/>
      <c r="S380" s="49" t="s">
        <v>4</v>
      </c>
      <c r="T380" s="55">
        <v>0.8125</v>
      </c>
      <c r="U380" s="55">
        <v>0.85416666666666696</v>
      </c>
      <c r="V380" s="49"/>
      <c r="W380" s="49"/>
      <c r="X380" s="29"/>
      <c r="Y380" s="29"/>
      <c r="Z380" s="33">
        <f>tab_herpeto[[#This Row],[Data]]</f>
        <v>45202</v>
      </c>
      <c r="AA380" s="29" t="str">
        <f>tab_herpeto[[#This Row],[Empreendimento]]</f>
        <v>PCH Canoas</v>
      </c>
      <c r="AB380" s="29" t="s">
        <v>175</v>
      </c>
      <c r="AC380" s="29" t="s">
        <v>178</v>
      </c>
      <c r="AD380" s="29" t="s">
        <v>181</v>
      </c>
      <c r="AE380" s="29" t="s">
        <v>3086</v>
      </c>
      <c r="AF380" s="29" t="s">
        <v>184</v>
      </c>
      <c r="AG380" s="29" t="s">
        <v>3130</v>
      </c>
      <c r="AH380" s="29" t="s">
        <v>189</v>
      </c>
      <c r="AI380" s="43" t="str">
        <f>tab_herpeto[[#This Row],[Espécie*]]</f>
        <v>Aquarana catesbeiana</v>
      </c>
      <c r="AJ380" s="34" t="str">
        <f>IFERROR(VLOOKUP(tab_herpeto[[#This Row],[Espécie*2]],'Base de dados'!B:Z,7,),0)</f>
        <v>rã-touro</v>
      </c>
      <c r="AK380" s="29" t="str">
        <f>IFERROR(VLOOKUP(tab_herpeto[[#This Row],[Espécie*2]],'Base de dados'!B:Z,13,),0)</f>
        <v>-</v>
      </c>
      <c r="AL380" s="29"/>
      <c r="AM380" s="4">
        <v>532838</v>
      </c>
      <c r="AN380" s="4">
        <v>6964142</v>
      </c>
      <c r="AO380" s="29" t="str">
        <f>IFERROR(VLOOKUP(tab_herpeto[[#This Row],[Espécie*2]],'Base de dados'!B:Z,22,),0)</f>
        <v>-</v>
      </c>
      <c r="AP380" s="29" t="str">
        <f>IFERROR(VLOOKUP(tab_herpeto[[#This Row],[Espécie*2]],'Base de dados'!B:Z,23,),0)</f>
        <v>-</v>
      </c>
      <c r="AQ380" s="29" t="str">
        <f>IFERROR(VLOOKUP(tab_herpeto[[#This Row],[Espécie*2]],'Base de dados'!B:Z,21,),0)</f>
        <v>-</v>
      </c>
      <c r="AR380" s="29" t="str">
        <f>tab_herpeto[[#This Row],[Campanha]]</f>
        <v>C04</v>
      </c>
      <c r="AS380" s="29"/>
      <c r="AT380" s="29" t="str">
        <f>tab_herpeto[[#This Row],[Método]]</f>
        <v>Ponto de escuta</v>
      </c>
      <c r="AU380" s="29" t="str">
        <f>tab_herpeto[[#This Row],[ID Marcação*]]</f>
        <v>-</v>
      </c>
      <c r="AV380" s="29">
        <f>tab_herpeto[[#This Row],[Nº do Tombo]]</f>
        <v>0</v>
      </c>
      <c r="AW380" s="29">
        <f>IFERROR(VLOOKUP(tab_herpeto[[#This Row],[Espécie*2]],'Base de dados'!B:Z,11,),0)</f>
        <v>0</v>
      </c>
      <c r="AX380" s="29" t="str">
        <f>IFERROR(VLOOKUP(tab_herpeto[[#This Row],[Espécie*2]],'Base de dados'!B:Z,3,),0)</f>
        <v>Anura</v>
      </c>
      <c r="AY380" s="29" t="str">
        <f>IFERROR(VLOOKUP(tab_herpeto[[#This Row],[Espécie*2]],'Base de dados'!B:Z,4,),0)</f>
        <v>Ranidae</v>
      </c>
      <c r="AZ380" s="29">
        <f>IFERROR(VLOOKUP(tab_herpeto[[#This Row],[Espécie*2]],'Base de dados'!B:Z,5,),0)</f>
        <v>0</v>
      </c>
      <c r="BA380" s="29">
        <f>IFERROR(VLOOKUP(tab_herpeto[[#This Row],[Espécie*2]],'Base de dados'!B:Z,6,),0)</f>
        <v>0</v>
      </c>
      <c r="BB380" s="29">
        <f>IFERROR(VLOOKUP(tab_herpeto[[#This Row],[Espécie*2]],'Base de dados'!B:Z,8,),0)</f>
        <v>0</v>
      </c>
      <c r="BC380" s="29">
        <f>IFERROR(VLOOKUP(tab_herpeto[[#This Row],[Espécie*2]],'Base de dados'!B:Z,9,),0)</f>
        <v>0</v>
      </c>
      <c r="BD380" s="29">
        <f>IFERROR(VLOOKUP(tab_herpeto[[#This Row],[Espécie*2]],'Base de dados'!B:Z,10,),0)</f>
        <v>0</v>
      </c>
      <c r="BE380" s="29" t="str">
        <f>IFERROR(VLOOKUP(tab_herpeto[[#This Row],[Espécie*2]],'Base de dados'!B:Z,12,),0)</f>
        <v>-</v>
      </c>
      <c r="BF380" s="29">
        <f>IFERROR(VLOOKUP(tab_herpeto[[#This Row],[Espécie*2]],'Base de dados'!B:Z,14,),0)</f>
        <v>0</v>
      </c>
      <c r="BG380" s="29">
        <f>IFERROR(VLOOKUP(tab_herpeto[[#This Row],[Espécie*2]],'Base de dados'!B:Z,15,),0)</f>
        <v>0</v>
      </c>
      <c r="BH380" s="29">
        <f>IFERROR(VLOOKUP(tab_herpeto[[#This Row],[Espécie*2]],'Base de dados'!B:Z,16,),0)</f>
        <v>0</v>
      </c>
      <c r="BI380" s="29">
        <f>IFERROR(VLOOKUP(tab_herpeto[[#This Row],[Espécie*2]],'Base de dados'!B:Z,17,),0)</f>
        <v>0</v>
      </c>
      <c r="BJ380" s="29">
        <f>IFERROR(VLOOKUP(tab_herpeto[[#This Row],[Espécie*2]],'Base de dados'!B:Z,18,),0)</f>
        <v>0</v>
      </c>
      <c r="BK380" s="29">
        <f>IFERROR(VLOOKUP(tab_herpeto[[#This Row],[Espécie*2]],'Base de dados'!B:Z,19,),0)</f>
        <v>0</v>
      </c>
      <c r="BL380" s="29">
        <f>IFERROR(VLOOKUP(tab_herpeto[[#This Row],[Espécie*2]],'Base de dados'!B:Z,20,),0)</f>
        <v>0</v>
      </c>
      <c r="BM380" s="29" t="str">
        <f>IFERROR(VLOOKUP(tab_herpeto[[#This Row],[Espécie*2]],'Base de dados'!B:Z,24),0)</f>
        <v>-</v>
      </c>
      <c r="BN380" s="29">
        <f>IFERROR(VLOOKUP(tab_herpeto[[#This Row],[Espécie*2]],'Base de dados'!B:Z,25,),0)</f>
        <v>0</v>
      </c>
      <c r="BO380" s="29">
        <f>IFERROR(VLOOKUP(tab_herpeto[[#This Row],[Espécie*2]],'Base de dados'!B:Z,2),0)</f>
        <v>40</v>
      </c>
      <c r="BP380" s="29">
        <f>IFERROR(VLOOKUP(tab_herpeto[[#This Row],[Espécie*2]],'Base de dados'!B:AA,26),0)</f>
        <v>0</v>
      </c>
    </row>
    <row r="381" spans="2:68" x14ac:dyDescent="0.25">
      <c r="B381" s="29">
        <v>377</v>
      </c>
      <c r="C381" s="33" t="s">
        <v>3071</v>
      </c>
      <c r="D381" s="29" t="s">
        <v>3131</v>
      </c>
      <c r="E381" s="29" t="s">
        <v>86</v>
      </c>
      <c r="F381" s="50">
        <v>45202</v>
      </c>
      <c r="G381" s="50" t="s">
        <v>3072</v>
      </c>
      <c r="H381" s="50"/>
      <c r="I381" s="50" t="s">
        <v>57</v>
      </c>
      <c r="J381" s="50" t="s">
        <v>3133</v>
      </c>
      <c r="K381" s="50" t="s">
        <v>1723</v>
      </c>
      <c r="L381" s="29" t="str">
        <f>IFERROR(VLOOKUP(tab_herpeto[[#This Row],[Espécie*]],'Base de dados'!B:Z,7,),0)</f>
        <v>rã-touro</v>
      </c>
      <c r="M381" s="29" t="s">
        <v>3</v>
      </c>
      <c r="N381" s="49" t="s">
        <v>82</v>
      </c>
      <c r="O381" s="49" t="s">
        <v>82</v>
      </c>
      <c r="P381" s="29" t="s">
        <v>39</v>
      </c>
      <c r="Q381" s="49" t="s">
        <v>3136</v>
      </c>
      <c r="R381" s="49"/>
      <c r="S381" s="49" t="s">
        <v>4</v>
      </c>
      <c r="T381" s="55">
        <v>0.8125</v>
      </c>
      <c r="U381" s="55">
        <v>0.85416666666666696</v>
      </c>
      <c r="V381" s="49"/>
      <c r="W381" s="49"/>
      <c r="X381" s="29"/>
      <c r="Y381" s="29"/>
      <c r="Z381" s="33">
        <f>tab_herpeto[[#This Row],[Data]]</f>
        <v>45202</v>
      </c>
      <c r="AA381" s="29" t="str">
        <f>tab_herpeto[[#This Row],[Empreendimento]]</f>
        <v>PCH Canoas</v>
      </c>
      <c r="AB381" s="29" t="s">
        <v>175</v>
      </c>
      <c r="AC381" s="29" t="s">
        <v>178</v>
      </c>
      <c r="AD381" s="29" t="s">
        <v>181</v>
      </c>
      <c r="AE381" s="29" t="s">
        <v>3086</v>
      </c>
      <c r="AF381" s="29" t="s">
        <v>184</v>
      </c>
      <c r="AG381" s="29" t="s">
        <v>3130</v>
      </c>
      <c r="AH381" s="29" t="s">
        <v>189</v>
      </c>
      <c r="AI381" s="43" t="str">
        <f>tab_herpeto[[#This Row],[Espécie*]]</f>
        <v>Aquarana catesbeiana</v>
      </c>
      <c r="AJ381" s="34" t="str">
        <f>IFERROR(VLOOKUP(tab_herpeto[[#This Row],[Espécie*2]],'Base de dados'!B:Z,7,),0)</f>
        <v>rã-touro</v>
      </c>
      <c r="AK381" s="29" t="str">
        <f>IFERROR(VLOOKUP(tab_herpeto[[#This Row],[Espécie*2]],'Base de dados'!B:Z,13,),0)</f>
        <v>-</v>
      </c>
      <c r="AL381" s="29"/>
      <c r="AM381" s="4">
        <v>532838</v>
      </c>
      <c r="AN381" s="4">
        <v>6964142</v>
      </c>
      <c r="AO381" s="29" t="str">
        <f>IFERROR(VLOOKUP(tab_herpeto[[#This Row],[Espécie*2]],'Base de dados'!B:Z,22,),0)</f>
        <v>-</v>
      </c>
      <c r="AP381" s="29" t="str">
        <f>IFERROR(VLOOKUP(tab_herpeto[[#This Row],[Espécie*2]],'Base de dados'!B:Z,23,),0)</f>
        <v>-</v>
      </c>
      <c r="AQ381" s="29" t="str">
        <f>IFERROR(VLOOKUP(tab_herpeto[[#This Row],[Espécie*2]],'Base de dados'!B:Z,21,),0)</f>
        <v>-</v>
      </c>
      <c r="AR381" s="29" t="str">
        <f>tab_herpeto[[#This Row],[Campanha]]</f>
        <v>C04</v>
      </c>
      <c r="AS381" s="29"/>
      <c r="AT381" s="29" t="str">
        <f>tab_herpeto[[#This Row],[Método]]</f>
        <v>Ponto de escuta</v>
      </c>
      <c r="AU381" s="29" t="str">
        <f>tab_herpeto[[#This Row],[ID Marcação*]]</f>
        <v>-</v>
      </c>
      <c r="AV381" s="29">
        <f>tab_herpeto[[#This Row],[Nº do Tombo]]</f>
        <v>0</v>
      </c>
      <c r="AW381" s="29">
        <f>IFERROR(VLOOKUP(tab_herpeto[[#This Row],[Espécie*2]],'Base de dados'!B:Z,11,),0)</f>
        <v>0</v>
      </c>
      <c r="AX381" s="29" t="str">
        <f>IFERROR(VLOOKUP(tab_herpeto[[#This Row],[Espécie*2]],'Base de dados'!B:Z,3,),0)</f>
        <v>Anura</v>
      </c>
      <c r="AY381" s="29" t="str">
        <f>IFERROR(VLOOKUP(tab_herpeto[[#This Row],[Espécie*2]],'Base de dados'!B:Z,4,),0)</f>
        <v>Ranidae</v>
      </c>
      <c r="AZ381" s="29">
        <f>IFERROR(VLOOKUP(tab_herpeto[[#This Row],[Espécie*2]],'Base de dados'!B:Z,5,),0)</f>
        <v>0</v>
      </c>
      <c r="BA381" s="29">
        <f>IFERROR(VLOOKUP(tab_herpeto[[#This Row],[Espécie*2]],'Base de dados'!B:Z,6,),0)</f>
        <v>0</v>
      </c>
      <c r="BB381" s="29">
        <f>IFERROR(VLOOKUP(tab_herpeto[[#This Row],[Espécie*2]],'Base de dados'!B:Z,8,),0)</f>
        <v>0</v>
      </c>
      <c r="BC381" s="29">
        <f>IFERROR(VLOOKUP(tab_herpeto[[#This Row],[Espécie*2]],'Base de dados'!B:Z,9,),0)</f>
        <v>0</v>
      </c>
      <c r="BD381" s="29">
        <f>IFERROR(VLOOKUP(tab_herpeto[[#This Row],[Espécie*2]],'Base de dados'!B:Z,10,),0)</f>
        <v>0</v>
      </c>
      <c r="BE381" s="29" t="str">
        <f>IFERROR(VLOOKUP(tab_herpeto[[#This Row],[Espécie*2]],'Base de dados'!B:Z,12,),0)</f>
        <v>-</v>
      </c>
      <c r="BF381" s="29">
        <f>IFERROR(VLOOKUP(tab_herpeto[[#This Row],[Espécie*2]],'Base de dados'!B:Z,14,),0)</f>
        <v>0</v>
      </c>
      <c r="BG381" s="29">
        <f>IFERROR(VLOOKUP(tab_herpeto[[#This Row],[Espécie*2]],'Base de dados'!B:Z,15,),0)</f>
        <v>0</v>
      </c>
      <c r="BH381" s="29">
        <f>IFERROR(VLOOKUP(tab_herpeto[[#This Row],[Espécie*2]],'Base de dados'!B:Z,16,),0)</f>
        <v>0</v>
      </c>
      <c r="BI381" s="29">
        <f>IFERROR(VLOOKUP(tab_herpeto[[#This Row],[Espécie*2]],'Base de dados'!B:Z,17,),0)</f>
        <v>0</v>
      </c>
      <c r="BJ381" s="29">
        <f>IFERROR(VLOOKUP(tab_herpeto[[#This Row],[Espécie*2]],'Base de dados'!B:Z,18,),0)</f>
        <v>0</v>
      </c>
      <c r="BK381" s="29">
        <f>IFERROR(VLOOKUP(tab_herpeto[[#This Row],[Espécie*2]],'Base de dados'!B:Z,19,),0)</f>
        <v>0</v>
      </c>
      <c r="BL381" s="29">
        <f>IFERROR(VLOOKUP(tab_herpeto[[#This Row],[Espécie*2]],'Base de dados'!B:Z,20,),0)</f>
        <v>0</v>
      </c>
      <c r="BM381" s="29" t="str">
        <f>IFERROR(VLOOKUP(tab_herpeto[[#This Row],[Espécie*2]],'Base de dados'!B:Z,24),0)</f>
        <v>-</v>
      </c>
      <c r="BN381" s="29">
        <f>IFERROR(VLOOKUP(tab_herpeto[[#This Row],[Espécie*2]],'Base de dados'!B:Z,25,),0)</f>
        <v>0</v>
      </c>
      <c r="BO381" s="29">
        <f>IFERROR(VLOOKUP(tab_herpeto[[#This Row],[Espécie*2]],'Base de dados'!B:Z,2),0)</f>
        <v>40</v>
      </c>
      <c r="BP381" s="29">
        <f>IFERROR(VLOOKUP(tab_herpeto[[#This Row],[Espécie*2]],'Base de dados'!B:AA,26),0)</f>
        <v>0</v>
      </c>
    </row>
    <row r="382" spans="2:68" x14ac:dyDescent="0.25">
      <c r="B382" s="29">
        <v>378</v>
      </c>
      <c r="C382" s="33" t="s">
        <v>3071</v>
      </c>
      <c r="D382" s="29" t="s">
        <v>3131</v>
      </c>
      <c r="E382" s="29" t="s">
        <v>86</v>
      </c>
      <c r="F382" s="50">
        <v>45202</v>
      </c>
      <c r="G382" s="50" t="s">
        <v>3072</v>
      </c>
      <c r="H382" s="50"/>
      <c r="I382" s="50" t="s">
        <v>57</v>
      </c>
      <c r="J382" s="50" t="s">
        <v>3133</v>
      </c>
      <c r="K382" s="50" t="s">
        <v>1723</v>
      </c>
      <c r="L382" s="29" t="str">
        <f>IFERROR(VLOOKUP(tab_herpeto[[#This Row],[Espécie*]],'Base de dados'!B:Z,7,),0)</f>
        <v>rã-touro</v>
      </c>
      <c r="M382" s="29" t="s">
        <v>3</v>
      </c>
      <c r="N382" s="49" t="s">
        <v>82</v>
      </c>
      <c r="O382" s="49" t="s">
        <v>82</v>
      </c>
      <c r="P382" s="29" t="s">
        <v>39</v>
      </c>
      <c r="Q382" s="49" t="s">
        <v>3136</v>
      </c>
      <c r="R382" s="49"/>
      <c r="S382" s="49" t="s">
        <v>4</v>
      </c>
      <c r="T382" s="55">
        <v>0.8125</v>
      </c>
      <c r="U382" s="55">
        <v>0.85416666666666696</v>
      </c>
      <c r="V382" s="49"/>
      <c r="W382" s="49"/>
      <c r="X382" s="29"/>
      <c r="Y382" s="29"/>
      <c r="Z382" s="33">
        <f>tab_herpeto[[#This Row],[Data]]</f>
        <v>45202</v>
      </c>
      <c r="AA382" s="29" t="str">
        <f>tab_herpeto[[#This Row],[Empreendimento]]</f>
        <v>PCH Canoas</v>
      </c>
      <c r="AB382" s="29" t="s">
        <v>175</v>
      </c>
      <c r="AC382" s="29" t="s">
        <v>178</v>
      </c>
      <c r="AD382" s="29" t="s">
        <v>181</v>
      </c>
      <c r="AE382" s="29" t="s">
        <v>3086</v>
      </c>
      <c r="AF382" s="29" t="s">
        <v>184</v>
      </c>
      <c r="AG382" s="29" t="s">
        <v>3130</v>
      </c>
      <c r="AH382" s="29" t="s">
        <v>189</v>
      </c>
      <c r="AI382" s="43" t="str">
        <f>tab_herpeto[[#This Row],[Espécie*]]</f>
        <v>Aquarana catesbeiana</v>
      </c>
      <c r="AJ382" s="34" t="str">
        <f>IFERROR(VLOOKUP(tab_herpeto[[#This Row],[Espécie*2]],'Base de dados'!B:Z,7,),0)</f>
        <v>rã-touro</v>
      </c>
      <c r="AK382" s="29" t="str">
        <f>IFERROR(VLOOKUP(tab_herpeto[[#This Row],[Espécie*2]],'Base de dados'!B:Z,13,),0)</f>
        <v>-</v>
      </c>
      <c r="AL382" s="29"/>
      <c r="AM382" s="4">
        <v>532838</v>
      </c>
      <c r="AN382" s="4">
        <v>6964142</v>
      </c>
      <c r="AO382" s="29" t="str">
        <f>IFERROR(VLOOKUP(tab_herpeto[[#This Row],[Espécie*2]],'Base de dados'!B:Z,22,),0)</f>
        <v>-</v>
      </c>
      <c r="AP382" s="29" t="str">
        <f>IFERROR(VLOOKUP(tab_herpeto[[#This Row],[Espécie*2]],'Base de dados'!B:Z,23,),0)</f>
        <v>-</v>
      </c>
      <c r="AQ382" s="29" t="str">
        <f>IFERROR(VLOOKUP(tab_herpeto[[#This Row],[Espécie*2]],'Base de dados'!B:Z,21,),0)</f>
        <v>-</v>
      </c>
      <c r="AR382" s="29" t="str">
        <f>tab_herpeto[[#This Row],[Campanha]]</f>
        <v>C04</v>
      </c>
      <c r="AS382" s="29"/>
      <c r="AT382" s="29" t="str">
        <f>tab_herpeto[[#This Row],[Método]]</f>
        <v>Ponto de escuta</v>
      </c>
      <c r="AU382" s="29" t="str">
        <f>tab_herpeto[[#This Row],[ID Marcação*]]</f>
        <v>-</v>
      </c>
      <c r="AV382" s="29">
        <f>tab_herpeto[[#This Row],[Nº do Tombo]]</f>
        <v>0</v>
      </c>
      <c r="AW382" s="29">
        <f>IFERROR(VLOOKUP(tab_herpeto[[#This Row],[Espécie*2]],'Base de dados'!B:Z,11,),0)</f>
        <v>0</v>
      </c>
      <c r="AX382" s="29" t="str">
        <f>IFERROR(VLOOKUP(tab_herpeto[[#This Row],[Espécie*2]],'Base de dados'!B:Z,3,),0)</f>
        <v>Anura</v>
      </c>
      <c r="AY382" s="29" t="str">
        <f>IFERROR(VLOOKUP(tab_herpeto[[#This Row],[Espécie*2]],'Base de dados'!B:Z,4,),0)</f>
        <v>Ranidae</v>
      </c>
      <c r="AZ382" s="29">
        <f>IFERROR(VLOOKUP(tab_herpeto[[#This Row],[Espécie*2]],'Base de dados'!B:Z,5,),0)</f>
        <v>0</v>
      </c>
      <c r="BA382" s="29">
        <f>IFERROR(VLOOKUP(tab_herpeto[[#This Row],[Espécie*2]],'Base de dados'!B:Z,6,),0)</f>
        <v>0</v>
      </c>
      <c r="BB382" s="29">
        <f>IFERROR(VLOOKUP(tab_herpeto[[#This Row],[Espécie*2]],'Base de dados'!B:Z,8,),0)</f>
        <v>0</v>
      </c>
      <c r="BC382" s="29">
        <f>IFERROR(VLOOKUP(tab_herpeto[[#This Row],[Espécie*2]],'Base de dados'!B:Z,9,),0)</f>
        <v>0</v>
      </c>
      <c r="BD382" s="29">
        <f>IFERROR(VLOOKUP(tab_herpeto[[#This Row],[Espécie*2]],'Base de dados'!B:Z,10,),0)</f>
        <v>0</v>
      </c>
      <c r="BE382" s="29" t="str">
        <f>IFERROR(VLOOKUP(tab_herpeto[[#This Row],[Espécie*2]],'Base de dados'!B:Z,12,),0)</f>
        <v>-</v>
      </c>
      <c r="BF382" s="29">
        <f>IFERROR(VLOOKUP(tab_herpeto[[#This Row],[Espécie*2]],'Base de dados'!B:Z,14,),0)</f>
        <v>0</v>
      </c>
      <c r="BG382" s="29">
        <f>IFERROR(VLOOKUP(tab_herpeto[[#This Row],[Espécie*2]],'Base de dados'!B:Z,15,),0)</f>
        <v>0</v>
      </c>
      <c r="BH382" s="29">
        <f>IFERROR(VLOOKUP(tab_herpeto[[#This Row],[Espécie*2]],'Base de dados'!B:Z,16,),0)</f>
        <v>0</v>
      </c>
      <c r="BI382" s="29">
        <f>IFERROR(VLOOKUP(tab_herpeto[[#This Row],[Espécie*2]],'Base de dados'!B:Z,17,),0)</f>
        <v>0</v>
      </c>
      <c r="BJ382" s="29">
        <f>IFERROR(VLOOKUP(tab_herpeto[[#This Row],[Espécie*2]],'Base de dados'!B:Z,18,),0)</f>
        <v>0</v>
      </c>
      <c r="BK382" s="29">
        <f>IFERROR(VLOOKUP(tab_herpeto[[#This Row],[Espécie*2]],'Base de dados'!B:Z,19,),0)</f>
        <v>0</v>
      </c>
      <c r="BL382" s="29">
        <f>IFERROR(VLOOKUP(tab_herpeto[[#This Row],[Espécie*2]],'Base de dados'!B:Z,20,),0)</f>
        <v>0</v>
      </c>
      <c r="BM382" s="29" t="str">
        <f>IFERROR(VLOOKUP(tab_herpeto[[#This Row],[Espécie*2]],'Base de dados'!B:Z,24),0)</f>
        <v>-</v>
      </c>
      <c r="BN382" s="29">
        <f>IFERROR(VLOOKUP(tab_herpeto[[#This Row],[Espécie*2]],'Base de dados'!B:Z,25,),0)</f>
        <v>0</v>
      </c>
      <c r="BO382" s="29">
        <f>IFERROR(VLOOKUP(tab_herpeto[[#This Row],[Espécie*2]],'Base de dados'!B:Z,2),0)</f>
        <v>40</v>
      </c>
      <c r="BP382" s="29">
        <f>IFERROR(VLOOKUP(tab_herpeto[[#This Row],[Espécie*2]],'Base de dados'!B:AA,26),0)</f>
        <v>0</v>
      </c>
    </row>
    <row r="383" spans="2:68" x14ac:dyDescent="0.25">
      <c r="B383" s="29">
        <v>379</v>
      </c>
      <c r="C383" s="33" t="s">
        <v>3071</v>
      </c>
      <c r="D383" s="29" t="s">
        <v>3131</v>
      </c>
      <c r="E383" s="29" t="s">
        <v>86</v>
      </c>
      <c r="F383" s="50">
        <v>45202</v>
      </c>
      <c r="G383" s="50" t="s">
        <v>3072</v>
      </c>
      <c r="H383" s="50"/>
      <c r="I383" s="50" t="s">
        <v>57</v>
      </c>
      <c r="J383" s="50" t="s">
        <v>3133</v>
      </c>
      <c r="K383" s="50" t="s">
        <v>1723</v>
      </c>
      <c r="L383" s="29" t="str">
        <f>IFERROR(VLOOKUP(tab_herpeto[[#This Row],[Espécie*]],'Base de dados'!B:Z,7,),0)</f>
        <v>rã-touro</v>
      </c>
      <c r="M383" s="29" t="s">
        <v>3</v>
      </c>
      <c r="N383" s="49" t="s">
        <v>82</v>
      </c>
      <c r="O383" s="49" t="s">
        <v>82</v>
      </c>
      <c r="P383" s="29" t="s">
        <v>39</v>
      </c>
      <c r="Q383" s="49" t="s">
        <v>3136</v>
      </c>
      <c r="R383" s="49"/>
      <c r="S383" s="49" t="s">
        <v>4</v>
      </c>
      <c r="T383" s="55">
        <v>0.8125</v>
      </c>
      <c r="U383" s="55">
        <v>0.85416666666666696</v>
      </c>
      <c r="V383" s="49"/>
      <c r="W383" s="49"/>
      <c r="X383" s="29"/>
      <c r="Y383" s="29"/>
      <c r="Z383" s="33">
        <f>tab_herpeto[[#This Row],[Data]]</f>
        <v>45202</v>
      </c>
      <c r="AA383" s="29" t="str">
        <f>tab_herpeto[[#This Row],[Empreendimento]]</f>
        <v>PCH Canoas</v>
      </c>
      <c r="AB383" s="29" t="s">
        <v>175</v>
      </c>
      <c r="AC383" s="29" t="s">
        <v>178</v>
      </c>
      <c r="AD383" s="29" t="s">
        <v>181</v>
      </c>
      <c r="AE383" s="29" t="s">
        <v>3086</v>
      </c>
      <c r="AF383" s="29" t="s">
        <v>184</v>
      </c>
      <c r="AG383" s="29" t="s">
        <v>3130</v>
      </c>
      <c r="AH383" s="29" t="s">
        <v>189</v>
      </c>
      <c r="AI383" s="43" t="str">
        <f>tab_herpeto[[#This Row],[Espécie*]]</f>
        <v>Aquarana catesbeiana</v>
      </c>
      <c r="AJ383" s="34" t="str">
        <f>IFERROR(VLOOKUP(tab_herpeto[[#This Row],[Espécie*2]],'Base de dados'!B:Z,7,),0)</f>
        <v>rã-touro</v>
      </c>
      <c r="AK383" s="29" t="str">
        <f>IFERROR(VLOOKUP(tab_herpeto[[#This Row],[Espécie*2]],'Base de dados'!B:Z,13,),0)</f>
        <v>-</v>
      </c>
      <c r="AL383" s="29"/>
      <c r="AM383" s="4">
        <v>532838</v>
      </c>
      <c r="AN383" s="4">
        <v>6964142</v>
      </c>
      <c r="AO383" s="29" t="str">
        <f>IFERROR(VLOOKUP(tab_herpeto[[#This Row],[Espécie*2]],'Base de dados'!B:Z,22,),0)</f>
        <v>-</v>
      </c>
      <c r="AP383" s="29" t="str">
        <f>IFERROR(VLOOKUP(tab_herpeto[[#This Row],[Espécie*2]],'Base de dados'!B:Z,23,),0)</f>
        <v>-</v>
      </c>
      <c r="AQ383" s="29" t="str">
        <f>IFERROR(VLOOKUP(tab_herpeto[[#This Row],[Espécie*2]],'Base de dados'!B:Z,21,),0)</f>
        <v>-</v>
      </c>
      <c r="AR383" s="29" t="str">
        <f>tab_herpeto[[#This Row],[Campanha]]</f>
        <v>C04</v>
      </c>
      <c r="AS383" s="29"/>
      <c r="AT383" s="29" t="str">
        <f>tab_herpeto[[#This Row],[Método]]</f>
        <v>Ponto de escuta</v>
      </c>
      <c r="AU383" s="29" t="str">
        <f>tab_herpeto[[#This Row],[ID Marcação*]]</f>
        <v>-</v>
      </c>
      <c r="AV383" s="29">
        <f>tab_herpeto[[#This Row],[Nº do Tombo]]</f>
        <v>0</v>
      </c>
      <c r="AW383" s="29">
        <f>IFERROR(VLOOKUP(tab_herpeto[[#This Row],[Espécie*2]],'Base de dados'!B:Z,11,),0)</f>
        <v>0</v>
      </c>
      <c r="AX383" s="29" t="str">
        <f>IFERROR(VLOOKUP(tab_herpeto[[#This Row],[Espécie*2]],'Base de dados'!B:Z,3,),0)</f>
        <v>Anura</v>
      </c>
      <c r="AY383" s="29" t="str">
        <f>IFERROR(VLOOKUP(tab_herpeto[[#This Row],[Espécie*2]],'Base de dados'!B:Z,4,),0)</f>
        <v>Ranidae</v>
      </c>
      <c r="AZ383" s="29">
        <f>IFERROR(VLOOKUP(tab_herpeto[[#This Row],[Espécie*2]],'Base de dados'!B:Z,5,),0)</f>
        <v>0</v>
      </c>
      <c r="BA383" s="29">
        <f>IFERROR(VLOOKUP(tab_herpeto[[#This Row],[Espécie*2]],'Base de dados'!B:Z,6,),0)</f>
        <v>0</v>
      </c>
      <c r="BB383" s="29">
        <f>IFERROR(VLOOKUP(tab_herpeto[[#This Row],[Espécie*2]],'Base de dados'!B:Z,8,),0)</f>
        <v>0</v>
      </c>
      <c r="BC383" s="29">
        <f>IFERROR(VLOOKUP(tab_herpeto[[#This Row],[Espécie*2]],'Base de dados'!B:Z,9,),0)</f>
        <v>0</v>
      </c>
      <c r="BD383" s="29">
        <f>IFERROR(VLOOKUP(tab_herpeto[[#This Row],[Espécie*2]],'Base de dados'!B:Z,10,),0)</f>
        <v>0</v>
      </c>
      <c r="BE383" s="29" t="str">
        <f>IFERROR(VLOOKUP(tab_herpeto[[#This Row],[Espécie*2]],'Base de dados'!B:Z,12,),0)</f>
        <v>-</v>
      </c>
      <c r="BF383" s="29">
        <f>IFERROR(VLOOKUP(tab_herpeto[[#This Row],[Espécie*2]],'Base de dados'!B:Z,14,),0)</f>
        <v>0</v>
      </c>
      <c r="BG383" s="29">
        <f>IFERROR(VLOOKUP(tab_herpeto[[#This Row],[Espécie*2]],'Base de dados'!B:Z,15,),0)</f>
        <v>0</v>
      </c>
      <c r="BH383" s="29">
        <f>IFERROR(VLOOKUP(tab_herpeto[[#This Row],[Espécie*2]],'Base de dados'!B:Z,16,),0)</f>
        <v>0</v>
      </c>
      <c r="BI383" s="29">
        <f>IFERROR(VLOOKUP(tab_herpeto[[#This Row],[Espécie*2]],'Base de dados'!B:Z,17,),0)</f>
        <v>0</v>
      </c>
      <c r="BJ383" s="29">
        <f>IFERROR(VLOOKUP(tab_herpeto[[#This Row],[Espécie*2]],'Base de dados'!B:Z,18,),0)</f>
        <v>0</v>
      </c>
      <c r="BK383" s="29">
        <f>IFERROR(VLOOKUP(tab_herpeto[[#This Row],[Espécie*2]],'Base de dados'!B:Z,19,),0)</f>
        <v>0</v>
      </c>
      <c r="BL383" s="29">
        <f>IFERROR(VLOOKUP(tab_herpeto[[#This Row],[Espécie*2]],'Base de dados'!B:Z,20,),0)</f>
        <v>0</v>
      </c>
      <c r="BM383" s="29" t="str">
        <f>IFERROR(VLOOKUP(tab_herpeto[[#This Row],[Espécie*2]],'Base de dados'!B:Z,24),0)</f>
        <v>-</v>
      </c>
      <c r="BN383" s="29">
        <f>IFERROR(VLOOKUP(tab_herpeto[[#This Row],[Espécie*2]],'Base de dados'!B:Z,25,),0)</f>
        <v>0</v>
      </c>
      <c r="BO383" s="29">
        <f>IFERROR(VLOOKUP(tab_herpeto[[#This Row],[Espécie*2]],'Base de dados'!B:Z,2),0)</f>
        <v>40</v>
      </c>
      <c r="BP383" s="29">
        <f>IFERROR(VLOOKUP(tab_herpeto[[#This Row],[Espécie*2]],'Base de dados'!B:AA,26),0)</f>
        <v>0</v>
      </c>
    </row>
    <row r="384" spans="2:68" x14ac:dyDescent="0.25">
      <c r="B384" s="29">
        <v>380</v>
      </c>
      <c r="C384" s="33" t="s">
        <v>3071</v>
      </c>
      <c r="D384" s="29" t="s">
        <v>3131</v>
      </c>
      <c r="E384" s="29" t="s">
        <v>86</v>
      </c>
      <c r="F384" s="50">
        <v>45202</v>
      </c>
      <c r="G384" s="50" t="s">
        <v>3072</v>
      </c>
      <c r="H384" s="50"/>
      <c r="I384" s="50" t="s">
        <v>57</v>
      </c>
      <c r="J384" s="50" t="s">
        <v>3133</v>
      </c>
      <c r="K384" s="50" t="s">
        <v>1469</v>
      </c>
      <c r="L384" s="29" t="str">
        <f>IFERROR(VLOOKUP(tab_herpeto[[#This Row],[Espécie*]],'Base de dados'!B:Z,7,),0)</f>
        <v>rãzinha-do-folhiço</v>
      </c>
      <c r="M384" s="29" t="s">
        <v>3</v>
      </c>
      <c r="N384" s="49" t="s">
        <v>82</v>
      </c>
      <c r="O384" s="49" t="s">
        <v>82</v>
      </c>
      <c r="P384" s="29" t="s">
        <v>39</v>
      </c>
      <c r="Q384" s="49" t="s">
        <v>3136</v>
      </c>
      <c r="R384" s="49"/>
      <c r="S384" s="49" t="s">
        <v>4</v>
      </c>
      <c r="T384" s="55">
        <v>0.8125</v>
      </c>
      <c r="U384" s="55">
        <v>0.85416666666666696</v>
      </c>
      <c r="V384" s="49"/>
      <c r="W384" s="49"/>
      <c r="X384" s="29"/>
      <c r="Y384" s="29"/>
      <c r="Z384" s="33">
        <f>tab_herpeto[[#This Row],[Data]]</f>
        <v>45202</v>
      </c>
      <c r="AA384" s="29" t="str">
        <f>tab_herpeto[[#This Row],[Empreendimento]]</f>
        <v>PCH Canoas</v>
      </c>
      <c r="AB384" s="29" t="s">
        <v>175</v>
      </c>
      <c r="AC384" s="29" t="s">
        <v>178</v>
      </c>
      <c r="AD384" s="29" t="s">
        <v>181</v>
      </c>
      <c r="AE384" s="29" t="s">
        <v>3086</v>
      </c>
      <c r="AF384" s="29" t="s">
        <v>184</v>
      </c>
      <c r="AG384" s="29" t="s">
        <v>3130</v>
      </c>
      <c r="AH384" s="29" t="s">
        <v>189</v>
      </c>
      <c r="AI384" s="43" t="str">
        <f>tab_herpeto[[#This Row],[Espécie*]]</f>
        <v>Leptodactylus luctator</v>
      </c>
      <c r="AJ384" s="34" t="str">
        <f>IFERROR(VLOOKUP(tab_herpeto[[#This Row],[Espécie*2]],'Base de dados'!B:Z,7,),0)</f>
        <v>rãzinha-do-folhiço</v>
      </c>
      <c r="AK384" s="29" t="str">
        <f>IFERROR(VLOOKUP(tab_herpeto[[#This Row],[Espécie*2]],'Base de dados'!B:Z,13,),0)</f>
        <v>-</v>
      </c>
      <c r="AL384" s="29"/>
      <c r="AM384" s="4">
        <v>532838</v>
      </c>
      <c r="AN384" s="4">
        <v>6964142</v>
      </c>
      <c r="AO384" s="29" t="str">
        <f>IFERROR(VLOOKUP(tab_herpeto[[#This Row],[Espécie*2]],'Base de dados'!B:Z,22,),0)</f>
        <v>-</v>
      </c>
      <c r="AP384" s="29" t="str">
        <f>IFERROR(VLOOKUP(tab_herpeto[[#This Row],[Espécie*2]],'Base de dados'!B:Z,23,),0)</f>
        <v>-</v>
      </c>
      <c r="AQ384" s="29" t="str">
        <f>IFERROR(VLOOKUP(tab_herpeto[[#This Row],[Espécie*2]],'Base de dados'!B:Z,21,),0)</f>
        <v>-</v>
      </c>
      <c r="AR384" s="29" t="str">
        <f>tab_herpeto[[#This Row],[Campanha]]</f>
        <v>C04</v>
      </c>
      <c r="AS384" s="29"/>
      <c r="AT384" s="29" t="str">
        <f>tab_herpeto[[#This Row],[Método]]</f>
        <v>Ponto de escuta</v>
      </c>
      <c r="AU384" s="29" t="str">
        <f>tab_herpeto[[#This Row],[ID Marcação*]]</f>
        <v>-</v>
      </c>
      <c r="AV384" s="29">
        <f>tab_herpeto[[#This Row],[Nº do Tombo]]</f>
        <v>0</v>
      </c>
      <c r="AW384" s="29" t="str">
        <f>IFERROR(VLOOKUP(tab_herpeto[[#This Row],[Espécie*2]],'Base de dados'!B:Z,11,),0)</f>
        <v>R</v>
      </c>
      <c r="AX384" s="29" t="str">
        <f>IFERROR(VLOOKUP(tab_herpeto[[#This Row],[Espécie*2]],'Base de dados'!B:Z,3,),0)</f>
        <v>Anura</v>
      </c>
      <c r="AY384" s="29" t="str">
        <f>IFERROR(VLOOKUP(tab_herpeto[[#This Row],[Espécie*2]],'Base de dados'!B:Z,4,),0)</f>
        <v>Leptodactylidae</v>
      </c>
      <c r="AZ384" s="29" t="str">
        <f>IFERROR(VLOOKUP(tab_herpeto[[#This Row],[Espécie*2]],'Base de dados'!B:Z,5,),0)</f>
        <v>Leptodactylinae</v>
      </c>
      <c r="BA384" s="29">
        <f>IFERROR(VLOOKUP(tab_herpeto[[#This Row],[Espécie*2]],'Base de dados'!B:Z,6,),0)</f>
        <v>0</v>
      </c>
      <c r="BB384" s="29" t="str">
        <f>IFERROR(VLOOKUP(tab_herpeto[[#This Row],[Espécie*2]],'Base de dados'!B:Z,8,),0)</f>
        <v>-</v>
      </c>
      <c r="BC384" s="29" t="str">
        <f>IFERROR(VLOOKUP(tab_herpeto[[#This Row],[Espécie*2]],'Base de dados'!B:Z,9,),0)</f>
        <v>Te</v>
      </c>
      <c r="BD384" s="29" t="str">
        <f>IFERROR(VLOOKUP(tab_herpeto[[#This Row],[Espécie*2]],'Base de dados'!B:Z,10,),0)</f>
        <v>AF</v>
      </c>
      <c r="BE384" s="29" t="str">
        <f>IFERROR(VLOOKUP(tab_herpeto[[#This Row],[Espécie*2]],'Base de dados'!B:Z,12,),0)</f>
        <v>-</v>
      </c>
      <c r="BF384" s="29" t="str">
        <f>IFERROR(VLOOKUP(tab_herpeto[[#This Row],[Espécie*2]],'Base de dados'!B:Z,14,),0)</f>
        <v>-</v>
      </c>
      <c r="BG384" s="29">
        <f>IFERROR(VLOOKUP(tab_herpeto[[#This Row],[Espécie*2]],'Base de dados'!B:Z,15,),0)</f>
        <v>0</v>
      </c>
      <c r="BH384" s="29" t="str">
        <f>IFERROR(VLOOKUP(tab_herpeto[[#This Row],[Espécie*2]],'Base de dados'!B:Z,16,),0)</f>
        <v>-</v>
      </c>
      <c r="BI384" s="29">
        <f>IFERROR(VLOOKUP(tab_herpeto[[#This Row],[Espécie*2]],'Base de dados'!B:Z,17,),0)</f>
        <v>0</v>
      </c>
      <c r="BJ384" s="29">
        <f>IFERROR(VLOOKUP(tab_herpeto[[#This Row],[Espécie*2]],'Base de dados'!B:Z,18,),0)</f>
        <v>0</v>
      </c>
      <c r="BK384" s="29" t="str">
        <f>IFERROR(VLOOKUP(tab_herpeto[[#This Row],[Espécie*2]],'Base de dados'!B:Z,19,),0)</f>
        <v>-</v>
      </c>
      <c r="BL384" s="29" t="str">
        <f>IFERROR(VLOOKUP(tab_herpeto[[#This Row],[Espécie*2]],'Base de dados'!B:Z,20,),0)</f>
        <v>-</v>
      </c>
      <c r="BM384" s="29" t="str">
        <f>IFERROR(VLOOKUP(tab_herpeto[[#This Row],[Espécie*2]],'Base de dados'!B:Z,24),0)</f>
        <v>-</v>
      </c>
      <c r="BN384" s="29" t="str">
        <f>IFERROR(VLOOKUP(tab_herpeto[[#This Row],[Espécie*2]],'Base de dados'!B:Z,25,),0)</f>
        <v>-</v>
      </c>
      <c r="BO384" s="29" t="str">
        <f>IFERROR(VLOOKUP(tab_herpeto[[#This Row],[Espécie*2]],'Base de dados'!B:Z,2),0)</f>
        <v>XX</v>
      </c>
      <c r="BP384" s="29">
        <f>IFERROR(VLOOKUP(tab_herpeto[[#This Row],[Espécie*2]],'Base de dados'!B:AA,26),0)</f>
        <v>0</v>
      </c>
    </row>
    <row r="385" spans="2:68" x14ac:dyDescent="0.25">
      <c r="B385" s="29">
        <v>381</v>
      </c>
      <c r="C385" s="33" t="s">
        <v>3071</v>
      </c>
      <c r="D385" s="29" t="s">
        <v>3131</v>
      </c>
      <c r="E385" s="29" t="s">
        <v>86</v>
      </c>
      <c r="F385" s="50">
        <v>45202</v>
      </c>
      <c r="G385" s="50" t="s">
        <v>3075</v>
      </c>
      <c r="H385" s="50"/>
      <c r="I385" s="50" t="s">
        <v>57</v>
      </c>
      <c r="J385" s="50" t="s">
        <v>3133</v>
      </c>
      <c r="K385" s="50" t="s">
        <v>1343</v>
      </c>
      <c r="L385" s="29" t="str">
        <f>IFERROR(VLOOKUP(tab_herpeto[[#This Row],[Espécie*]],'Base de dados'!B:Z,7,),0)</f>
        <v>rãzinha-do-folhiço</v>
      </c>
      <c r="M385" s="29" t="s">
        <v>3</v>
      </c>
      <c r="N385" s="49" t="s">
        <v>82</v>
      </c>
      <c r="O385" s="49" t="s">
        <v>82</v>
      </c>
      <c r="P385" s="29" t="s">
        <v>39</v>
      </c>
      <c r="Q385" s="49" t="s">
        <v>3136</v>
      </c>
      <c r="R385" s="49"/>
      <c r="S385" s="49" t="s">
        <v>4</v>
      </c>
      <c r="T385" s="55">
        <v>0.875</v>
      </c>
      <c r="U385" s="55">
        <v>0.91666666666666663</v>
      </c>
      <c r="V385" s="49"/>
      <c r="W385" s="49"/>
      <c r="X385" s="29"/>
      <c r="Y385" s="29"/>
      <c r="Z385" s="33">
        <f>tab_herpeto[[#This Row],[Data]]</f>
        <v>45202</v>
      </c>
      <c r="AA385" s="29" t="str">
        <f>tab_herpeto[[#This Row],[Empreendimento]]</f>
        <v>PCH Canoas</v>
      </c>
      <c r="AB385" s="29" t="s">
        <v>175</v>
      </c>
      <c r="AC385" s="29" t="s">
        <v>178</v>
      </c>
      <c r="AD385" s="29" t="s">
        <v>181</v>
      </c>
      <c r="AE385" s="29" t="s">
        <v>3086</v>
      </c>
      <c r="AF385" s="29" t="s">
        <v>184</v>
      </c>
      <c r="AG385" s="29" t="s">
        <v>3130</v>
      </c>
      <c r="AH385" s="29" t="s">
        <v>189</v>
      </c>
      <c r="AI385" s="43" t="str">
        <f>tab_herpeto[[#This Row],[Espécie*]]</f>
        <v>Physalaemus cuvieri</v>
      </c>
      <c r="AJ385" s="34" t="str">
        <f>IFERROR(VLOOKUP(tab_herpeto[[#This Row],[Espécie*2]],'Base de dados'!B:Z,7,),0)</f>
        <v>rãzinha-do-folhiço</v>
      </c>
      <c r="AK385" s="29" t="str">
        <f>IFERROR(VLOOKUP(tab_herpeto[[#This Row],[Espécie*2]],'Base de dados'!B:Z,13,),0)</f>
        <v>-</v>
      </c>
      <c r="AL385" s="29"/>
      <c r="AM385" s="4">
        <v>532066</v>
      </c>
      <c r="AN385" s="4">
        <v>6959590</v>
      </c>
      <c r="AO385" s="29" t="str">
        <f>IFERROR(VLOOKUP(tab_herpeto[[#This Row],[Espécie*2]],'Base de dados'!B:Z,22,),0)</f>
        <v>-</v>
      </c>
      <c r="AP385" s="29" t="str">
        <f>IFERROR(VLOOKUP(tab_herpeto[[#This Row],[Espécie*2]],'Base de dados'!B:Z,23,),0)</f>
        <v>-</v>
      </c>
      <c r="AQ385" s="29" t="str">
        <f>IFERROR(VLOOKUP(tab_herpeto[[#This Row],[Espécie*2]],'Base de dados'!B:Z,21,),0)</f>
        <v>LC</v>
      </c>
      <c r="AR385" s="29" t="str">
        <f>tab_herpeto[[#This Row],[Campanha]]</f>
        <v>C04</v>
      </c>
      <c r="AS385" s="29"/>
      <c r="AT385" s="29" t="str">
        <f>tab_herpeto[[#This Row],[Método]]</f>
        <v>Ponto de escuta</v>
      </c>
      <c r="AU385" s="29" t="str">
        <f>tab_herpeto[[#This Row],[ID Marcação*]]</f>
        <v>-</v>
      </c>
      <c r="AV385" s="29">
        <f>tab_herpeto[[#This Row],[Nº do Tombo]]</f>
        <v>0</v>
      </c>
      <c r="AW385" s="29" t="str">
        <f>IFERROR(VLOOKUP(tab_herpeto[[#This Row],[Espécie*2]],'Base de dados'!B:Z,11,),0)</f>
        <v>R</v>
      </c>
      <c r="AX385" s="29" t="str">
        <f>IFERROR(VLOOKUP(tab_herpeto[[#This Row],[Espécie*2]],'Base de dados'!B:Z,3,),0)</f>
        <v>Anura</v>
      </c>
      <c r="AY385" s="29" t="str">
        <f>IFERROR(VLOOKUP(tab_herpeto[[#This Row],[Espécie*2]],'Base de dados'!B:Z,4,),0)</f>
        <v>Leptodactylidae</v>
      </c>
      <c r="AZ385" s="29" t="str">
        <f>IFERROR(VLOOKUP(tab_herpeto[[#This Row],[Espécie*2]],'Base de dados'!B:Z,5,),0)</f>
        <v>Leiuperinae</v>
      </c>
      <c r="BA385" s="29">
        <f>IFERROR(VLOOKUP(tab_herpeto[[#This Row],[Espécie*2]],'Base de dados'!B:Z,6,),0)</f>
        <v>0</v>
      </c>
      <c r="BB385" s="29" t="str">
        <f>IFERROR(VLOOKUP(tab_herpeto[[#This Row],[Espécie*2]],'Base de dados'!B:Z,8,),0)</f>
        <v>-</v>
      </c>
      <c r="BC385" s="29" t="str">
        <f>IFERROR(VLOOKUP(tab_herpeto[[#This Row],[Espécie*2]],'Base de dados'!B:Z,9,),0)</f>
        <v>Te</v>
      </c>
      <c r="BD385" s="29" t="str">
        <f>IFERROR(VLOOKUP(tab_herpeto[[#This Row],[Espécie*2]],'Base de dados'!B:Z,10,),0)</f>
        <v>A</v>
      </c>
      <c r="BE385" s="29" t="str">
        <f>IFERROR(VLOOKUP(tab_herpeto[[#This Row],[Espécie*2]],'Base de dados'!B:Z,12,),0)</f>
        <v>-</v>
      </c>
      <c r="BF385" s="29" t="str">
        <f>IFERROR(VLOOKUP(tab_herpeto[[#This Row],[Espécie*2]],'Base de dados'!B:Z,14,),0)</f>
        <v>Exceto AC e RR</v>
      </c>
      <c r="BG385" s="29">
        <f>IFERROR(VLOOKUP(tab_herpeto[[#This Row],[Espécie*2]],'Base de dados'!B:Z,15,),0)</f>
        <v>0</v>
      </c>
      <c r="BH385" s="29">
        <f>IFERROR(VLOOKUP(tab_herpeto[[#This Row],[Espécie*2]],'Base de dados'!B:Z,16,),0)</f>
        <v>0</v>
      </c>
      <c r="BI385" s="29">
        <f>IFERROR(VLOOKUP(tab_herpeto[[#This Row],[Espécie*2]],'Base de dados'!B:Z,17,),0)</f>
        <v>0</v>
      </c>
      <c r="BJ385" s="29">
        <f>IFERROR(VLOOKUP(tab_herpeto[[#This Row],[Espécie*2]],'Base de dados'!B:Z,18,),0)</f>
        <v>0</v>
      </c>
      <c r="BK385" s="29" t="str">
        <f>IFERROR(VLOOKUP(tab_herpeto[[#This Row],[Espécie*2]],'Base de dados'!B:Z,19,),0)</f>
        <v>-</v>
      </c>
      <c r="BL385" s="29" t="str">
        <f>IFERROR(VLOOKUP(tab_herpeto[[#This Row],[Espécie*2]],'Base de dados'!B:Z,20,),0)</f>
        <v>-</v>
      </c>
      <c r="BM385" s="29" t="str">
        <f>IFERROR(VLOOKUP(tab_herpeto[[#This Row],[Espécie*2]],'Base de dados'!B:Z,24),0)</f>
        <v>-</v>
      </c>
      <c r="BN385" s="29" t="str">
        <f>IFERROR(VLOOKUP(tab_herpeto[[#This Row],[Espécie*2]],'Base de dados'!B:Z,25,),0)</f>
        <v>-</v>
      </c>
      <c r="BO385" s="29" t="str">
        <f>IFERROR(VLOOKUP(tab_herpeto[[#This Row],[Espécie*2]],'Base de dados'!B:Z,2),0)</f>
        <v>XX</v>
      </c>
      <c r="BP385" s="29">
        <f>IFERROR(VLOOKUP(tab_herpeto[[#This Row],[Espécie*2]],'Base de dados'!B:AA,26),0)</f>
        <v>0</v>
      </c>
    </row>
    <row r="386" spans="2:68" x14ac:dyDescent="0.25">
      <c r="B386" s="29">
        <v>382</v>
      </c>
      <c r="C386" s="33" t="s">
        <v>3071</v>
      </c>
      <c r="D386" s="29" t="s">
        <v>3131</v>
      </c>
      <c r="E386" s="29" t="s">
        <v>86</v>
      </c>
      <c r="F386" s="50">
        <v>45202</v>
      </c>
      <c r="G386" s="50" t="s">
        <v>3075</v>
      </c>
      <c r="H386" s="50"/>
      <c r="I386" s="50" t="s">
        <v>57</v>
      </c>
      <c r="J386" s="50" t="s">
        <v>3133</v>
      </c>
      <c r="K386" s="50" t="s">
        <v>1343</v>
      </c>
      <c r="L386" s="29" t="str">
        <f>IFERROR(VLOOKUP(tab_herpeto[[#This Row],[Espécie*]],'Base de dados'!B:Z,7,),0)</f>
        <v>rãzinha-do-folhiço</v>
      </c>
      <c r="M386" s="29" t="s">
        <v>3</v>
      </c>
      <c r="N386" s="49" t="s">
        <v>82</v>
      </c>
      <c r="O386" s="49" t="s">
        <v>82</v>
      </c>
      <c r="P386" s="29" t="s">
        <v>39</v>
      </c>
      <c r="Q386" s="49" t="s">
        <v>3136</v>
      </c>
      <c r="R386" s="49"/>
      <c r="S386" s="49" t="s">
        <v>4</v>
      </c>
      <c r="T386" s="55">
        <v>0.875</v>
      </c>
      <c r="U386" s="55">
        <v>0.91666666666666663</v>
      </c>
      <c r="V386" s="49"/>
      <c r="W386" s="49"/>
      <c r="X386" s="29"/>
      <c r="Y386" s="29"/>
      <c r="Z386" s="33">
        <f>tab_herpeto[[#This Row],[Data]]</f>
        <v>45202</v>
      </c>
      <c r="AA386" s="29" t="str">
        <f>tab_herpeto[[#This Row],[Empreendimento]]</f>
        <v>PCH Canoas</v>
      </c>
      <c r="AB386" s="29" t="s">
        <v>175</v>
      </c>
      <c r="AC386" s="29" t="s">
        <v>178</v>
      </c>
      <c r="AD386" s="29" t="s">
        <v>181</v>
      </c>
      <c r="AE386" s="29" t="s">
        <v>3086</v>
      </c>
      <c r="AF386" s="29" t="s">
        <v>184</v>
      </c>
      <c r="AG386" s="29" t="s">
        <v>3130</v>
      </c>
      <c r="AH386" s="29" t="s">
        <v>189</v>
      </c>
      <c r="AI386" s="43" t="str">
        <f>tab_herpeto[[#This Row],[Espécie*]]</f>
        <v>Physalaemus cuvieri</v>
      </c>
      <c r="AJ386" s="34" t="str">
        <f>IFERROR(VLOOKUP(tab_herpeto[[#This Row],[Espécie*2]],'Base de dados'!B:Z,7,),0)</f>
        <v>rãzinha-do-folhiço</v>
      </c>
      <c r="AK386" s="29" t="str">
        <f>IFERROR(VLOOKUP(tab_herpeto[[#This Row],[Espécie*2]],'Base de dados'!B:Z,13,),0)</f>
        <v>-</v>
      </c>
      <c r="AL386" s="29"/>
      <c r="AM386" s="4">
        <v>532066</v>
      </c>
      <c r="AN386" s="4">
        <v>6959590</v>
      </c>
      <c r="AO386" s="29" t="str">
        <f>IFERROR(VLOOKUP(tab_herpeto[[#This Row],[Espécie*2]],'Base de dados'!B:Z,22,),0)</f>
        <v>-</v>
      </c>
      <c r="AP386" s="29" t="str">
        <f>IFERROR(VLOOKUP(tab_herpeto[[#This Row],[Espécie*2]],'Base de dados'!B:Z,23,),0)</f>
        <v>-</v>
      </c>
      <c r="AQ386" s="29" t="str">
        <f>IFERROR(VLOOKUP(tab_herpeto[[#This Row],[Espécie*2]],'Base de dados'!B:Z,21,),0)</f>
        <v>LC</v>
      </c>
      <c r="AR386" s="29" t="str">
        <f>tab_herpeto[[#This Row],[Campanha]]</f>
        <v>C04</v>
      </c>
      <c r="AS386" s="29"/>
      <c r="AT386" s="29" t="str">
        <f>tab_herpeto[[#This Row],[Método]]</f>
        <v>Ponto de escuta</v>
      </c>
      <c r="AU386" s="29" t="str">
        <f>tab_herpeto[[#This Row],[ID Marcação*]]</f>
        <v>-</v>
      </c>
      <c r="AV386" s="29">
        <f>tab_herpeto[[#This Row],[Nº do Tombo]]</f>
        <v>0</v>
      </c>
      <c r="AW386" s="29" t="str">
        <f>IFERROR(VLOOKUP(tab_herpeto[[#This Row],[Espécie*2]],'Base de dados'!B:Z,11,),0)</f>
        <v>R</v>
      </c>
      <c r="AX386" s="29" t="str">
        <f>IFERROR(VLOOKUP(tab_herpeto[[#This Row],[Espécie*2]],'Base de dados'!B:Z,3,),0)</f>
        <v>Anura</v>
      </c>
      <c r="AY386" s="29" t="str">
        <f>IFERROR(VLOOKUP(tab_herpeto[[#This Row],[Espécie*2]],'Base de dados'!B:Z,4,),0)</f>
        <v>Leptodactylidae</v>
      </c>
      <c r="AZ386" s="29" t="str">
        <f>IFERROR(VLOOKUP(tab_herpeto[[#This Row],[Espécie*2]],'Base de dados'!B:Z,5,),0)</f>
        <v>Leiuperinae</v>
      </c>
      <c r="BA386" s="29">
        <f>IFERROR(VLOOKUP(tab_herpeto[[#This Row],[Espécie*2]],'Base de dados'!B:Z,6,),0)</f>
        <v>0</v>
      </c>
      <c r="BB386" s="29" t="str">
        <f>IFERROR(VLOOKUP(tab_herpeto[[#This Row],[Espécie*2]],'Base de dados'!B:Z,8,),0)</f>
        <v>-</v>
      </c>
      <c r="BC386" s="29" t="str">
        <f>IFERROR(VLOOKUP(tab_herpeto[[#This Row],[Espécie*2]],'Base de dados'!B:Z,9,),0)</f>
        <v>Te</v>
      </c>
      <c r="BD386" s="29" t="str">
        <f>IFERROR(VLOOKUP(tab_herpeto[[#This Row],[Espécie*2]],'Base de dados'!B:Z,10,),0)</f>
        <v>A</v>
      </c>
      <c r="BE386" s="29" t="str">
        <f>IFERROR(VLOOKUP(tab_herpeto[[#This Row],[Espécie*2]],'Base de dados'!B:Z,12,),0)</f>
        <v>-</v>
      </c>
      <c r="BF386" s="29" t="str">
        <f>IFERROR(VLOOKUP(tab_herpeto[[#This Row],[Espécie*2]],'Base de dados'!B:Z,14,),0)</f>
        <v>Exceto AC e RR</v>
      </c>
      <c r="BG386" s="29">
        <f>IFERROR(VLOOKUP(tab_herpeto[[#This Row],[Espécie*2]],'Base de dados'!B:Z,15,),0)</f>
        <v>0</v>
      </c>
      <c r="BH386" s="29">
        <f>IFERROR(VLOOKUP(tab_herpeto[[#This Row],[Espécie*2]],'Base de dados'!B:Z,16,),0)</f>
        <v>0</v>
      </c>
      <c r="BI386" s="29">
        <f>IFERROR(VLOOKUP(tab_herpeto[[#This Row],[Espécie*2]],'Base de dados'!B:Z,17,),0)</f>
        <v>0</v>
      </c>
      <c r="BJ386" s="29">
        <f>IFERROR(VLOOKUP(tab_herpeto[[#This Row],[Espécie*2]],'Base de dados'!B:Z,18,),0)</f>
        <v>0</v>
      </c>
      <c r="BK386" s="29" t="str">
        <f>IFERROR(VLOOKUP(tab_herpeto[[#This Row],[Espécie*2]],'Base de dados'!B:Z,19,),0)</f>
        <v>-</v>
      </c>
      <c r="BL386" s="29" t="str">
        <f>IFERROR(VLOOKUP(tab_herpeto[[#This Row],[Espécie*2]],'Base de dados'!B:Z,20,),0)</f>
        <v>-</v>
      </c>
      <c r="BM386" s="29" t="str">
        <f>IFERROR(VLOOKUP(tab_herpeto[[#This Row],[Espécie*2]],'Base de dados'!B:Z,24),0)</f>
        <v>-</v>
      </c>
      <c r="BN386" s="29" t="str">
        <f>IFERROR(VLOOKUP(tab_herpeto[[#This Row],[Espécie*2]],'Base de dados'!B:Z,25,),0)</f>
        <v>-</v>
      </c>
      <c r="BO386" s="29" t="str">
        <f>IFERROR(VLOOKUP(tab_herpeto[[#This Row],[Espécie*2]],'Base de dados'!B:Z,2),0)</f>
        <v>XX</v>
      </c>
      <c r="BP386" s="29">
        <f>IFERROR(VLOOKUP(tab_herpeto[[#This Row],[Espécie*2]],'Base de dados'!B:AA,26),0)</f>
        <v>0</v>
      </c>
    </row>
    <row r="387" spans="2:68" x14ac:dyDescent="0.25">
      <c r="B387" s="29">
        <v>383</v>
      </c>
      <c r="C387" s="33" t="s">
        <v>3071</v>
      </c>
      <c r="D387" s="29" t="s">
        <v>3131</v>
      </c>
      <c r="E387" s="29" t="s">
        <v>86</v>
      </c>
      <c r="F387" s="50">
        <v>45202</v>
      </c>
      <c r="G387" s="50" t="s">
        <v>3075</v>
      </c>
      <c r="H387" s="50"/>
      <c r="I387" s="50" t="s">
        <v>57</v>
      </c>
      <c r="J387" s="50" t="s">
        <v>3133</v>
      </c>
      <c r="K387" s="50" t="s">
        <v>1343</v>
      </c>
      <c r="L387" s="29" t="str">
        <f>IFERROR(VLOOKUP(tab_herpeto[[#This Row],[Espécie*]],'Base de dados'!B:Z,7,),0)</f>
        <v>rãzinha-do-folhiço</v>
      </c>
      <c r="M387" s="29" t="s">
        <v>3</v>
      </c>
      <c r="N387" s="49" t="s">
        <v>82</v>
      </c>
      <c r="O387" s="49" t="s">
        <v>82</v>
      </c>
      <c r="P387" s="29" t="s">
        <v>39</v>
      </c>
      <c r="Q387" s="49" t="s">
        <v>3136</v>
      </c>
      <c r="R387" s="49"/>
      <c r="S387" s="49" t="s">
        <v>4</v>
      </c>
      <c r="T387" s="55">
        <v>0.875</v>
      </c>
      <c r="U387" s="55">
        <v>0.91666666666666663</v>
      </c>
      <c r="V387" s="49"/>
      <c r="W387" s="49"/>
      <c r="X387" s="29"/>
      <c r="Y387" s="29"/>
      <c r="Z387" s="33">
        <f>tab_herpeto[[#This Row],[Data]]</f>
        <v>45202</v>
      </c>
      <c r="AA387" s="29" t="str">
        <f>tab_herpeto[[#This Row],[Empreendimento]]</f>
        <v>PCH Canoas</v>
      </c>
      <c r="AB387" s="29" t="s">
        <v>175</v>
      </c>
      <c r="AC387" s="29" t="s">
        <v>178</v>
      </c>
      <c r="AD387" s="29" t="s">
        <v>181</v>
      </c>
      <c r="AE387" s="29" t="s">
        <v>3086</v>
      </c>
      <c r="AF387" s="29" t="s">
        <v>184</v>
      </c>
      <c r="AG387" s="29" t="s">
        <v>3130</v>
      </c>
      <c r="AH387" s="29" t="s">
        <v>189</v>
      </c>
      <c r="AI387" s="43" t="str">
        <f>tab_herpeto[[#This Row],[Espécie*]]</f>
        <v>Physalaemus cuvieri</v>
      </c>
      <c r="AJ387" s="34" t="str">
        <f>IFERROR(VLOOKUP(tab_herpeto[[#This Row],[Espécie*2]],'Base de dados'!B:Z,7,),0)</f>
        <v>rãzinha-do-folhiço</v>
      </c>
      <c r="AK387" s="29" t="str">
        <f>IFERROR(VLOOKUP(tab_herpeto[[#This Row],[Espécie*2]],'Base de dados'!B:Z,13,),0)</f>
        <v>-</v>
      </c>
      <c r="AL387" s="29"/>
      <c r="AM387" s="4">
        <v>532066</v>
      </c>
      <c r="AN387" s="4">
        <v>6959590</v>
      </c>
      <c r="AO387" s="29" t="str">
        <f>IFERROR(VLOOKUP(tab_herpeto[[#This Row],[Espécie*2]],'Base de dados'!B:Z,22,),0)</f>
        <v>-</v>
      </c>
      <c r="AP387" s="29" t="str">
        <f>IFERROR(VLOOKUP(tab_herpeto[[#This Row],[Espécie*2]],'Base de dados'!B:Z,23,),0)</f>
        <v>-</v>
      </c>
      <c r="AQ387" s="29" t="str">
        <f>IFERROR(VLOOKUP(tab_herpeto[[#This Row],[Espécie*2]],'Base de dados'!B:Z,21,),0)</f>
        <v>LC</v>
      </c>
      <c r="AR387" s="29" t="str">
        <f>tab_herpeto[[#This Row],[Campanha]]</f>
        <v>C04</v>
      </c>
      <c r="AS387" s="29"/>
      <c r="AT387" s="29" t="str">
        <f>tab_herpeto[[#This Row],[Método]]</f>
        <v>Ponto de escuta</v>
      </c>
      <c r="AU387" s="29" t="str">
        <f>tab_herpeto[[#This Row],[ID Marcação*]]</f>
        <v>-</v>
      </c>
      <c r="AV387" s="29">
        <f>tab_herpeto[[#This Row],[Nº do Tombo]]</f>
        <v>0</v>
      </c>
      <c r="AW387" s="29" t="str">
        <f>IFERROR(VLOOKUP(tab_herpeto[[#This Row],[Espécie*2]],'Base de dados'!B:Z,11,),0)</f>
        <v>R</v>
      </c>
      <c r="AX387" s="29" t="str">
        <f>IFERROR(VLOOKUP(tab_herpeto[[#This Row],[Espécie*2]],'Base de dados'!B:Z,3,),0)</f>
        <v>Anura</v>
      </c>
      <c r="AY387" s="29" t="str">
        <f>IFERROR(VLOOKUP(tab_herpeto[[#This Row],[Espécie*2]],'Base de dados'!B:Z,4,),0)</f>
        <v>Leptodactylidae</v>
      </c>
      <c r="AZ387" s="29" t="str">
        <f>IFERROR(VLOOKUP(tab_herpeto[[#This Row],[Espécie*2]],'Base de dados'!B:Z,5,),0)</f>
        <v>Leiuperinae</v>
      </c>
      <c r="BA387" s="29">
        <f>IFERROR(VLOOKUP(tab_herpeto[[#This Row],[Espécie*2]],'Base de dados'!B:Z,6,),0)</f>
        <v>0</v>
      </c>
      <c r="BB387" s="29" t="str">
        <f>IFERROR(VLOOKUP(tab_herpeto[[#This Row],[Espécie*2]],'Base de dados'!B:Z,8,),0)</f>
        <v>-</v>
      </c>
      <c r="BC387" s="29" t="str">
        <f>IFERROR(VLOOKUP(tab_herpeto[[#This Row],[Espécie*2]],'Base de dados'!B:Z,9,),0)</f>
        <v>Te</v>
      </c>
      <c r="BD387" s="29" t="str">
        <f>IFERROR(VLOOKUP(tab_herpeto[[#This Row],[Espécie*2]],'Base de dados'!B:Z,10,),0)</f>
        <v>A</v>
      </c>
      <c r="BE387" s="29" t="str">
        <f>IFERROR(VLOOKUP(tab_herpeto[[#This Row],[Espécie*2]],'Base de dados'!B:Z,12,),0)</f>
        <v>-</v>
      </c>
      <c r="BF387" s="29" t="str">
        <f>IFERROR(VLOOKUP(tab_herpeto[[#This Row],[Espécie*2]],'Base de dados'!B:Z,14,),0)</f>
        <v>Exceto AC e RR</v>
      </c>
      <c r="BG387" s="29">
        <f>IFERROR(VLOOKUP(tab_herpeto[[#This Row],[Espécie*2]],'Base de dados'!B:Z,15,),0)</f>
        <v>0</v>
      </c>
      <c r="BH387" s="29">
        <f>IFERROR(VLOOKUP(tab_herpeto[[#This Row],[Espécie*2]],'Base de dados'!B:Z,16,),0)</f>
        <v>0</v>
      </c>
      <c r="BI387" s="29">
        <f>IFERROR(VLOOKUP(tab_herpeto[[#This Row],[Espécie*2]],'Base de dados'!B:Z,17,),0)</f>
        <v>0</v>
      </c>
      <c r="BJ387" s="29">
        <f>IFERROR(VLOOKUP(tab_herpeto[[#This Row],[Espécie*2]],'Base de dados'!B:Z,18,),0)</f>
        <v>0</v>
      </c>
      <c r="BK387" s="29" t="str">
        <f>IFERROR(VLOOKUP(tab_herpeto[[#This Row],[Espécie*2]],'Base de dados'!B:Z,19,),0)</f>
        <v>-</v>
      </c>
      <c r="BL387" s="29" t="str">
        <f>IFERROR(VLOOKUP(tab_herpeto[[#This Row],[Espécie*2]],'Base de dados'!B:Z,20,),0)</f>
        <v>-</v>
      </c>
      <c r="BM387" s="29" t="str">
        <f>IFERROR(VLOOKUP(tab_herpeto[[#This Row],[Espécie*2]],'Base de dados'!B:Z,24),0)</f>
        <v>-</v>
      </c>
      <c r="BN387" s="29" t="str">
        <f>IFERROR(VLOOKUP(tab_herpeto[[#This Row],[Espécie*2]],'Base de dados'!B:Z,25,),0)</f>
        <v>-</v>
      </c>
      <c r="BO387" s="29" t="str">
        <f>IFERROR(VLOOKUP(tab_herpeto[[#This Row],[Espécie*2]],'Base de dados'!B:Z,2),0)</f>
        <v>XX</v>
      </c>
      <c r="BP387" s="29">
        <f>IFERROR(VLOOKUP(tab_herpeto[[#This Row],[Espécie*2]],'Base de dados'!B:AA,26),0)</f>
        <v>0</v>
      </c>
    </row>
    <row r="388" spans="2:68" x14ac:dyDescent="0.25">
      <c r="B388" s="29">
        <v>384</v>
      </c>
      <c r="C388" s="33" t="s">
        <v>3071</v>
      </c>
      <c r="D388" s="29" t="s">
        <v>3131</v>
      </c>
      <c r="E388" s="29" t="s">
        <v>86</v>
      </c>
      <c r="F388" s="50">
        <v>45202</v>
      </c>
      <c r="G388" s="50" t="s">
        <v>3075</v>
      </c>
      <c r="H388" s="50"/>
      <c r="I388" s="50" t="s">
        <v>57</v>
      </c>
      <c r="J388" s="50" t="s">
        <v>3133</v>
      </c>
      <c r="K388" s="50" t="s">
        <v>1343</v>
      </c>
      <c r="L388" s="29" t="str">
        <f>IFERROR(VLOOKUP(tab_herpeto[[#This Row],[Espécie*]],'Base de dados'!B:Z,7,),0)</f>
        <v>rãzinha-do-folhiço</v>
      </c>
      <c r="M388" s="29" t="s">
        <v>3</v>
      </c>
      <c r="N388" s="49" t="s">
        <v>82</v>
      </c>
      <c r="O388" s="49" t="s">
        <v>82</v>
      </c>
      <c r="P388" s="29" t="s">
        <v>39</v>
      </c>
      <c r="Q388" s="49" t="s">
        <v>3136</v>
      </c>
      <c r="R388" s="49"/>
      <c r="S388" s="49" t="s">
        <v>4</v>
      </c>
      <c r="T388" s="55">
        <v>0.875</v>
      </c>
      <c r="U388" s="55">
        <v>0.91666666666666696</v>
      </c>
      <c r="V388" s="49"/>
      <c r="W388" s="49"/>
      <c r="X388" s="29"/>
      <c r="Y388" s="29"/>
      <c r="Z388" s="33">
        <f>tab_herpeto[[#This Row],[Data]]</f>
        <v>45202</v>
      </c>
      <c r="AA388" s="29" t="str">
        <f>tab_herpeto[[#This Row],[Empreendimento]]</f>
        <v>PCH Canoas</v>
      </c>
      <c r="AB388" s="29" t="s">
        <v>175</v>
      </c>
      <c r="AC388" s="29" t="s">
        <v>178</v>
      </c>
      <c r="AD388" s="29" t="s">
        <v>181</v>
      </c>
      <c r="AE388" s="29" t="s">
        <v>3086</v>
      </c>
      <c r="AF388" s="29" t="s">
        <v>184</v>
      </c>
      <c r="AG388" s="29" t="s">
        <v>3130</v>
      </c>
      <c r="AH388" s="29" t="s">
        <v>189</v>
      </c>
      <c r="AI388" s="43" t="str">
        <f>tab_herpeto[[#This Row],[Espécie*]]</f>
        <v>Physalaemus cuvieri</v>
      </c>
      <c r="AJ388" s="34" t="str">
        <f>IFERROR(VLOOKUP(tab_herpeto[[#This Row],[Espécie*2]],'Base de dados'!B:Z,7,),0)</f>
        <v>rãzinha-do-folhiço</v>
      </c>
      <c r="AK388" s="29" t="str">
        <f>IFERROR(VLOOKUP(tab_herpeto[[#This Row],[Espécie*2]],'Base de dados'!B:Z,13,),0)</f>
        <v>-</v>
      </c>
      <c r="AL388" s="29"/>
      <c r="AM388" s="4">
        <v>532066</v>
      </c>
      <c r="AN388" s="4">
        <v>6959590</v>
      </c>
      <c r="AO388" s="29" t="str">
        <f>IFERROR(VLOOKUP(tab_herpeto[[#This Row],[Espécie*2]],'Base de dados'!B:Z,22,),0)</f>
        <v>-</v>
      </c>
      <c r="AP388" s="29" t="str">
        <f>IFERROR(VLOOKUP(tab_herpeto[[#This Row],[Espécie*2]],'Base de dados'!B:Z,23,),0)</f>
        <v>-</v>
      </c>
      <c r="AQ388" s="29" t="str">
        <f>IFERROR(VLOOKUP(tab_herpeto[[#This Row],[Espécie*2]],'Base de dados'!B:Z,21,),0)</f>
        <v>LC</v>
      </c>
      <c r="AR388" s="29" t="str">
        <f>tab_herpeto[[#This Row],[Campanha]]</f>
        <v>C04</v>
      </c>
      <c r="AS388" s="29"/>
      <c r="AT388" s="29" t="str">
        <f>tab_herpeto[[#This Row],[Método]]</f>
        <v>Ponto de escuta</v>
      </c>
      <c r="AU388" s="29" t="str">
        <f>tab_herpeto[[#This Row],[ID Marcação*]]</f>
        <v>-</v>
      </c>
      <c r="AV388" s="29">
        <f>tab_herpeto[[#This Row],[Nº do Tombo]]</f>
        <v>0</v>
      </c>
      <c r="AW388" s="29" t="str">
        <f>IFERROR(VLOOKUP(tab_herpeto[[#This Row],[Espécie*2]],'Base de dados'!B:Z,11,),0)</f>
        <v>R</v>
      </c>
      <c r="AX388" s="29" t="str">
        <f>IFERROR(VLOOKUP(tab_herpeto[[#This Row],[Espécie*2]],'Base de dados'!B:Z,3,),0)</f>
        <v>Anura</v>
      </c>
      <c r="AY388" s="29" t="str">
        <f>IFERROR(VLOOKUP(tab_herpeto[[#This Row],[Espécie*2]],'Base de dados'!B:Z,4,),0)</f>
        <v>Leptodactylidae</v>
      </c>
      <c r="AZ388" s="29" t="str">
        <f>IFERROR(VLOOKUP(tab_herpeto[[#This Row],[Espécie*2]],'Base de dados'!B:Z,5,),0)</f>
        <v>Leiuperinae</v>
      </c>
      <c r="BA388" s="29">
        <f>IFERROR(VLOOKUP(tab_herpeto[[#This Row],[Espécie*2]],'Base de dados'!B:Z,6,),0)</f>
        <v>0</v>
      </c>
      <c r="BB388" s="29" t="str">
        <f>IFERROR(VLOOKUP(tab_herpeto[[#This Row],[Espécie*2]],'Base de dados'!B:Z,8,),0)</f>
        <v>-</v>
      </c>
      <c r="BC388" s="29" t="str">
        <f>IFERROR(VLOOKUP(tab_herpeto[[#This Row],[Espécie*2]],'Base de dados'!B:Z,9,),0)</f>
        <v>Te</v>
      </c>
      <c r="BD388" s="29" t="str">
        <f>IFERROR(VLOOKUP(tab_herpeto[[#This Row],[Espécie*2]],'Base de dados'!B:Z,10,),0)</f>
        <v>A</v>
      </c>
      <c r="BE388" s="29" t="str">
        <f>IFERROR(VLOOKUP(tab_herpeto[[#This Row],[Espécie*2]],'Base de dados'!B:Z,12,),0)</f>
        <v>-</v>
      </c>
      <c r="BF388" s="29" t="str">
        <f>IFERROR(VLOOKUP(tab_herpeto[[#This Row],[Espécie*2]],'Base de dados'!B:Z,14,),0)</f>
        <v>Exceto AC e RR</v>
      </c>
      <c r="BG388" s="29">
        <f>IFERROR(VLOOKUP(tab_herpeto[[#This Row],[Espécie*2]],'Base de dados'!B:Z,15,),0)</f>
        <v>0</v>
      </c>
      <c r="BH388" s="29">
        <f>IFERROR(VLOOKUP(tab_herpeto[[#This Row],[Espécie*2]],'Base de dados'!B:Z,16,),0)</f>
        <v>0</v>
      </c>
      <c r="BI388" s="29">
        <f>IFERROR(VLOOKUP(tab_herpeto[[#This Row],[Espécie*2]],'Base de dados'!B:Z,17,),0)</f>
        <v>0</v>
      </c>
      <c r="BJ388" s="29">
        <f>IFERROR(VLOOKUP(tab_herpeto[[#This Row],[Espécie*2]],'Base de dados'!B:Z,18,),0)</f>
        <v>0</v>
      </c>
      <c r="BK388" s="29" t="str">
        <f>IFERROR(VLOOKUP(tab_herpeto[[#This Row],[Espécie*2]],'Base de dados'!B:Z,19,),0)</f>
        <v>-</v>
      </c>
      <c r="BL388" s="29" t="str">
        <f>IFERROR(VLOOKUP(tab_herpeto[[#This Row],[Espécie*2]],'Base de dados'!B:Z,20,),0)</f>
        <v>-</v>
      </c>
      <c r="BM388" s="29" t="str">
        <f>IFERROR(VLOOKUP(tab_herpeto[[#This Row],[Espécie*2]],'Base de dados'!B:Z,24),0)</f>
        <v>-</v>
      </c>
      <c r="BN388" s="29" t="str">
        <f>IFERROR(VLOOKUP(tab_herpeto[[#This Row],[Espécie*2]],'Base de dados'!B:Z,25,),0)</f>
        <v>-</v>
      </c>
      <c r="BO388" s="29" t="str">
        <f>IFERROR(VLOOKUP(tab_herpeto[[#This Row],[Espécie*2]],'Base de dados'!B:Z,2),0)</f>
        <v>XX</v>
      </c>
      <c r="BP388" s="29">
        <f>IFERROR(VLOOKUP(tab_herpeto[[#This Row],[Espécie*2]],'Base de dados'!B:AA,26),0)</f>
        <v>0</v>
      </c>
    </row>
    <row r="389" spans="2:68" x14ac:dyDescent="0.25">
      <c r="B389" s="29">
        <v>385</v>
      </c>
      <c r="C389" s="33" t="s">
        <v>3071</v>
      </c>
      <c r="D389" s="29" t="s">
        <v>3131</v>
      </c>
      <c r="E389" s="29" t="s">
        <v>86</v>
      </c>
      <c r="F389" s="50">
        <v>45202</v>
      </c>
      <c r="G389" s="50" t="s">
        <v>3075</v>
      </c>
      <c r="H389" s="50"/>
      <c r="I389" s="50" t="s">
        <v>57</v>
      </c>
      <c r="J389" s="50" t="s">
        <v>3133</v>
      </c>
      <c r="K389" s="50" t="s">
        <v>1343</v>
      </c>
      <c r="L389" s="29" t="str">
        <f>IFERROR(VLOOKUP(tab_herpeto[[#This Row],[Espécie*]],'Base de dados'!B:Z,7,),0)</f>
        <v>rãzinha-do-folhiço</v>
      </c>
      <c r="M389" s="29" t="s">
        <v>3</v>
      </c>
      <c r="N389" s="49" t="s">
        <v>82</v>
      </c>
      <c r="O389" s="49" t="s">
        <v>82</v>
      </c>
      <c r="P389" s="29" t="s">
        <v>39</v>
      </c>
      <c r="Q389" s="49" t="s">
        <v>3136</v>
      </c>
      <c r="R389" s="49"/>
      <c r="S389" s="49" t="s">
        <v>4</v>
      </c>
      <c r="T389" s="55">
        <v>0.875</v>
      </c>
      <c r="U389" s="55">
        <v>0.91666666666666696</v>
      </c>
      <c r="V389" s="49"/>
      <c r="W389" s="49"/>
      <c r="X389" s="29"/>
      <c r="Y389" s="29"/>
      <c r="Z389" s="33">
        <f>tab_herpeto[[#This Row],[Data]]</f>
        <v>45202</v>
      </c>
      <c r="AA389" s="29" t="str">
        <f>tab_herpeto[[#This Row],[Empreendimento]]</f>
        <v>PCH Canoas</v>
      </c>
      <c r="AB389" s="29" t="s">
        <v>175</v>
      </c>
      <c r="AC389" s="29" t="s">
        <v>178</v>
      </c>
      <c r="AD389" s="29" t="s">
        <v>181</v>
      </c>
      <c r="AE389" s="29" t="s">
        <v>3086</v>
      </c>
      <c r="AF389" s="29" t="s">
        <v>184</v>
      </c>
      <c r="AG389" s="29" t="s">
        <v>3130</v>
      </c>
      <c r="AH389" s="29" t="s">
        <v>189</v>
      </c>
      <c r="AI389" s="43" t="str">
        <f>tab_herpeto[[#This Row],[Espécie*]]</f>
        <v>Physalaemus cuvieri</v>
      </c>
      <c r="AJ389" s="34" t="str">
        <f>IFERROR(VLOOKUP(tab_herpeto[[#This Row],[Espécie*2]],'Base de dados'!B:Z,7,),0)</f>
        <v>rãzinha-do-folhiço</v>
      </c>
      <c r="AK389" s="29" t="str">
        <f>IFERROR(VLOOKUP(tab_herpeto[[#This Row],[Espécie*2]],'Base de dados'!B:Z,13,),0)</f>
        <v>-</v>
      </c>
      <c r="AL389" s="29"/>
      <c r="AM389" s="4">
        <v>532066</v>
      </c>
      <c r="AN389" s="4">
        <v>6959590</v>
      </c>
      <c r="AO389" s="29" t="str">
        <f>IFERROR(VLOOKUP(tab_herpeto[[#This Row],[Espécie*2]],'Base de dados'!B:Z,22,),0)</f>
        <v>-</v>
      </c>
      <c r="AP389" s="29" t="str">
        <f>IFERROR(VLOOKUP(tab_herpeto[[#This Row],[Espécie*2]],'Base de dados'!B:Z,23,),0)</f>
        <v>-</v>
      </c>
      <c r="AQ389" s="29" t="str">
        <f>IFERROR(VLOOKUP(tab_herpeto[[#This Row],[Espécie*2]],'Base de dados'!B:Z,21,),0)</f>
        <v>LC</v>
      </c>
      <c r="AR389" s="29" t="str">
        <f>tab_herpeto[[#This Row],[Campanha]]</f>
        <v>C04</v>
      </c>
      <c r="AS389" s="29"/>
      <c r="AT389" s="29" t="str">
        <f>tab_herpeto[[#This Row],[Método]]</f>
        <v>Ponto de escuta</v>
      </c>
      <c r="AU389" s="29" t="str">
        <f>tab_herpeto[[#This Row],[ID Marcação*]]</f>
        <v>-</v>
      </c>
      <c r="AV389" s="29">
        <f>tab_herpeto[[#This Row],[Nº do Tombo]]</f>
        <v>0</v>
      </c>
      <c r="AW389" s="29" t="str">
        <f>IFERROR(VLOOKUP(tab_herpeto[[#This Row],[Espécie*2]],'Base de dados'!B:Z,11,),0)</f>
        <v>R</v>
      </c>
      <c r="AX389" s="29" t="str">
        <f>IFERROR(VLOOKUP(tab_herpeto[[#This Row],[Espécie*2]],'Base de dados'!B:Z,3,),0)</f>
        <v>Anura</v>
      </c>
      <c r="AY389" s="29" t="str">
        <f>IFERROR(VLOOKUP(tab_herpeto[[#This Row],[Espécie*2]],'Base de dados'!B:Z,4,),0)</f>
        <v>Leptodactylidae</v>
      </c>
      <c r="AZ389" s="29" t="str">
        <f>IFERROR(VLOOKUP(tab_herpeto[[#This Row],[Espécie*2]],'Base de dados'!B:Z,5,),0)</f>
        <v>Leiuperinae</v>
      </c>
      <c r="BA389" s="29">
        <f>IFERROR(VLOOKUP(tab_herpeto[[#This Row],[Espécie*2]],'Base de dados'!B:Z,6,),0)</f>
        <v>0</v>
      </c>
      <c r="BB389" s="29" t="str">
        <f>IFERROR(VLOOKUP(tab_herpeto[[#This Row],[Espécie*2]],'Base de dados'!B:Z,8,),0)</f>
        <v>-</v>
      </c>
      <c r="BC389" s="29" t="str">
        <f>IFERROR(VLOOKUP(tab_herpeto[[#This Row],[Espécie*2]],'Base de dados'!B:Z,9,),0)</f>
        <v>Te</v>
      </c>
      <c r="BD389" s="29" t="str">
        <f>IFERROR(VLOOKUP(tab_herpeto[[#This Row],[Espécie*2]],'Base de dados'!B:Z,10,),0)</f>
        <v>A</v>
      </c>
      <c r="BE389" s="29" t="str">
        <f>IFERROR(VLOOKUP(tab_herpeto[[#This Row],[Espécie*2]],'Base de dados'!B:Z,12,),0)</f>
        <v>-</v>
      </c>
      <c r="BF389" s="29" t="str">
        <f>IFERROR(VLOOKUP(tab_herpeto[[#This Row],[Espécie*2]],'Base de dados'!B:Z,14,),0)</f>
        <v>Exceto AC e RR</v>
      </c>
      <c r="BG389" s="29">
        <f>IFERROR(VLOOKUP(tab_herpeto[[#This Row],[Espécie*2]],'Base de dados'!B:Z,15,),0)</f>
        <v>0</v>
      </c>
      <c r="BH389" s="29">
        <f>IFERROR(VLOOKUP(tab_herpeto[[#This Row],[Espécie*2]],'Base de dados'!B:Z,16,),0)</f>
        <v>0</v>
      </c>
      <c r="BI389" s="29">
        <f>IFERROR(VLOOKUP(tab_herpeto[[#This Row],[Espécie*2]],'Base de dados'!B:Z,17,),0)</f>
        <v>0</v>
      </c>
      <c r="BJ389" s="29">
        <f>IFERROR(VLOOKUP(tab_herpeto[[#This Row],[Espécie*2]],'Base de dados'!B:Z,18,),0)</f>
        <v>0</v>
      </c>
      <c r="BK389" s="29" t="str">
        <f>IFERROR(VLOOKUP(tab_herpeto[[#This Row],[Espécie*2]],'Base de dados'!B:Z,19,),0)</f>
        <v>-</v>
      </c>
      <c r="BL389" s="29" t="str">
        <f>IFERROR(VLOOKUP(tab_herpeto[[#This Row],[Espécie*2]],'Base de dados'!B:Z,20,),0)</f>
        <v>-</v>
      </c>
      <c r="BM389" s="29" t="str">
        <f>IFERROR(VLOOKUP(tab_herpeto[[#This Row],[Espécie*2]],'Base de dados'!B:Z,24),0)</f>
        <v>-</v>
      </c>
      <c r="BN389" s="29" t="str">
        <f>IFERROR(VLOOKUP(tab_herpeto[[#This Row],[Espécie*2]],'Base de dados'!B:Z,25,),0)</f>
        <v>-</v>
      </c>
      <c r="BO389" s="29" t="str">
        <f>IFERROR(VLOOKUP(tab_herpeto[[#This Row],[Espécie*2]],'Base de dados'!B:Z,2),0)</f>
        <v>XX</v>
      </c>
      <c r="BP389" s="29">
        <f>IFERROR(VLOOKUP(tab_herpeto[[#This Row],[Espécie*2]],'Base de dados'!B:AA,26),0)</f>
        <v>0</v>
      </c>
    </row>
    <row r="390" spans="2:68" x14ac:dyDescent="0.25">
      <c r="B390" s="29">
        <v>386</v>
      </c>
      <c r="C390" s="33" t="s">
        <v>3071</v>
      </c>
      <c r="D390" s="29" t="s">
        <v>3131</v>
      </c>
      <c r="E390" s="29" t="s">
        <v>86</v>
      </c>
      <c r="F390" s="50">
        <v>45202</v>
      </c>
      <c r="G390" s="50" t="s">
        <v>3075</v>
      </c>
      <c r="H390" s="50"/>
      <c r="I390" s="50" t="s">
        <v>57</v>
      </c>
      <c r="J390" s="50" t="s">
        <v>3133</v>
      </c>
      <c r="K390" s="50" t="s">
        <v>1343</v>
      </c>
      <c r="L390" s="29" t="str">
        <f>IFERROR(VLOOKUP(tab_herpeto[[#This Row],[Espécie*]],'Base de dados'!B:Z,7,),0)</f>
        <v>rãzinha-do-folhiço</v>
      </c>
      <c r="M390" s="29" t="s">
        <v>3</v>
      </c>
      <c r="N390" s="49" t="s">
        <v>82</v>
      </c>
      <c r="O390" s="49" t="s">
        <v>82</v>
      </c>
      <c r="P390" s="29" t="s">
        <v>39</v>
      </c>
      <c r="Q390" s="49" t="s">
        <v>3136</v>
      </c>
      <c r="R390" s="49"/>
      <c r="S390" s="49" t="s">
        <v>4</v>
      </c>
      <c r="T390" s="55">
        <v>0.875</v>
      </c>
      <c r="U390" s="55">
        <v>0.91666666666666696</v>
      </c>
      <c r="V390" s="49"/>
      <c r="W390" s="49"/>
      <c r="X390" s="29"/>
      <c r="Y390" s="29"/>
      <c r="Z390" s="33">
        <f>tab_herpeto[[#This Row],[Data]]</f>
        <v>45202</v>
      </c>
      <c r="AA390" s="29" t="str">
        <f>tab_herpeto[[#This Row],[Empreendimento]]</f>
        <v>PCH Canoas</v>
      </c>
      <c r="AB390" s="29" t="s">
        <v>175</v>
      </c>
      <c r="AC390" s="29" t="s">
        <v>178</v>
      </c>
      <c r="AD390" s="29" t="s">
        <v>181</v>
      </c>
      <c r="AE390" s="29" t="s">
        <v>3086</v>
      </c>
      <c r="AF390" s="29" t="s">
        <v>184</v>
      </c>
      <c r="AG390" s="29" t="s">
        <v>3130</v>
      </c>
      <c r="AH390" s="29" t="s">
        <v>189</v>
      </c>
      <c r="AI390" s="43" t="str">
        <f>tab_herpeto[[#This Row],[Espécie*]]</f>
        <v>Physalaemus cuvieri</v>
      </c>
      <c r="AJ390" s="34" t="str">
        <f>IFERROR(VLOOKUP(tab_herpeto[[#This Row],[Espécie*2]],'Base de dados'!B:Z,7,),0)</f>
        <v>rãzinha-do-folhiço</v>
      </c>
      <c r="AK390" s="29" t="str">
        <f>IFERROR(VLOOKUP(tab_herpeto[[#This Row],[Espécie*2]],'Base de dados'!B:Z,13,),0)</f>
        <v>-</v>
      </c>
      <c r="AL390" s="29"/>
      <c r="AM390" s="4">
        <v>532066</v>
      </c>
      <c r="AN390" s="4">
        <v>6959590</v>
      </c>
      <c r="AO390" s="29" t="str">
        <f>IFERROR(VLOOKUP(tab_herpeto[[#This Row],[Espécie*2]],'Base de dados'!B:Z,22,),0)</f>
        <v>-</v>
      </c>
      <c r="AP390" s="29" t="str">
        <f>IFERROR(VLOOKUP(tab_herpeto[[#This Row],[Espécie*2]],'Base de dados'!B:Z,23,),0)</f>
        <v>-</v>
      </c>
      <c r="AQ390" s="29" t="str">
        <f>IFERROR(VLOOKUP(tab_herpeto[[#This Row],[Espécie*2]],'Base de dados'!B:Z,21,),0)</f>
        <v>LC</v>
      </c>
      <c r="AR390" s="29" t="str">
        <f>tab_herpeto[[#This Row],[Campanha]]</f>
        <v>C04</v>
      </c>
      <c r="AS390" s="29"/>
      <c r="AT390" s="29" t="str">
        <f>tab_herpeto[[#This Row],[Método]]</f>
        <v>Ponto de escuta</v>
      </c>
      <c r="AU390" s="29" t="str">
        <f>tab_herpeto[[#This Row],[ID Marcação*]]</f>
        <v>-</v>
      </c>
      <c r="AV390" s="29">
        <f>tab_herpeto[[#This Row],[Nº do Tombo]]</f>
        <v>0</v>
      </c>
      <c r="AW390" s="29" t="str">
        <f>IFERROR(VLOOKUP(tab_herpeto[[#This Row],[Espécie*2]],'Base de dados'!B:Z,11,),0)</f>
        <v>R</v>
      </c>
      <c r="AX390" s="29" t="str">
        <f>IFERROR(VLOOKUP(tab_herpeto[[#This Row],[Espécie*2]],'Base de dados'!B:Z,3,),0)</f>
        <v>Anura</v>
      </c>
      <c r="AY390" s="29" t="str">
        <f>IFERROR(VLOOKUP(tab_herpeto[[#This Row],[Espécie*2]],'Base de dados'!B:Z,4,),0)</f>
        <v>Leptodactylidae</v>
      </c>
      <c r="AZ390" s="29" t="str">
        <f>IFERROR(VLOOKUP(tab_herpeto[[#This Row],[Espécie*2]],'Base de dados'!B:Z,5,),0)</f>
        <v>Leiuperinae</v>
      </c>
      <c r="BA390" s="29">
        <f>IFERROR(VLOOKUP(tab_herpeto[[#This Row],[Espécie*2]],'Base de dados'!B:Z,6,),0)</f>
        <v>0</v>
      </c>
      <c r="BB390" s="29" t="str">
        <f>IFERROR(VLOOKUP(tab_herpeto[[#This Row],[Espécie*2]],'Base de dados'!B:Z,8,),0)</f>
        <v>-</v>
      </c>
      <c r="BC390" s="29" t="str">
        <f>IFERROR(VLOOKUP(tab_herpeto[[#This Row],[Espécie*2]],'Base de dados'!B:Z,9,),0)</f>
        <v>Te</v>
      </c>
      <c r="BD390" s="29" t="str">
        <f>IFERROR(VLOOKUP(tab_herpeto[[#This Row],[Espécie*2]],'Base de dados'!B:Z,10,),0)</f>
        <v>A</v>
      </c>
      <c r="BE390" s="29" t="str">
        <f>IFERROR(VLOOKUP(tab_herpeto[[#This Row],[Espécie*2]],'Base de dados'!B:Z,12,),0)</f>
        <v>-</v>
      </c>
      <c r="BF390" s="29" t="str">
        <f>IFERROR(VLOOKUP(tab_herpeto[[#This Row],[Espécie*2]],'Base de dados'!B:Z,14,),0)</f>
        <v>Exceto AC e RR</v>
      </c>
      <c r="BG390" s="29">
        <f>IFERROR(VLOOKUP(tab_herpeto[[#This Row],[Espécie*2]],'Base de dados'!B:Z,15,),0)</f>
        <v>0</v>
      </c>
      <c r="BH390" s="29">
        <f>IFERROR(VLOOKUP(tab_herpeto[[#This Row],[Espécie*2]],'Base de dados'!B:Z,16,),0)</f>
        <v>0</v>
      </c>
      <c r="BI390" s="29">
        <f>IFERROR(VLOOKUP(tab_herpeto[[#This Row],[Espécie*2]],'Base de dados'!B:Z,17,),0)</f>
        <v>0</v>
      </c>
      <c r="BJ390" s="29">
        <f>IFERROR(VLOOKUP(tab_herpeto[[#This Row],[Espécie*2]],'Base de dados'!B:Z,18,),0)</f>
        <v>0</v>
      </c>
      <c r="BK390" s="29" t="str">
        <f>IFERROR(VLOOKUP(tab_herpeto[[#This Row],[Espécie*2]],'Base de dados'!B:Z,19,),0)</f>
        <v>-</v>
      </c>
      <c r="BL390" s="29" t="str">
        <f>IFERROR(VLOOKUP(tab_herpeto[[#This Row],[Espécie*2]],'Base de dados'!B:Z,20,),0)</f>
        <v>-</v>
      </c>
      <c r="BM390" s="29" t="str">
        <f>IFERROR(VLOOKUP(tab_herpeto[[#This Row],[Espécie*2]],'Base de dados'!B:Z,24),0)</f>
        <v>-</v>
      </c>
      <c r="BN390" s="29" t="str">
        <f>IFERROR(VLOOKUP(tab_herpeto[[#This Row],[Espécie*2]],'Base de dados'!B:Z,25,),0)</f>
        <v>-</v>
      </c>
      <c r="BO390" s="29" t="str">
        <f>IFERROR(VLOOKUP(tab_herpeto[[#This Row],[Espécie*2]],'Base de dados'!B:Z,2),0)</f>
        <v>XX</v>
      </c>
      <c r="BP390" s="29">
        <f>IFERROR(VLOOKUP(tab_herpeto[[#This Row],[Espécie*2]],'Base de dados'!B:AA,26),0)</f>
        <v>0</v>
      </c>
    </row>
    <row r="391" spans="2:68" x14ac:dyDescent="0.25">
      <c r="B391" s="29">
        <v>387</v>
      </c>
      <c r="C391" s="33" t="s">
        <v>3071</v>
      </c>
      <c r="D391" s="29" t="s">
        <v>3131</v>
      </c>
      <c r="E391" s="29" t="s">
        <v>86</v>
      </c>
      <c r="F391" s="50">
        <v>45202</v>
      </c>
      <c r="G391" s="50" t="s">
        <v>3075</v>
      </c>
      <c r="H391" s="50"/>
      <c r="I391" s="50" t="s">
        <v>57</v>
      </c>
      <c r="J391" s="50" t="s">
        <v>3133</v>
      </c>
      <c r="K391" s="50" t="s">
        <v>1343</v>
      </c>
      <c r="L391" s="29" t="str">
        <f>IFERROR(VLOOKUP(tab_herpeto[[#This Row],[Espécie*]],'Base de dados'!B:Z,7,),0)</f>
        <v>rãzinha-do-folhiço</v>
      </c>
      <c r="M391" s="29" t="s">
        <v>3</v>
      </c>
      <c r="N391" s="49" t="s">
        <v>82</v>
      </c>
      <c r="O391" s="49" t="s">
        <v>82</v>
      </c>
      <c r="P391" s="29" t="s">
        <v>39</v>
      </c>
      <c r="Q391" s="49" t="s">
        <v>3136</v>
      </c>
      <c r="R391" s="49"/>
      <c r="S391" s="49" t="s">
        <v>4</v>
      </c>
      <c r="T391" s="55">
        <v>0.875</v>
      </c>
      <c r="U391" s="55">
        <v>0.91666666666666696</v>
      </c>
      <c r="V391" s="49"/>
      <c r="W391" s="49"/>
      <c r="X391" s="29"/>
      <c r="Y391" s="29"/>
      <c r="Z391" s="33">
        <f>tab_herpeto[[#This Row],[Data]]</f>
        <v>45202</v>
      </c>
      <c r="AA391" s="29" t="str">
        <f>tab_herpeto[[#This Row],[Empreendimento]]</f>
        <v>PCH Canoas</v>
      </c>
      <c r="AB391" s="29" t="s">
        <v>175</v>
      </c>
      <c r="AC391" s="29" t="s">
        <v>178</v>
      </c>
      <c r="AD391" s="29" t="s">
        <v>181</v>
      </c>
      <c r="AE391" s="29" t="s">
        <v>3086</v>
      </c>
      <c r="AF391" s="29" t="s">
        <v>184</v>
      </c>
      <c r="AG391" s="29" t="s">
        <v>3130</v>
      </c>
      <c r="AH391" s="29" t="s">
        <v>189</v>
      </c>
      <c r="AI391" s="43" t="str">
        <f>tab_herpeto[[#This Row],[Espécie*]]</f>
        <v>Physalaemus cuvieri</v>
      </c>
      <c r="AJ391" s="34" t="str">
        <f>IFERROR(VLOOKUP(tab_herpeto[[#This Row],[Espécie*2]],'Base de dados'!B:Z,7,),0)</f>
        <v>rãzinha-do-folhiço</v>
      </c>
      <c r="AK391" s="29" t="str">
        <f>IFERROR(VLOOKUP(tab_herpeto[[#This Row],[Espécie*2]],'Base de dados'!B:Z,13,),0)</f>
        <v>-</v>
      </c>
      <c r="AL391" s="29"/>
      <c r="AM391" s="4">
        <v>532066</v>
      </c>
      <c r="AN391" s="4">
        <v>6959590</v>
      </c>
      <c r="AO391" s="29" t="str">
        <f>IFERROR(VLOOKUP(tab_herpeto[[#This Row],[Espécie*2]],'Base de dados'!B:Z,22,),0)</f>
        <v>-</v>
      </c>
      <c r="AP391" s="29" t="str">
        <f>IFERROR(VLOOKUP(tab_herpeto[[#This Row],[Espécie*2]],'Base de dados'!B:Z,23,),0)</f>
        <v>-</v>
      </c>
      <c r="AQ391" s="29" t="str">
        <f>IFERROR(VLOOKUP(tab_herpeto[[#This Row],[Espécie*2]],'Base de dados'!B:Z,21,),0)</f>
        <v>LC</v>
      </c>
      <c r="AR391" s="29" t="str">
        <f>tab_herpeto[[#This Row],[Campanha]]</f>
        <v>C04</v>
      </c>
      <c r="AS391" s="29"/>
      <c r="AT391" s="29" t="str">
        <f>tab_herpeto[[#This Row],[Método]]</f>
        <v>Ponto de escuta</v>
      </c>
      <c r="AU391" s="29" t="str">
        <f>tab_herpeto[[#This Row],[ID Marcação*]]</f>
        <v>-</v>
      </c>
      <c r="AV391" s="29">
        <f>tab_herpeto[[#This Row],[Nº do Tombo]]</f>
        <v>0</v>
      </c>
      <c r="AW391" s="29" t="str">
        <f>IFERROR(VLOOKUP(tab_herpeto[[#This Row],[Espécie*2]],'Base de dados'!B:Z,11,),0)</f>
        <v>R</v>
      </c>
      <c r="AX391" s="29" t="str">
        <f>IFERROR(VLOOKUP(tab_herpeto[[#This Row],[Espécie*2]],'Base de dados'!B:Z,3,),0)</f>
        <v>Anura</v>
      </c>
      <c r="AY391" s="29" t="str">
        <f>IFERROR(VLOOKUP(tab_herpeto[[#This Row],[Espécie*2]],'Base de dados'!B:Z,4,),0)</f>
        <v>Leptodactylidae</v>
      </c>
      <c r="AZ391" s="29" t="str">
        <f>IFERROR(VLOOKUP(tab_herpeto[[#This Row],[Espécie*2]],'Base de dados'!B:Z,5,),0)</f>
        <v>Leiuperinae</v>
      </c>
      <c r="BA391" s="29">
        <f>IFERROR(VLOOKUP(tab_herpeto[[#This Row],[Espécie*2]],'Base de dados'!B:Z,6,),0)</f>
        <v>0</v>
      </c>
      <c r="BB391" s="29" t="str">
        <f>IFERROR(VLOOKUP(tab_herpeto[[#This Row],[Espécie*2]],'Base de dados'!B:Z,8,),0)</f>
        <v>-</v>
      </c>
      <c r="BC391" s="29" t="str">
        <f>IFERROR(VLOOKUP(tab_herpeto[[#This Row],[Espécie*2]],'Base de dados'!B:Z,9,),0)</f>
        <v>Te</v>
      </c>
      <c r="BD391" s="29" t="str">
        <f>IFERROR(VLOOKUP(tab_herpeto[[#This Row],[Espécie*2]],'Base de dados'!B:Z,10,),0)</f>
        <v>A</v>
      </c>
      <c r="BE391" s="29" t="str">
        <f>IFERROR(VLOOKUP(tab_herpeto[[#This Row],[Espécie*2]],'Base de dados'!B:Z,12,),0)</f>
        <v>-</v>
      </c>
      <c r="BF391" s="29" t="str">
        <f>IFERROR(VLOOKUP(tab_herpeto[[#This Row],[Espécie*2]],'Base de dados'!B:Z,14,),0)</f>
        <v>Exceto AC e RR</v>
      </c>
      <c r="BG391" s="29">
        <f>IFERROR(VLOOKUP(tab_herpeto[[#This Row],[Espécie*2]],'Base de dados'!B:Z,15,),0)</f>
        <v>0</v>
      </c>
      <c r="BH391" s="29">
        <f>IFERROR(VLOOKUP(tab_herpeto[[#This Row],[Espécie*2]],'Base de dados'!B:Z,16,),0)</f>
        <v>0</v>
      </c>
      <c r="BI391" s="29">
        <f>IFERROR(VLOOKUP(tab_herpeto[[#This Row],[Espécie*2]],'Base de dados'!B:Z,17,),0)</f>
        <v>0</v>
      </c>
      <c r="BJ391" s="29">
        <f>IFERROR(VLOOKUP(tab_herpeto[[#This Row],[Espécie*2]],'Base de dados'!B:Z,18,),0)</f>
        <v>0</v>
      </c>
      <c r="BK391" s="29" t="str">
        <f>IFERROR(VLOOKUP(tab_herpeto[[#This Row],[Espécie*2]],'Base de dados'!B:Z,19,),0)</f>
        <v>-</v>
      </c>
      <c r="BL391" s="29" t="str">
        <f>IFERROR(VLOOKUP(tab_herpeto[[#This Row],[Espécie*2]],'Base de dados'!B:Z,20,),0)</f>
        <v>-</v>
      </c>
      <c r="BM391" s="29" t="str">
        <f>IFERROR(VLOOKUP(tab_herpeto[[#This Row],[Espécie*2]],'Base de dados'!B:Z,24),0)</f>
        <v>-</v>
      </c>
      <c r="BN391" s="29" t="str">
        <f>IFERROR(VLOOKUP(tab_herpeto[[#This Row],[Espécie*2]],'Base de dados'!B:Z,25,),0)</f>
        <v>-</v>
      </c>
      <c r="BO391" s="29" t="str">
        <f>IFERROR(VLOOKUP(tab_herpeto[[#This Row],[Espécie*2]],'Base de dados'!B:Z,2),0)</f>
        <v>XX</v>
      </c>
      <c r="BP391" s="29">
        <f>IFERROR(VLOOKUP(tab_herpeto[[#This Row],[Espécie*2]],'Base de dados'!B:AA,26),0)</f>
        <v>0</v>
      </c>
    </row>
    <row r="392" spans="2:68" x14ac:dyDescent="0.25">
      <c r="B392" s="29">
        <v>388</v>
      </c>
      <c r="C392" s="33" t="s">
        <v>3071</v>
      </c>
      <c r="D392" s="29" t="s">
        <v>3131</v>
      </c>
      <c r="E392" s="29" t="s">
        <v>86</v>
      </c>
      <c r="F392" s="50">
        <v>45202</v>
      </c>
      <c r="G392" s="50" t="s">
        <v>3075</v>
      </c>
      <c r="H392" s="50"/>
      <c r="I392" s="50" t="s">
        <v>57</v>
      </c>
      <c r="J392" s="50" t="s">
        <v>3133</v>
      </c>
      <c r="K392" s="50" t="s">
        <v>1343</v>
      </c>
      <c r="L392" s="29" t="str">
        <f>IFERROR(VLOOKUP(tab_herpeto[[#This Row],[Espécie*]],'Base de dados'!B:Z,7,),0)</f>
        <v>rãzinha-do-folhiço</v>
      </c>
      <c r="M392" s="29" t="s">
        <v>3</v>
      </c>
      <c r="N392" s="49" t="s">
        <v>82</v>
      </c>
      <c r="O392" s="49" t="s">
        <v>82</v>
      </c>
      <c r="P392" s="29" t="s">
        <v>39</v>
      </c>
      <c r="Q392" s="49" t="s">
        <v>3136</v>
      </c>
      <c r="R392" s="49"/>
      <c r="S392" s="49" t="s">
        <v>4</v>
      </c>
      <c r="T392" s="55">
        <v>0.875</v>
      </c>
      <c r="U392" s="55">
        <v>0.91666666666666696</v>
      </c>
      <c r="V392" s="49"/>
      <c r="W392" s="49"/>
      <c r="X392" s="29"/>
      <c r="Y392" s="29"/>
      <c r="Z392" s="33">
        <f>tab_herpeto[[#This Row],[Data]]</f>
        <v>45202</v>
      </c>
      <c r="AA392" s="29" t="str">
        <f>tab_herpeto[[#This Row],[Empreendimento]]</f>
        <v>PCH Canoas</v>
      </c>
      <c r="AB392" s="29" t="s">
        <v>175</v>
      </c>
      <c r="AC392" s="29" t="s">
        <v>178</v>
      </c>
      <c r="AD392" s="29" t="s">
        <v>181</v>
      </c>
      <c r="AE392" s="29" t="s">
        <v>3086</v>
      </c>
      <c r="AF392" s="29" t="s">
        <v>184</v>
      </c>
      <c r="AG392" s="29" t="s">
        <v>3130</v>
      </c>
      <c r="AH392" s="29" t="s">
        <v>189</v>
      </c>
      <c r="AI392" s="43" t="str">
        <f>tab_herpeto[[#This Row],[Espécie*]]</f>
        <v>Physalaemus cuvieri</v>
      </c>
      <c r="AJ392" s="34" t="str">
        <f>IFERROR(VLOOKUP(tab_herpeto[[#This Row],[Espécie*2]],'Base de dados'!B:Z,7,),0)</f>
        <v>rãzinha-do-folhiço</v>
      </c>
      <c r="AK392" s="29" t="str">
        <f>IFERROR(VLOOKUP(tab_herpeto[[#This Row],[Espécie*2]],'Base de dados'!B:Z,13,),0)</f>
        <v>-</v>
      </c>
      <c r="AL392" s="29"/>
      <c r="AM392" s="4">
        <v>532066</v>
      </c>
      <c r="AN392" s="4">
        <v>6959590</v>
      </c>
      <c r="AO392" s="29" t="str">
        <f>IFERROR(VLOOKUP(tab_herpeto[[#This Row],[Espécie*2]],'Base de dados'!B:Z,22,),0)</f>
        <v>-</v>
      </c>
      <c r="AP392" s="29" t="str">
        <f>IFERROR(VLOOKUP(tab_herpeto[[#This Row],[Espécie*2]],'Base de dados'!B:Z,23,),0)</f>
        <v>-</v>
      </c>
      <c r="AQ392" s="29" t="str">
        <f>IFERROR(VLOOKUP(tab_herpeto[[#This Row],[Espécie*2]],'Base de dados'!B:Z,21,),0)</f>
        <v>LC</v>
      </c>
      <c r="AR392" s="29" t="str">
        <f>tab_herpeto[[#This Row],[Campanha]]</f>
        <v>C04</v>
      </c>
      <c r="AS392" s="29"/>
      <c r="AT392" s="29" t="str">
        <f>tab_herpeto[[#This Row],[Método]]</f>
        <v>Ponto de escuta</v>
      </c>
      <c r="AU392" s="29" t="str">
        <f>tab_herpeto[[#This Row],[ID Marcação*]]</f>
        <v>-</v>
      </c>
      <c r="AV392" s="29">
        <f>tab_herpeto[[#This Row],[Nº do Tombo]]</f>
        <v>0</v>
      </c>
      <c r="AW392" s="29" t="str">
        <f>IFERROR(VLOOKUP(tab_herpeto[[#This Row],[Espécie*2]],'Base de dados'!B:Z,11,),0)</f>
        <v>R</v>
      </c>
      <c r="AX392" s="29" t="str">
        <f>IFERROR(VLOOKUP(tab_herpeto[[#This Row],[Espécie*2]],'Base de dados'!B:Z,3,),0)</f>
        <v>Anura</v>
      </c>
      <c r="AY392" s="29" t="str">
        <f>IFERROR(VLOOKUP(tab_herpeto[[#This Row],[Espécie*2]],'Base de dados'!B:Z,4,),0)</f>
        <v>Leptodactylidae</v>
      </c>
      <c r="AZ392" s="29" t="str">
        <f>IFERROR(VLOOKUP(tab_herpeto[[#This Row],[Espécie*2]],'Base de dados'!B:Z,5,),0)</f>
        <v>Leiuperinae</v>
      </c>
      <c r="BA392" s="29">
        <f>IFERROR(VLOOKUP(tab_herpeto[[#This Row],[Espécie*2]],'Base de dados'!B:Z,6,),0)</f>
        <v>0</v>
      </c>
      <c r="BB392" s="29" t="str">
        <f>IFERROR(VLOOKUP(tab_herpeto[[#This Row],[Espécie*2]],'Base de dados'!B:Z,8,),0)</f>
        <v>-</v>
      </c>
      <c r="BC392" s="29" t="str">
        <f>IFERROR(VLOOKUP(tab_herpeto[[#This Row],[Espécie*2]],'Base de dados'!B:Z,9,),0)</f>
        <v>Te</v>
      </c>
      <c r="BD392" s="29" t="str">
        <f>IFERROR(VLOOKUP(tab_herpeto[[#This Row],[Espécie*2]],'Base de dados'!B:Z,10,),0)</f>
        <v>A</v>
      </c>
      <c r="BE392" s="29" t="str">
        <f>IFERROR(VLOOKUP(tab_herpeto[[#This Row],[Espécie*2]],'Base de dados'!B:Z,12,),0)</f>
        <v>-</v>
      </c>
      <c r="BF392" s="29" t="str">
        <f>IFERROR(VLOOKUP(tab_herpeto[[#This Row],[Espécie*2]],'Base de dados'!B:Z,14,),0)</f>
        <v>Exceto AC e RR</v>
      </c>
      <c r="BG392" s="29">
        <f>IFERROR(VLOOKUP(tab_herpeto[[#This Row],[Espécie*2]],'Base de dados'!B:Z,15,),0)</f>
        <v>0</v>
      </c>
      <c r="BH392" s="29">
        <f>IFERROR(VLOOKUP(tab_herpeto[[#This Row],[Espécie*2]],'Base de dados'!B:Z,16,),0)</f>
        <v>0</v>
      </c>
      <c r="BI392" s="29">
        <f>IFERROR(VLOOKUP(tab_herpeto[[#This Row],[Espécie*2]],'Base de dados'!B:Z,17,),0)</f>
        <v>0</v>
      </c>
      <c r="BJ392" s="29">
        <f>IFERROR(VLOOKUP(tab_herpeto[[#This Row],[Espécie*2]],'Base de dados'!B:Z,18,),0)</f>
        <v>0</v>
      </c>
      <c r="BK392" s="29" t="str">
        <f>IFERROR(VLOOKUP(tab_herpeto[[#This Row],[Espécie*2]],'Base de dados'!B:Z,19,),0)</f>
        <v>-</v>
      </c>
      <c r="BL392" s="29" t="str">
        <f>IFERROR(VLOOKUP(tab_herpeto[[#This Row],[Espécie*2]],'Base de dados'!B:Z,20,),0)</f>
        <v>-</v>
      </c>
      <c r="BM392" s="29" t="str">
        <f>IFERROR(VLOOKUP(tab_herpeto[[#This Row],[Espécie*2]],'Base de dados'!B:Z,24),0)</f>
        <v>-</v>
      </c>
      <c r="BN392" s="29" t="str">
        <f>IFERROR(VLOOKUP(tab_herpeto[[#This Row],[Espécie*2]],'Base de dados'!B:Z,25,),0)</f>
        <v>-</v>
      </c>
      <c r="BO392" s="29" t="str">
        <f>IFERROR(VLOOKUP(tab_herpeto[[#This Row],[Espécie*2]],'Base de dados'!B:Z,2),0)</f>
        <v>XX</v>
      </c>
      <c r="BP392" s="29">
        <f>IFERROR(VLOOKUP(tab_herpeto[[#This Row],[Espécie*2]],'Base de dados'!B:AA,26),0)</f>
        <v>0</v>
      </c>
    </row>
    <row r="393" spans="2:68" x14ac:dyDescent="0.25">
      <c r="B393" s="29">
        <v>389</v>
      </c>
      <c r="C393" s="33" t="s">
        <v>3071</v>
      </c>
      <c r="D393" s="29" t="s">
        <v>3131</v>
      </c>
      <c r="E393" s="29" t="s">
        <v>86</v>
      </c>
      <c r="F393" s="50">
        <v>45202</v>
      </c>
      <c r="G393" s="50" t="s">
        <v>3075</v>
      </c>
      <c r="H393" s="50"/>
      <c r="I393" s="50" t="s">
        <v>57</v>
      </c>
      <c r="J393" s="50" t="s">
        <v>3133</v>
      </c>
      <c r="K393" s="50" t="s">
        <v>1343</v>
      </c>
      <c r="L393" s="29" t="str">
        <f>IFERROR(VLOOKUP(tab_herpeto[[#This Row],[Espécie*]],'Base de dados'!B:Z,7,),0)</f>
        <v>rãzinha-do-folhiço</v>
      </c>
      <c r="M393" s="29" t="s">
        <v>3</v>
      </c>
      <c r="N393" s="49" t="s">
        <v>82</v>
      </c>
      <c r="O393" s="49" t="s">
        <v>82</v>
      </c>
      <c r="P393" s="29" t="s">
        <v>39</v>
      </c>
      <c r="Q393" s="49" t="s">
        <v>3136</v>
      </c>
      <c r="R393" s="49"/>
      <c r="S393" s="49" t="s">
        <v>4</v>
      </c>
      <c r="T393" s="55">
        <v>0.875</v>
      </c>
      <c r="U393" s="55">
        <v>0.91666666666666696</v>
      </c>
      <c r="V393" s="49"/>
      <c r="W393" s="49"/>
      <c r="X393" s="29"/>
      <c r="Y393" s="29"/>
      <c r="Z393" s="33">
        <f>tab_herpeto[[#This Row],[Data]]</f>
        <v>45202</v>
      </c>
      <c r="AA393" s="29" t="str">
        <f>tab_herpeto[[#This Row],[Empreendimento]]</f>
        <v>PCH Canoas</v>
      </c>
      <c r="AB393" s="29" t="s">
        <v>175</v>
      </c>
      <c r="AC393" s="29" t="s">
        <v>178</v>
      </c>
      <c r="AD393" s="29" t="s">
        <v>181</v>
      </c>
      <c r="AE393" s="29" t="s">
        <v>3086</v>
      </c>
      <c r="AF393" s="29" t="s">
        <v>184</v>
      </c>
      <c r="AG393" s="29" t="s">
        <v>3130</v>
      </c>
      <c r="AH393" s="29" t="s">
        <v>189</v>
      </c>
      <c r="AI393" s="43" t="str">
        <f>tab_herpeto[[#This Row],[Espécie*]]</f>
        <v>Physalaemus cuvieri</v>
      </c>
      <c r="AJ393" s="34" t="str">
        <f>IFERROR(VLOOKUP(tab_herpeto[[#This Row],[Espécie*2]],'Base de dados'!B:Z,7,),0)</f>
        <v>rãzinha-do-folhiço</v>
      </c>
      <c r="AK393" s="29" t="str">
        <f>IFERROR(VLOOKUP(tab_herpeto[[#This Row],[Espécie*2]],'Base de dados'!B:Z,13,),0)</f>
        <v>-</v>
      </c>
      <c r="AL393" s="29"/>
      <c r="AM393" s="4">
        <v>532066</v>
      </c>
      <c r="AN393" s="4">
        <v>6959590</v>
      </c>
      <c r="AO393" s="29" t="str">
        <f>IFERROR(VLOOKUP(tab_herpeto[[#This Row],[Espécie*2]],'Base de dados'!B:Z,22,),0)</f>
        <v>-</v>
      </c>
      <c r="AP393" s="29" t="str">
        <f>IFERROR(VLOOKUP(tab_herpeto[[#This Row],[Espécie*2]],'Base de dados'!B:Z,23,),0)</f>
        <v>-</v>
      </c>
      <c r="AQ393" s="29" t="str">
        <f>IFERROR(VLOOKUP(tab_herpeto[[#This Row],[Espécie*2]],'Base de dados'!B:Z,21,),0)</f>
        <v>LC</v>
      </c>
      <c r="AR393" s="29" t="str">
        <f>tab_herpeto[[#This Row],[Campanha]]</f>
        <v>C04</v>
      </c>
      <c r="AS393" s="29"/>
      <c r="AT393" s="29" t="str">
        <f>tab_herpeto[[#This Row],[Método]]</f>
        <v>Ponto de escuta</v>
      </c>
      <c r="AU393" s="29" t="str">
        <f>tab_herpeto[[#This Row],[ID Marcação*]]</f>
        <v>-</v>
      </c>
      <c r="AV393" s="29">
        <f>tab_herpeto[[#This Row],[Nº do Tombo]]</f>
        <v>0</v>
      </c>
      <c r="AW393" s="29" t="str">
        <f>IFERROR(VLOOKUP(tab_herpeto[[#This Row],[Espécie*2]],'Base de dados'!B:Z,11,),0)</f>
        <v>R</v>
      </c>
      <c r="AX393" s="29" t="str">
        <f>IFERROR(VLOOKUP(tab_herpeto[[#This Row],[Espécie*2]],'Base de dados'!B:Z,3,),0)</f>
        <v>Anura</v>
      </c>
      <c r="AY393" s="29" t="str">
        <f>IFERROR(VLOOKUP(tab_herpeto[[#This Row],[Espécie*2]],'Base de dados'!B:Z,4,),0)</f>
        <v>Leptodactylidae</v>
      </c>
      <c r="AZ393" s="29" t="str">
        <f>IFERROR(VLOOKUP(tab_herpeto[[#This Row],[Espécie*2]],'Base de dados'!B:Z,5,),0)</f>
        <v>Leiuperinae</v>
      </c>
      <c r="BA393" s="29">
        <f>IFERROR(VLOOKUP(tab_herpeto[[#This Row],[Espécie*2]],'Base de dados'!B:Z,6,),0)</f>
        <v>0</v>
      </c>
      <c r="BB393" s="29" t="str">
        <f>IFERROR(VLOOKUP(tab_herpeto[[#This Row],[Espécie*2]],'Base de dados'!B:Z,8,),0)</f>
        <v>-</v>
      </c>
      <c r="BC393" s="29" t="str">
        <f>IFERROR(VLOOKUP(tab_herpeto[[#This Row],[Espécie*2]],'Base de dados'!B:Z,9,),0)</f>
        <v>Te</v>
      </c>
      <c r="BD393" s="29" t="str">
        <f>IFERROR(VLOOKUP(tab_herpeto[[#This Row],[Espécie*2]],'Base de dados'!B:Z,10,),0)</f>
        <v>A</v>
      </c>
      <c r="BE393" s="29" t="str">
        <f>IFERROR(VLOOKUP(tab_herpeto[[#This Row],[Espécie*2]],'Base de dados'!B:Z,12,),0)</f>
        <v>-</v>
      </c>
      <c r="BF393" s="29" t="str">
        <f>IFERROR(VLOOKUP(tab_herpeto[[#This Row],[Espécie*2]],'Base de dados'!B:Z,14,),0)</f>
        <v>Exceto AC e RR</v>
      </c>
      <c r="BG393" s="29">
        <f>IFERROR(VLOOKUP(tab_herpeto[[#This Row],[Espécie*2]],'Base de dados'!B:Z,15,),0)</f>
        <v>0</v>
      </c>
      <c r="BH393" s="29">
        <f>IFERROR(VLOOKUP(tab_herpeto[[#This Row],[Espécie*2]],'Base de dados'!B:Z,16,),0)</f>
        <v>0</v>
      </c>
      <c r="BI393" s="29">
        <f>IFERROR(VLOOKUP(tab_herpeto[[#This Row],[Espécie*2]],'Base de dados'!B:Z,17,),0)</f>
        <v>0</v>
      </c>
      <c r="BJ393" s="29">
        <f>IFERROR(VLOOKUP(tab_herpeto[[#This Row],[Espécie*2]],'Base de dados'!B:Z,18,),0)</f>
        <v>0</v>
      </c>
      <c r="BK393" s="29" t="str">
        <f>IFERROR(VLOOKUP(tab_herpeto[[#This Row],[Espécie*2]],'Base de dados'!B:Z,19,),0)</f>
        <v>-</v>
      </c>
      <c r="BL393" s="29" t="str">
        <f>IFERROR(VLOOKUP(tab_herpeto[[#This Row],[Espécie*2]],'Base de dados'!B:Z,20,),0)</f>
        <v>-</v>
      </c>
      <c r="BM393" s="29" t="str">
        <f>IFERROR(VLOOKUP(tab_herpeto[[#This Row],[Espécie*2]],'Base de dados'!B:Z,24),0)</f>
        <v>-</v>
      </c>
      <c r="BN393" s="29" t="str">
        <f>IFERROR(VLOOKUP(tab_herpeto[[#This Row],[Espécie*2]],'Base de dados'!B:Z,25,),0)</f>
        <v>-</v>
      </c>
      <c r="BO393" s="29" t="str">
        <f>IFERROR(VLOOKUP(tab_herpeto[[#This Row],[Espécie*2]],'Base de dados'!B:Z,2),0)</f>
        <v>XX</v>
      </c>
      <c r="BP393" s="29">
        <f>IFERROR(VLOOKUP(tab_herpeto[[#This Row],[Espécie*2]],'Base de dados'!B:AA,26),0)</f>
        <v>0</v>
      </c>
    </row>
    <row r="394" spans="2:68" x14ac:dyDescent="0.25">
      <c r="B394" s="29">
        <v>390</v>
      </c>
      <c r="C394" s="33" t="s">
        <v>3071</v>
      </c>
      <c r="D394" s="29" t="s">
        <v>3131</v>
      </c>
      <c r="E394" s="29" t="s">
        <v>86</v>
      </c>
      <c r="F394" s="50">
        <v>45202</v>
      </c>
      <c r="G394" s="50" t="s">
        <v>3075</v>
      </c>
      <c r="H394" s="50"/>
      <c r="I394" s="50" t="s">
        <v>57</v>
      </c>
      <c r="J394" s="50" t="s">
        <v>3133</v>
      </c>
      <c r="K394" s="50" t="s">
        <v>1343</v>
      </c>
      <c r="L394" s="29" t="str">
        <f>IFERROR(VLOOKUP(tab_herpeto[[#This Row],[Espécie*]],'Base de dados'!B:Z,7,),0)</f>
        <v>rãzinha-do-folhiço</v>
      </c>
      <c r="M394" s="29" t="s">
        <v>3</v>
      </c>
      <c r="N394" s="49" t="s">
        <v>82</v>
      </c>
      <c r="O394" s="49" t="s">
        <v>82</v>
      </c>
      <c r="P394" s="29" t="s">
        <v>39</v>
      </c>
      <c r="Q394" s="49" t="s">
        <v>3136</v>
      </c>
      <c r="R394" s="49"/>
      <c r="S394" s="49" t="s">
        <v>4</v>
      </c>
      <c r="T394" s="55">
        <v>0.875</v>
      </c>
      <c r="U394" s="55">
        <v>0.91666666666666696</v>
      </c>
      <c r="V394" s="49"/>
      <c r="W394" s="49"/>
      <c r="X394" s="29"/>
      <c r="Y394" s="29"/>
      <c r="Z394" s="33">
        <f>tab_herpeto[[#This Row],[Data]]</f>
        <v>45202</v>
      </c>
      <c r="AA394" s="29" t="str">
        <f>tab_herpeto[[#This Row],[Empreendimento]]</f>
        <v>PCH Canoas</v>
      </c>
      <c r="AB394" s="29" t="s">
        <v>175</v>
      </c>
      <c r="AC394" s="29" t="s">
        <v>178</v>
      </c>
      <c r="AD394" s="29" t="s">
        <v>181</v>
      </c>
      <c r="AE394" s="29" t="s">
        <v>3086</v>
      </c>
      <c r="AF394" s="29" t="s">
        <v>184</v>
      </c>
      <c r="AG394" s="29" t="s">
        <v>3130</v>
      </c>
      <c r="AH394" s="29" t="s">
        <v>189</v>
      </c>
      <c r="AI394" s="43" t="str">
        <f>tab_herpeto[[#This Row],[Espécie*]]</f>
        <v>Physalaemus cuvieri</v>
      </c>
      <c r="AJ394" s="34" t="str">
        <f>IFERROR(VLOOKUP(tab_herpeto[[#This Row],[Espécie*2]],'Base de dados'!B:Z,7,),0)</f>
        <v>rãzinha-do-folhiço</v>
      </c>
      <c r="AK394" s="29" t="str">
        <f>IFERROR(VLOOKUP(tab_herpeto[[#This Row],[Espécie*2]],'Base de dados'!B:Z,13,),0)</f>
        <v>-</v>
      </c>
      <c r="AL394" s="29"/>
      <c r="AM394" s="4">
        <v>532066</v>
      </c>
      <c r="AN394" s="4">
        <v>6959590</v>
      </c>
      <c r="AO394" s="29" t="str">
        <f>IFERROR(VLOOKUP(tab_herpeto[[#This Row],[Espécie*2]],'Base de dados'!B:Z,22,),0)</f>
        <v>-</v>
      </c>
      <c r="AP394" s="29" t="str">
        <f>IFERROR(VLOOKUP(tab_herpeto[[#This Row],[Espécie*2]],'Base de dados'!B:Z,23,),0)</f>
        <v>-</v>
      </c>
      <c r="AQ394" s="29" t="str">
        <f>IFERROR(VLOOKUP(tab_herpeto[[#This Row],[Espécie*2]],'Base de dados'!B:Z,21,),0)</f>
        <v>LC</v>
      </c>
      <c r="AR394" s="29" t="str">
        <f>tab_herpeto[[#This Row],[Campanha]]</f>
        <v>C04</v>
      </c>
      <c r="AS394" s="29"/>
      <c r="AT394" s="29" t="str">
        <f>tab_herpeto[[#This Row],[Método]]</f>
        <v>Ponto de escuta</v>
      </c>
      <c r="AU394" s="29" t="str">
        <f>tab_herpeto[[#This Row],[ID Marcação*]]</f>
        <v>-</v>
      </c>
      <c r="AV394" s="29">
        <f>tab_herpeto[[#This Row],[Nº do Tombo]]</f>
        <v>0</v>
      </c>
      <c r="AW394" s="29" t="str">
        <f>IFERROR(VLOOKUP(tab_herpeto[[#This Row],[Espécie*2]],'Base de dados'!B:Z,11,),0)</f>
        <v>R</v>
      </c>
      <c r="AX394" s="29" t="str">
        <f>IFERROR(VLOOKUP(tab_herpeto[[#This Row],[Espécie*2]],'Base de dados'!B:Z,3,),0)</f>
        <v>Anura</v>
      </c>
      <c r="AY394" s="29" t="str">
        <f>IFERROR(VLOOKUP(tab_herpeto[[#This Row],[Espécie*2]],'Base de dados'!B:Z,4,),0)</f>
        <v>Leptodactylidae</v>
      </c>
      <c r="AZ394" s="29" t="str">
        <f>IFERROR(VLOOKUP(tab_herpeto[[#This Row],[Espécie*2]],'Base de dados'!B:Z,5,),0)</f>
        <v>Leiuperinae</v>
      </c>
      <c r="BA394" s="29">
        <f>IFERROR(VLOOKUP(tab_herpeto[[#This Row],[Espécie*2]],'Base de dados'!B:Z,6,),0)</f>
        <v>0</v>
      </c>
      <c r="BB394" s="29" t="str">
        <f>IFERROR(VLOOKUP(tab_herpeto[[#This Row],[Espécie*2]],'Base de dados'!B:Z,8,),0)</f>
        <v>-</v>
      </c>
      <c r="BC394" s="29" t="str">
        <f>IFERROR(VLOOKUP(tab_herpeto[[#This Row],[Espécie*2]],'Base de dados'!B:Z,9,),0)</f>
        <v>Te</v>
      </c>
      <c r="BD394" s="29" t="str">
        <f>IFERROR(VLOOKUP(tab_herpeto[[#This Row],[Espécie*2]],'Base de dados'!B:Z,10,),0)</f>
        <v>A</v>
      </c>
      <c r="BE394" s="29" t="str">
        <f>IFERROR(VLOOKUP(tab_herpeto[[#This Row],[Espécie*2]],'Base de dados'!B:Z,12,),0)</f>
        <v>-</v>
      </c>
      <c r="BF394" s="29" t="str">
        <f>IFERROR(VLOOKUP(tab_herpeto[[#This Row],[Espécie*2]],'Base de dados'!B:Z,14,),0)</f>
        <v>Exceto AC e RR</v>
      </c>
      <c r="BG394" s="29">
        <f>IFERROR(VLOOKUP(tab_herpeto[[#This Row],[Espécie*2]],'Base de dados'!B:Z,15,),0)</f>
        <v>0</v>
      </c>
      <c r="BH394" s="29">
        <f>IFERROR(VLOOKUP(tab_herpeto[[#This Row],[Espécie*2]],'Base de dados'!B:Z,16,),0)</f>
        <v>0</v>
      </c>
      <c r="BI394" s="29">
        <f>IFERROR(VLOOKUP(tab_herpeto[[#This Row],[Espécie*2]],'Base de dados'!B:Z,17,),0)</f>
        <v>0</v>
      </c>
      <c r="BJ394" s="29">
        <f>IFERROR(VLOOKUP(tab_herpeto[[#This Row],[Espécie*2]],'Base de dados'!B:Z,18,),0)</f>
        <v>0</v>
      </c>
      <c r="BK394" s="29" t="str">
        <f>IFERROR(VLOOKUP(tab_herpeto[[#This Row],[Espécie*2]],'Base de dados'!B:Z,19,),0)</f>
        <v>-</v>
      </c>
      <c r="BL394" s="29" t="str">
        <f>IFERROR(VLOOKUP(tab_herpeto[[#This Row],[Espécie*2]],'Base de dados'!B:Z,20,),0)</f>
        <v>-</v>
      </c>
      <c r="BM394" s="29" t="str">
        <f>IFERROR(VLOOKUP(tab_herpeto[[#This Row],[Espécie*2]],'Base de dados'!B:Z,24),0)</f>
        <v>-</v>
      </c>
      <c r="BN394" s="29" t="str">
        <f>IFERROR(VLOOKUP(tab_herpeto[[#This Row],[Espécie*2]],'Base de dados'!B:Z,25,),0)</f>
        <v>-</v>
      </c>
      <c r="BO394" s="29" t="str">
        <f>IFERROR(VLOOKUP(tab_herpeto[[#This Row],[Espécie*2]],'Base de dados'!B:Z,2),0)</f>
        <v>XX</v>
      </c>
      <c r="BP394" s="29">
        <f>IFERROR(VLOOKUP(tab_herpeto[[#This Row],[Espécie*2]],'Base de dados'!B:AA,26),0)</f>
        <v>0</v>
      </c>
    </row>
    <row r="395" spans="2:68" x14ac:dyDescent="0.25">
      <c r="B395" s="29">
        <v>391</v>
      </c>
      <c r="C395" s="33" t="s">
        <v>3071</v>
      </c>
      <c r="D395" s="29" t="s">
        <v>3131</v>
      </c>
      <c r="E395" s="29" t="s">
        <v>86</v>
      </c>
      <c r="F395" s="50">
        <v>45202</v>
      </c>
      <c r="G395" s="50" t="s">
        <v>3075</v>
      </c>
      <c r="H395" s="50"/>
      <c r="I395" s="50" t="s">
        <v>57</v>
      </c>
      <c r="J395" s="50" t="s">
        <v>3133</v>
      </c>
      <c r="K395" s="50" t="s">
        <v>1343</v>
      </c>
      <c r="L395" s="29" t="str">
        <f>IFERROR(VLOOKUP(tab_herpeto[[#This Row],[Espécie*]],'Base de dados'!B:Z,7,),0)</f>
        <v>rãzinha-do-folhiço</v>
      </c>
      <c r="M395" s="29" t="s">
        <v>3</v>
      </c>
      <c r="N395" s="49" t="s">
        <v>82</v>
      </c>
      <c r="O395" s="49" t="s">
        <v>82</v>
      </c>
      <c r="P395" s="29" t="s">
        <v>39</v>
      </c>
      <c r="Q395" s="49" t="s">
        <v>3136</v>
      </c>
      <c r="R395" s="49"/>
      <c r="S395" s="49" t="s">
        <v>4</v>
      </c>
      <c r="T395" s="55">
        <v>0.875</v>
      </c>
      <c r="U395" s="55">
        <v>0.91666666666666696</v>
      </c>
      <c r="V395" s="49"/>
      <c r="W395" s="49"/>
      <c r="X395" s="29"/>
      <c r="Y395" s="29"/>
      <c r="Z395" s="33">
        <f>tab_herpeto[[#This Row],[Data]]</f>
        <v>45202</v>
      </c>
      <c r="AA395" s="29" t="str">
        <f>tab_herpeto[[#This Row],[Empreendimento]]</f>
        <v>PCH Canoas</v>
      </c>
      <c r="AB395" s="29" t="s">
        <v>175</v>
      </c>
      <c r="AC395" s="29" t="s">
        <v>178</v>
      </c>
      <c r="AD395" s="29" t="s">
        <v>181</v>
      </c>
      <c r="AE395" s="29" t="s">
        <v>3086</v>
      </c>
      <c r="AF395" s="29" t="s">
        <v>184</v>
      </c>
      <c r="AG395" s="29" t="s">
        <v>3130</v>
      </c>
      <c r="AH395" s="29" t="s">
        <v>189</v>
      </c>
      <c r="AI395" s="43" t="str">
        <f>tab_herpeto[[#This Row],[Espécie*]]</f>
        <v>Physalaemus cuvieri</v>
      </c>
      <c r="AJ395" s="34" t="str">
        <f>IFERROR(VLOOKUP(tab_herpeto[[#This Row],[Espécie*2]],'Base de dados'!B:Z,7,),0)</f>
        <v>rãzinha-do-folhiço</v>
      </c>
      <c r="AK395" s="29" t="str">
        <f>IFERROR(VLOOKUP(tab_herpeto[[#This Row],[Espécie*2]],'Base de dados'!B:Z,13,),0)</f>
        <v>-</v>
      </c>
      <c r="AL395" s="29"/>
      <c r="AM395" s="4">
        <v>532066</v>
      </c>
      <c r="AN395" s="4">
        <v>6959590</v>
      </c>
      <c r="AO395" s="29" t="str">
        <f>IFERROR(VLOOKUP(tab_herpeto[[#This Row],[Espécie*2]],'Base de dados'!B:Z,22,),0)</f>
        <v>-</v>
      </c>
      <c r="AP395" s="29" t="str">
        <f>IFERROR(VLOOKUP(tab_herpeto[[#This Row],[Espécie*2]],'Base de dados'!B:Z,23,),0)</f>
        <v>-</v>
      </c>
      <c r="AQ395" s="29" t="str">
        <f>IFERROR(VLOOKUP(tab_herpeto[[#This Row],[Espécie*2]],'Base de dados'!B:Z,21,),0)</f>
        <v>LC</v>
      </c>
      <c r="AR395" s="29" t="str">
        <f>tab_herpeto[[#This Row],[Campanha]]</f>
        <v>C04</v>
      </c>
      <c r="AS395" s="29"/>
      <c r="AT395" s="29" t="str">
        <f>tab_herpeto[[#This Row],[Método]]</f>
        <v>Ponto de escuta</v>
      </c>
      <c r="AU395" s="29" t="str">
        <f>tab_herpeto[[#This Row],[ID Marcação*]]</f>
        <v>-</v>
      </c>
      <c r="AV395" s="29">
        <f>tab_herpeto[[#This Row],[Nº do Tombo]]</f>
        <v>0</v>
      </c>
      <c r="AW395" s="29" t="str">
        <f>IFERROR(VLOOKUP(tab_herpeto[[#This Row],[Espécie*2]],'Base de dados'!B:Z,11,),0)</f>
        <v>R</v>
      </c>
      <c r="AX395" s="29" t="str">
        <f>IFERROR(VLOOKUP(tab_herpeto[[#This Row],[Espécie*2]],'Base de dados'!B:Z,3,),0)</f>
        <v>Anura</v>
      </c>
      <c r="AY395" s="29" t="str">
        <f>IFERROR(VLOOKUP(tab_herpeto[[#This Row],[Espécie*2]],'Base de dados'!B:Z,4,),0)</f>
        <v>Leptodactylidae</v>
      </c>
      <c r="AZ395" s="29" t="str">
        <f>IFERROR(VLOOKUP(tab_herpeto[[#This Row],[Espécie*2]],'Base de dados'!B:Z,5,),0)</f>
        <v>Leiuperinae</v>
      </c>
      <c r="BA395" s="29">
        <f>IFERROR(VLOOKUP(tab_herpeto[[#This Row],[Espécie*2]],'Base de dados'!B:Z,6,),0)</f>
        <v>0</v>
      </c>
      <c r="BB395" s="29" t="str">
        <f>IFERROR(VLOOKUP(tab_herpeto[[#This Row],[Espécie*2]],'Base de dados'!B:Z,8,),0)</f>
        <v>-</v>
      </c>
      <c r="BC395" s="29" t="str">
        <f>IFERROR(VLOOKUP(tab_herpeto[[#This Row],[Espécie*2]],'Base de dados'!B:Z,9,),0)</f>
        <v>Te</v>
      </c>
      <c r="BD395" s="29" t="str">
        <f>IFERROR(VLOOKUP(tab_herpeto[[#This Row],[Espécie*2]],'Base de dados'!B:Z,10,),0)</f>
        <v>A</v>
      </c>
      <c r="BE395" s="29" t="str">
        <f>IFERROR(VLOOKUP(tab_herpeto[[#This Row],[Espécie*2]],'Base de dados'!B:Z,12,),0)</f>
        <v>-</v>
      </c>
      <c r="BF395" s="29" t="str">
        <f>IFERROR(VLOOKUP(tab_herpeto[[#This Row],[Espécie*2]],'Base de dados'!B:Z,14,),0)</f>
        <v>Exceto AC e RR</v>
      </c>
      <c r="BG395" s="29">
        <f>IFERROR(VLOOKUP(tab_herpeto[[#This Row],[Espécie*2]],'Base de dados'!B:Z,15,),0)</f>
        <v>0</v>
      </c>
      <c r="BH395" s="29">
        <f>IFERROR(VLOOKUP(tab_herpeto[[#This Row],[Espécie*2]],'Base de dados'!B:Z,16,),0)</f>
        <v>0</v>
      </c>
      <c r="BI395" s="29">
        <f>IFERROR(VLOOKUP(tab_herpeto[[#This Row],[Espécie*2]],'Base de dados'!B:Z,17,),0)</f>
        <v>0</v>
      </c>
      <c r="BJ395" s="29">
        <f>IFERROR(VLOOKUP(tab_herpeto[[#This Row],[Espécie*2]],'Base de dados'!B:Z,18,),0)</f>
        <v>0</v>
      </c>
      <c r="BK395" s="29" t="str">
        <f>IFERROR(VLOOKUP(tab_herpeto[[#This Row],[Espécie*2]],'Base de dados'!B:Z,19,),0)</f>
        <v>-</v>
      </c>
      <c r="BL395" s="29" t="str">
        <f>IFERROR(VLOOKUP(tab_herpeto[[#This Row],[Espécie*2]],'Base de dados'!B:Z,20,),0)</f>
        <v>-</v>
      </c>
      <c r="BM395" s="29" t="str">
        <f>IFERROR(VLOOKUP(tab_herpeto[[#This Row],[Espécie*2]],'Base de dados'!B:Z,24),0)</f>
        <v>-</v>
      </c>
      <c r="BN395" s="29" t="str">
        <f>IFERROR(VLOOKUP(tab_herpeto[[#This Row],[Espécie*2]],'Base de dados'!B:Z,25,),0)</f>
        <v>-</v>
      </c>
      <c r="BO395" s="29" t="str">
        <f>IFERROR(VLOOKUP(tab_herpeto[[#This Row],[Espécie*2]],'Base de dados'!B:Z,2),0)</f>
        <v>XX</v>
      </c>
      <c r="BP395" s="29">
        <f>IFERROR(VLOOKUP(tab_herpeto[[#This Row],[Espécie*2]],'Base de dados'!B:AA,26),0)</f>
        <v>0</v>
      </c>
    </row>
    <row r="396" spans="2:68" x14ac:dyDescent="0.25">
      <c r="B396" s="29">
        <v>392</v>
      </c>
      <c r="C396" s="33" t="s">
        <v>3071</v>
      </c>
      <c r="D396" s="29" t="s">
        <v>3131</v>
      </c>
      <c r="E396" s="29" t="s">
        <v>86</v>
      </c>
      <c r="F396" s="50">
        <v>45202</v>
      </c>
      <c r="G396" s="50" t="s">
        <v>3075</v>
      </c>
      <c r="H396" s="50"/>
      <c r="I396" s="50" t="s">
        <v>57</v>
      </c>
      <c r="J396" s="50" t="s">
        <v>3133</v>
      </c>
      <c r="K396" s="50" t="s">
        <v>1343</v>
      </c>
      <c r="L396" s="29" t="str">
        <f>IFERROR(VLOOKUP(tab_herpeto[[#This Row],[Espécie*]],'Base de dados'!B:Z,7,),0)</f>
        <v>rãzinha-do-folhiço</v>
      </c>
      <c r="M396" s="29" t="s">
        <v>3</v>
      </c>
      <c r="N396" s="49" t="s">
        <v>82</v>
      </c>
      <c r="O396" s="49" t="s">
        <v>82</v>
      </c>
      <c r="P396" s="29" t="s">
        <v>39</v>
      </c>
      <c r="Q396" s="49" t="s">
        <v>3136</v>
      </c>
      <c r="R396" s="49"/>
      <c r="S396" s="49" t="s">
        <v>4</v>
      </c>
      <c r="T396" s="55">
        <v>0.875</v>
      </c>
      <c r="U396" s="55">
        <v>0.91666666666666696</v>
      </c>
      <c r="V396" s="49"/>
      <c r="W396" s="49"/>
      <c r="X396" s="29"/>
      <c r="Y396" s="29"/>
      <c r="Z396" s="33">
        <f>tab_herpeto[[#This Row],[Data]]</f>
        <v>45202</v>
      </c>
      <c r="AA396" s="29" t="str">
        <f>tab_herpeto[[#This Row],[Empreendimento]]</f>
        <v>PCH Canoas</v>
      </c>
      <c r="AB396" s="29" t="s">
        <v>175</v>
      </c>
      <c r="AC396" s="29" t="s">
        <v>178</v>
      </c>
      <c r="AD396" s="29" t="s">
        <v>181</v>
      </c>
      <c r="AE396" s="29" t="s">
        <v>3086</v>
      </c>
      <c r="AF396" s="29" t="s">
        <v>184</v>
      </c>
      <c r="AG396" s="29" t="s">
        <v>3130</v>
      </c>
      <c r="AH396" s="29" t="s">
        <v>189</v>
      </c>
      <c r="AI396" s="43" t="str">
        <f>tab_herpeto[[#This Row],[Espécie*]]</f>
        <v>Physalaemus cuvieri</v>
      </c>
      <c r="AJ396" s="34" t="str">
        <f>IFERROR(VLOOKUP(tab_herpeto[[#This Row],[Espécie*2]],'Base de dados'!B:Z,7,),0)</f>
        <v>rãzinha-do-folhiço</v>
      </c>
      <c r="AK396" s="29" t="str">
        <f>IFERROR(VLOOKUP(tab_herpeto[[#This Row],[Espécie*2]],'Base de dados'!B:Z,13,),0)</f>
        <v>-</v>
      </c>
      <c r="AL396" s="29"/>
      <c r="AM396" s="4">
        <v>532066</v>
      </c>
      <c r="AN396" s="4">
        <v>6959590</v>
      </c>
      <c r="AO396" s="29" t="str">
        <f>IFERROR(VLOOKUP(tab_herpeto[[#This Row],[Espécie*2]],'Base de dados'!B:Z,22,),0)</f>
        <v>-</v>
      </c>
      <c r="AP396" s="29" t="str">
        <f>IFERROR(VLOOKUP(tab_herpeto[[#This Row],[Espécie*2]],'Base de dados'!B:Z,23,),0)</f>
        <v>-</v>
      </c>
      <c r="AQ396" s="29" t="str">
        <f>IFERROR(VLOOKUP(tab_herpeto[[#This Row],[Espécie*2]],'Base de dados'!B:Z,21,),0)</f>
        <v>LC</v>
      </c>
      <c r="AR396" s="29" t="str">
        <f>tab_herpeto[[#This Row],[Campanha]]</f>
        <v>C04</v>
      </c>
      <c r="AS396" s="29"/>
      <c r="AT396" s="29" t="str">
        <f>tab_herpeto[[#This Row],[Método]]</f>
        <v>Ponto de escuta</v>
      </c>
      <c r="AU396" s="29" t="str">
        <f>tab_herpeto[[#This Row],[ID Marcação*]]</f>
        <v>-</v>
      </c>
      <c r="AV396" s="29">
        <f>tab_herpeto[[#This Row],[Nº do Tombo]]</f>
        <v>0</v>
      </c>
      <c r="AW396" s="29" t="str">
        <f>IFERROR(VLOOKUP(tab_herpeto[[#This Row],[Espécie*2]],'Base de dados'!B:Z,11,),0)</f>
        <v>R</v>
      </c>
      <c r="AX396" s="29" t="str">
        <f>IFERROR(VLOOKUP(tab_herpeto[[#This Row],[Espécie*2]],'Base de dados'!B:Z,3,),0)</f>
        <v>Anura</v>
      </c>
      <c r="AY396" s="29" t="str">
        <f>IFERROR(VLOOKUP(tab_herpeto[[#This Row],[Espécie*2]],'Base de dados'!B:Z,4,),0)</f>
        <v>Leptodactylidae</v>
      </c>
      <c r="AZ396" s="29" t="str">
        <f>IFERROR(VLOOKUP(tab_herpeto[[#This Row],[Espécie*2]],'Base de dados'!B:Z,5,),0)</f>
        <v>Leiuperinae</v>
      </c>
      <c r="BA396" s="29">
        <f>IFERROR(VLOOKUP(tab_herpeto[[#This Row],[Espécie*2]],'Base de dados'!B:Z,6,),0)</f>
        <v>0</v>
      </c>
      <c r="BB396" s="29" t="str">
        <f>IFERROR(VLOOKUP(tab_herpeto[[#This Row],[Espécie*2]],'Base de dados'!B:Z,8,),0)</f>
        <v>-</v>
      </c>
      <c r="BC396" s="29" t="str">
        <f>IFERROR(VLOOKUP(tab_herpeto[[#This Row],[Espécie*2]],'Base de dados'!B:Z,9,),0)</f>
        <v>Te</v>
      </c>
      <c r="BD396" s="29" t="str">
        <f>IFERROR(VLOOKUP(tab_herpeto[[#This Row],[Espécie*2]],'Base de dados'!B:Z,10,),0)</f>
        <v>A</v>
      </c>
      <c r="BE396" s="29" t="str">
        <f>IFERROR(VLOOKUP(tab_herpeto[[#This Row],[Espécie*2]],'Base de dados'!B:Z,12,),0)</f>
        <v>-</v>
      </c>
      <c r="BF396" s="29" t="str">
        <f>IFERROR(VLOOKUP(tab_herpeto[[#This Row],[Espécie*2]],'Base de dados'!B:Z,14,),0)</f>
        <v>Exceto AC e RR</v>
      </c>
      <c r="BG396" s="29">
        <f>IFERROR(VLOOKUP(tab_herpeto[[#This Row],[Espécie*2]],'Base de dados'!B:Z,15,),0)</f>
        <v>0</v>
      </c>
      <c r="BH396" s="29">
        <f>IFERROR(VLOOKUP(tab_herpeto[[#This Row],[Espécie*2]],'Base de dados'!B:Z,16,),0)</f>
        <v>0</v>
      </c>
      <c r="BI396" s="29">
        <f>IFERROR(VLOOKUP(tab_herpeto[[#This Row],[Espécie*2]],'Base de dados'!B:Z,17,),0)</f>
        <v>0</v>
      </c>
      <c r="BJ396" s="29">
        <f>IFERROR(VLOOKUP(tab_herpeto[[#This Row],[Espécie*2]],'Base de dados'!B:Z,18,),0)</f>
        <v>0</v>
      </c>
      <c r="BK396" s="29" t="str">
        <f>IFERROR(VLOOKUP(tab_herpeto[[#This Row],[Espécie*2]],'Base de dados'!B:Z,19,),0)</f>
        <v>-</v>
      </c>
      <c r="BL396" s="29" t="str">
        <f>IFERROR(VLOOKUP(tab_herpeto[[#This Row],[Espécie*2]],'Base de dados'!B:Z,20,),0)</f>
        <v>-</v>
      </c>
      <c r="BM396" s="29" t="str">
        <f>IFERROR(VLOOKUP(tab_herpeto[[#This Row],[Espécie*2]],'Base de dados'!B:Z,24),0)</f>
        <v>-</v>
      </c>
      <c r="BN396" s="29" t="str">
        <f>IFERROR(VLOOKUP(tab_herpeto[[#This Row],[Espécie*2]],'Base de dados'!B:Z,25,),0)</f>
        <v>-</v>
      </c>
      <c r="BO396" s="29" t="str">
        <f>IFERROR(VLOOKUP(tab_herpeto[[#This Row],[Espécie*2]],'Base de dados'!B:Z,2),0)</f>
        <v>XX</v>
      </c>
      <c r="BP396" s="29">
        <f>IFERROR(VLOOKUP(tab_herpeto[[#This Row],[Espécie*2]],'Base de dados'!B:AA,26),0)</f>
        <v>0</v>
      </c>
    </row>
    <row r="397" spans="2:68" x14ac:dyDescent="0.25">
      <c r="B397" s="29">
        <v>393</v>
      </c>
      <c r="C397" s="33" t="s">
        <v>3071</v>
      </c>
      <c r="D397" s="29" t="s">
        <v>3131</v>
      </c>
      <c r="E397" s="29" t="s">
        <v>86</v>
      </c>
      <c r="F397" s="50">
        <v>45202</v>
      </c>
      <c r="G397" s="50" t="s">
        <v>3075</v>
      </c>
      <c r="H397" s="50"/>
      <c r="I397" s="50" t="s">
        <v>57</v>
      </c>
      <c r="J397" s="50" t="s">
        <v>3133</v>
      </c>
      <c r="K397" s="50" t="s">
        <v>1343</v>
      </c>
      <c r="L397" s="29" t="str">
        <f>IFERROR(VLOOKUP(tab_herpeto[[#This Row],[Espécie*]],'Base de dados'!B:Z,7,),0)</f>
        <v>rãzinha-do-folhiço</v>
      </c>
      <c r="M397" s="29" t="s">
        <v>3</v>
      </c>
      <c r="N397" s="49" t="s">
        <v>82</v>
      </c>
      <c r="O397" s="49" t="s">
        <v>82</v>
      </c>
      <c r="P397" s="29" t="s">
        <v>39</v>
      </c>
      <c r="Q397" s="49" t="s">
        <v>3136</v>
      </c>
      <c r="R397" s="49"/>
      <c r="S397" s="49" t="s">
        <v>4</v>
      </c>
      <c r="T397" s="55">
        <v>0.875</v>
      </c>
      <c r="U397" s="55">
        <v>0.91666666666666696</v>
      </c>
      <c r="V397" s="49"/>
      <c r="W397" s="49"/>
      <c r="X397" s="29"/>
      <c r="Y397" s="29"/>
      <c r="Z397" s="33">
        <f>tab_herpeto[[#This Row],[Data]]</f>
        <v>45202</v>
      </c>
      <c r="AA397" s="29" t="str">
        <f>tab_herpeto[[#This Row],[Empreendimento]]</f>
        <v>PCH Canoas</v>
      </c>
      <c r="AB397" s="29" t="s">
        <v>175</v>
      </c>
      <c r="AC397" s="29" t="s">
        <v>178</v>
      </c>
      <c r="AD397" s="29" t="s">
        <v>181</v>
      </c>
      <c r="AE397" s="29" t="s">
        <v>3086</v>
      </c>
      <c r="AF397" s="29" t="s">
        <v>184</v>
      </c>
      <c r="AG397" s="29" t="s">
        <v>3130</v>
      </c>
      <c r="AH397" s="29" t="s">
        <v>189</v>
      </c>
      <c r="AI397" s="43" t="str">
        <f>tab_herpeto[[#This Row],[Espécie*]]</f>
        <v>Physalaemus cuvieri</v>
      </c>
      <c r="AJ397" s="34" t="str">
        <f>IFERROR(VLOOKUP(tab_herpeto[[#This Row],[Espécie*2]],'Base de dados'!B:Z,7,),0)</f>
        <v>rãzinha-do-folhiço</v>
      </c>
      <c r="AK397" s="29" t="str">
        <f>IFERROR(VLOOKUP(tab_herpeto[[#This Row],[Espécie*2]],'Base de dados'!B:Z,13,),0)</f>
        <v>-</v>
      </c>
      <c r="AL397" s="29"/>
      <c r="AM397" s="4">
        <v>532066</v>
      </c>
      <c r="AN397" s="4">
        <v>6959590</v>
      </c>
      <c r="AO397" s="29" t="str">
        <f>IFERROR(VLOOKUP(tab_herpeto[[#This Row],[Espécie*2]],'Base de dados'!B:Z,22,),0)</f>
        <v>-</v>
      </c>
      <c r="AP397" s="29" t="str">
        <f>IFERROR(VLOOKUP(tab_herpeto[[#This Row],[Espécie*2]],'Base de dados'!B:Z,23,),0)</f>
        <v>-</v>
      </c>
      <c r="AQ397" s="29" t="str">
        <f>IFERROR(VLOOKUP(tab_herpeto[[#This Row],[Espécie*2]],'Base de dados'!B:Z,21,),0)</f>
        <v>LC</v>
      </c>
      <c r="AR397" s="29" t="str">
        <f>tab_herpeto[[#This Row],[Campanha]]</f>
        <v>C04</v>
      </c>
      <c r="AS397" s="29"/>
      <c r="AT397" s="29" t="str">
        <f>tab_herpeto[[#This Row],[Método]]</f>
        <v>Ponto de escuta</v>
      </c>
      <c r="AU397" s="29" t="str">
        <f>tab_herpeto[[#This Row],[ID Marcação*]]</f>
        <v>-</v>
      </c>
      <c r="AV397" s="29">
        <f>tab_herpeto[[#This Row],[Nº do Tombo]]</f>
        <v>0</v>
      </c>
      <c r="AW397" s="29" t="str">
        <f>IFERROR(VLOOKUP(tab_herpeto[[#This Row],[Espécie*2]],'Base de dados'!B:Z,11,),0)</f>
        <v>R</v>
      </c>
      <c r="AX397" s="29" t="str">
        <f>IFERROR(VLOOKUP(tab_herpeto[[#This Row],[Espécie*2]],'Base de dados'!B:Z,3,),0)</f>
        <v>Anura</v>
      </c>
      <c r="AY397" s="29" t="str">
        <f>IFERROR(VLOOKUP(tab_herpeto[[#This Row],[Espécie*2]],'Base de dados'!B:Z,4,),0)</f>
        <v>Leptodactylidae</v>
      </c>
      <c r="AZ397" s="29" t="str">
        <f>IFERROR(VLOOKUP(tab_herpeto[[#This Row],[Espécie*2]],'Base de dados'!B:Z,5,),0)</f>
        <v>Leiuperinae</v>
      </c>
      <c r="BA397" s="29">
        <f>IFERROR(VLOOKUP(tab_herpeto[[#This Row],[Espécie*2]],'Base de dados'!B:Z,6,),0)</f>
        <v>0</v>
      </c>
      <c r="BB397" s="29" t="str">
        <f>IFERROR(VLOOKUP(tab_herpeto[[#This Row],[Espécie*2]],'Base de dados'!B:Z,8,),0)</f>
        <v>-</v>
      </c>
      <c r="BC397" s="29" t="str">
        <f>IFERROR(VLOOKUP(tab_herpeto[[#This Row],[Espécie*2]],'Base de dados'!B:Z,9,),0)</f>
        <v>Te</v>
      </c>
      <c r="BD397" s="29" t="str">
        <f>IFERROR(VLOOKUP(tab_herpeto[[#This Row],[Espécie*2]],'Base de dados'!B:Z,10,),0)</f>
        <v>A</v>
      </c>
      <c r="BE397" s="29" t="str">
        <f>IFERROR(VLOOKUP(tab_herpeto[[#This Row],[Espécie*2]],'Base de dados'!B:Z,12,),0)</f>
        <v>-</v>
      </c>
      <c r="BF397" s="29" t="str">
        <f>IFERROR(VLOOKUP(tab_herpeto[[#This Row],[Espécie*2]],'Base de dados'!B:Z,14,),0)</f>
        <v>Exceto AC e RR</v>
      </c>
      <c r="BG397" s="29">
        <f>IFERROR(VLOOKUP(tab_herpeto[[#This Row],[Espécie*2]],'Base de dados'!B:Z,15,),0)</f>
        <v>0</v>
      </c>
      <c r="BH397" s="29">
        <f>IFERROR(VLOOKUP(tab_herpeto[[#This Row],[Espécie*2]],'Base de dados'!B:Z,16,),0)</f>
        <v>0</v>
      </c>
      <c r="BI397" s="29">
        <f>IFERROR(VLOOKUP(tab_herpeto[[#This Row],[Espécie*2]],'Base de dados'!B:Z,17,),0)</f>
        <v>0</v>
      </c>
      <c r="BJ397" s="29">
        <f>IFERROR(VLOOKUP(tab_herpeto[[#This Row],[Espécie*2]],'Base de dados'!B:Z,18,),0)</f>
        <v>0</v>
      </c>
      <c r="BK397" s="29" t="str">
        <f>IFERROR(VLOOKUP(tab_herpeto[[#This Row],[Espécie*2]],'Base de dados'!B:Z,19,),0)</f>
        <v>-</v>
      </c>
      <c r="BL397" s="29" t="str">
        <f>IFERROR(VLOOKUP(tab_herpeto[[#This Row],[Espécie*2]],'Base de dados'!B:Z,20,),0)</f>
        <v>-</v>
      </c>
      <c r="BM397" s="29" t="str">
        <f>IFERROR(VLOOKUP(tab_herpeto[[#This Row],[Espécie*2]],'Base de dados'!B:Z,24),0)</f>
        <v>-</v>
      </c>
      <c r="BN397" s="29" t="str">
        <f>IFERROR(VLOOKUP(tab_herpeto[[#This Row],[Espécie*2]],'Base de dados'!B:Z,25,),0)</f>
        <v>-</v>
      </c>
      <c r="BO397" s="29" t="str">
        <f>IFERROR(VLOOKUP(tab_herpeto[[#This Row],[Espécie*2]],'Base de dados'!B:Z,2),0)</f>
        <v>XX</v>
      </c>
      <c r="BP397" s="29">
        <f>IFERROR(VLOOKUP(tab_herpeto[[#This Row],[Espécie*2]],'Base de dados'!B:AA,26),0)</f>
        <v>0</v>
      </c>
    </row>
    <row r="398" spans="2:68" x14ac:dyDescent="0.25">
      <c r="B398" s="29">
        <v>394</v>
      </c>
      <c r="C398" s="33" t="s">
        <v>3071</v>
      </c>
      <c r="D398" s="29" t="s">
        <v>3131</v>
      </c>
      <c r="E398" s="29" t="s">
        <v>86</v>
      </c>
      <c r="F398" s="50">
        <v>45202</v>
      </c>
      <c r="G398" s="50" t="s">
        <v>3075</v>
      </c>
      <c r="H398" s="50"/>
      <c r="I398" s="50" t="s">
        <v>57</v>
      </c>
      <c r="J398" s="50" t="s">
        <v>3133</v>
      </c>
      <c r="K398" s="50" t="s">
        <v>1343</v>
      </c>
      <c r="L398" s="29" t="str">
        <f>IFERROR(VLOOKUP(tab_herpeto[[#This Row],[Espécie*]],'Base de dados'!B:Z,7,),0)</f>
        <v>rãzinha-do-folhiço</v>
      </c>
      <c r="M398" s="29" t="s">
        <v>3</v>
      </c>
      <c r="N398" s="49" t="s">
        <v>82</v>
      </c>
      <c r="O398" s="49" t="s">
        <v>82</v>
      </c>
      <c r="P398" s="29" t="s">
        <v>39</v>
      </c>
      <c r="Q398" s="49" t="s">
        <v>3136</v>
      </c>
      <c r="R398" s="49"/>
      <c r="S398" s="49" t="s">
        <v>4</v>
      </c>
      <c r="T398" s="55">
        <v>0.875</v>
      </c>
      <c r="U398" s="55">
        <v>0.91666666666666696</v>
      </c>
      <c r="V398" s="49"/>
      <c r="W398" s="49"/>
      <c r="X398" s="29"/>
      <c r="Y398" s="29"/>
      <c r="Z398" s="33">
        <f>tab_herpeto[[#This Row],[Data]]</f>
        <v>45202</v>
      </c>
      <c r="AA398" s="29" t="str">
        <f>tab_herpeto[[#This Row],[Empreendimento]]</f>
        <v>PCH Canoas</v>
      </c>
      <c r="AB398" s="29" t="s">
        <v>175</v>
      </c>
      <c r="AC398" s="29" t="s">
        <v>178</v>
      </c>
      <c r="AD398" s="29" t="s">
        <v>181</v>
      </c>
      <c r="AE398" s="29" t="s">
        <v>3086</v>
      </c>
      <c r="AF398" s="29" t="s">
        <v>184</v>
      </c>
      <c r="AG398" s="29" t="s">
        <v>3130</v>
      </c>
      <c r="AH398" s="29" t="s">
        <v>189</v>
      </c>
      <c r="AI398" s="43" t="str">
        <f>tab_herpeto[[#This Row],[Espécie*]]</f>
        <v>Physalaemus cuvieri</v>
      </c>
      <c r="AJ398" s="34" t="str">
        <f>IFERROR(VLOOKUP(tab_herpeto[[#This Row],[Espécie*2]],'Base de dados'!B:Z,7,),0)</f>
        <v>rãzinha-do-folhiço</v>
      </c>
      <c r="AK398" s="29" t="str">
        <f>IFERROR(VLOOKUP(tab_herpeto[[#This Row],[Espécie*2]],'Base de dados'!B:Z,13,),0)</f>
        <v>-</v>
      </c>
      <c r="AL398" s="29"/>
      <c r="AM398" s="4">
        <v>532066</v>
      </c>
      <c r="AN398" s="4">
        <v>6959590</v>
      </c>
      <c r="AO398" s="29" t="str">
        <f>IFERROR(VLOOKUP(tab_herpeto[[#This Row],[Espécie*2]],'Base de dados'!B:Z,22,),0)</f>
        <v>-</v>
      </c>
      <c r="AP398" s="29" t="str">
        <f>IFERROR(VLOOKUP(tab_herpeto[[#This Row],[Espécie*2]],'Base de dados'!B:Z,23,),0)</f>
        <v>-</v>
      </c>
      <c r="AQ398" s="29" t="str">
        <f>IFERROR(VLOOKUP(tab_herpeto[[#This Row],[Espécie*2]],'Base de dados'!B:Z,21,),0)</f>
        <v>LC</v>
      </c>
      <c r="AR398" s="29" t="str">
        <f>tab_herpeto[[#This Row],[Campanha]]</f>
        <v>C04</v>
      </c>
      <c r="AS398" s="29"/>
      <c r="AT398" s="29" t="str">
        <f>tab_herpeto[[#This Row],[Método]]</f>
        <v>Ponto de escuta</v>
      </c>
      <c r="AU398" s="29" t="str">
        <f>tab_herpeto[[#This Row],[ID Marcação*]]</f>
        <v>-</v>
      </c>
      <c r="AV398" s="29">
        <f>tab_herpeto[[#This Row],[Nº do Tombo]]</f>
        <v>0</v>
      </c>
      <c r="AW398" s="29" t="str">
        <f>IFERROR(VLOOKUP(tab_herpeto[[#This Row],[Espécie*2]],'Base de dados'!B:Z,11,),0)</f>
        <v>R</v>
      </c>
      <c r="AX398" s="29" t="str">
        <f>IFERROR(VLOOKUP(tab_herpeto[[#This Row],[Espécie*2]],'Base de dados'!B:Z,3,),0)</f>
        <v>Anura</v>
      </c>
      <c r="AY398" s="29" t="str">
        <f>IFERROR(VLOOKUP(tab_herpeto[[#This Row],[Espécie*2]],'Base de dados'!B:Z,4,),0)</f>
        <v>Leptodactylidae</v>
      </c>
      <c r="AZ398" s="29" t="str">
        <f>IFERROR(VLOOKUP(tab_herpeto[[#This Row],[Espécie*2]],'Base de dados'!B:Z,5,),0)</f>
        <v>Leiuperinae</v>
      </c>
      <c r="BA398" s="29">
        <f>IFERROR(VLOOKUP(tab_herpeto[[#This Row],[Espécie*2]],'Base de dados'!B:Z,6,),0)</f>
        <v>0</v>
      </c>
      <c r="BB398" s="29" t="str">
        <f>IFERROR(VLOOKUP(tab_herpeto[[#This Row],[Espécie*2]],'Base de dados'!B:Z,8,),0)</f>
        <v>-</v>
      </c>
      <c r="BC398" s="29" t="str">
        <f>IFERROR(VLOOKUP(tab_herpeto[[#This Row],[Espécie*2]],'Base de dados'!B:Z,9,),0)</f>
        <v>Te</v>
      </c>
      <c r="BD398" s="29" t="str">
        <f>IFERROR(VLOOKUP(tab_herpeto[[#This Row],[Espécie*2]],'Base de dados'!B:Z,10,),0)</f>
        <v>A</v>
      </c>
      <c r="BE398" s="29" t="str">
        <f>IFERROR(VLOOKUP(tab_herpeto[[#This Row],[Espécie*2]],'Base de dados'!B:Z,12,),0)</f>
        <v>-</v>
      </c>
      <c r="BF398" s="29" t="str">
        <f>IFERROR(VLOOKUP(tab_herpeto[[#This Row],[Espécie*2]],'Base de dados'!B:Z,14,),0)</f>
        <v>Exceto AC e RR</v>
      </c>
      <c r="BG398" s="29">
        <f>IFERROR(VLOOKUP(tab_herpeto[[#This Row],[Espécie*2]],'Base de dados'!B:Z,15,),0)</f>
        <v>0</v>
      </c>
      <c r="BH398" s="29">
        <f>IFERROR(VLOOKUP(tab_herpeto[[#This Row],[Espécie*2]],'Base de dados'!B:Z,16,),0)</f>
        <v>0</v>
      </c>
      <c r="BI398" s="29">
        <f>IFERROR(VLOOKUP(tab_herpeto[[#This Row],[Espécie*2]],'Base de dados'!B:Z,17,),0)</f>
        <v>0</v>
      </c>
      <c r="BJ398" s="29">
        <f>IFERROR(VLOOKUP(tab_herpeto[[#This Row],[Espécie*2]],'Base de dados'!B:Z,18,),0)</f>
        <v>0</v>
      </c>
      <c r="BK398" s="29" t="str">
        <f>IFERROR(VLOOKUP(tab_herpeto[[#This Row],[Espécie*2]],'Base de dados'!B:Z,19,),0)</f>
        <v>-</v>
      </c>
      <c r="BL398" s="29" t="str">
        <f>IFERROR(VLOOKUP(tab_herpeto[[#This Row],[Espécie*2]],'Base de dados'!B:Z,20,),0)</f>
        <v>-</v>
      </c>
      <c r="BM398" s="29" t="str">
        <f>IFERROR(VLOOKUP(tab_herpeto[[#This Row],[Espécie*2]],'Base de dados'!B:Z,24),0)</f>
        <v>-</v>
      </c>
      <c r="BN398" s="29" t="str">
        <f>IFERROR(VLOOKUP(tab_herpeto[[#This Row],[Espécie*2]],'Base de dados'!B:Z,25,),0)</f>
        <v>-</v>
      </c>
      <c r="BO398" s="29" t="str">
        <f>IFERROR(VLOOKUP(tab_herpeto[[#This Row],[Espécie*2]],'Base de dados'!B:Z,2),0)</f>
        <v>XX</v>
      </c>
      <c r="BP398" s="29">
        <f>IFERROR(VLOOKUP(tab_herpeto[[#This Row],[Espécie*2]],'Base de dados'!B:AA,26),0)</f>
        <v>0</v>
      </c>
    </row>
    <row r="399" spans="2:68" x14ac:dyDescent="0.25">
      <c r="B399" s="29">
        <v>395</v>
      </c>
      <c r="C399" s="33" t="s">
        <v>3071</v>
      </c>
      <c r="D399" s="29" t="s">
        <v>3131</v>
      </c>
      <c r="E399" s="29" t="s">
        <v>86</v>
      </c>
      <c r="F399" s="50">
        <v>45202</v>
      </c>
      <c r="G399" s="50" t="s">
        <v>3075</v>
      </c>
      <c r="H399" s="50"/>
      <c r="I399" s="50" t="s">
        <v>57</v>
      </c>
      <c r="J399" s="50" t="s">
        <v>3133</v>
      </c>
      <c r="K399" s="50" t="s">
        <v>1343</v>
      </c>
      <c r="L399" s="29" t="str">
        <f>IFERROR(VLOOKUP(tab_herpeto[[#This Row],[Espécie*]],'Base de dados'!B:Z,7,),0)</f>
        <v>rãzinha-do-folhiço</v>
      </c>
      <c r="M399" s="29" t="s">
        <v>3</v>
      </c>
      <c r="N399" s="49" t="s">
        <v>82</v>
      </c>
      <c r="O399" s="49" t="s">
        <v>82</v>
      </c>
      <c r="P399" s="29" t="s">
        <v>39</v>
      </c>
      <c r="Q399" s="49" t="s">
        <v>3136</v>
      </c>
      <c r="R399" s="49"/>
      <c r="S399" s="49" t="s">
        <v>4</v>
      </c>
      <c r="T399" s="55">
        <v>0.875</v>
      </c>
      <c r="U399" s="55">
        <v>0.91666666666666696</v>
      </c>
      <c r="V399" s="49"/>
      <c r="W399" s="49"/>
      <c r="X399" s="29"/>
      <c r="Y399" s="29"/>
      <c r="Z399" s="33">
        <f>tab_herpeto[[#This Row],[Data]]</f>
        <v>45202</v>
      </c>
      <c r="AA399" s="29" t="str">
        <f>tab_herpeto[[#This Row],[Empreendimento]]</f>
        <v>PCH Canoas</v>
      </c>
      <c r="AB399" s="29" t="s">
        <v>175</v>
      </c>
      <c r="AC399" s="29" t="s">
        <v>178</v>
      </c>
      <c r="AD399" s="29" t="s">
        <v>181</v>
      </c>
      <c r="AE399" s="29" t="s">
        <v>3086</v>
      </c>
      <c r="AF399" s="29" t="s">
        <v>184</v>
      </c>
      <c r="AG399" s="29" t="s">
        <v>3130</v>
      </c>
      <c r="AH399" s="29" t="s">
        <v>189</v>
      </c>
      <c r="AI399" s="43" t="str">
        <f>tab_herpeto[[#This Row],[Espécie*]]</f>
        <v>Physalaemus cuvieri</v>
      </c>
      <c r="AJ399" s="34" t="str">
        <f>IFERROR(VLOOKUP(tab_herpeto[[#This Row],[Espécie*2]],'Base de dados'!B:Z,7,),0)</f>
        <v>rãzinha-do-folhiço</v>
      </c>
      <c r="AK399" s="29" t="str">
        <f>IFERROR(VLOOKUP(tab_herpeto[[#This Row],[Espécie*2]],'Base de dados'!B:Z,13,),0)</f>
        <v>-</v>
      </c>
      <c r="AL399" s="29"/>
      <c r="AM399" s="4">
        <v>532066</v>
      </c>
      <c r="AN399" s="4">
        <v>6959590</v>
      </c>
      <c r="AO399" s="29" t="str">
        <f>IFERROR(VLOOKUP(tab_herpeto[[#This Row],[Espécie*2]],'Base de dados'!B:Z,22,),0)</f>
        <v>-</v>
      </c>
      <c r="AP399" s="29" t="str">
        <f>IFERROR(VLOOKUP(tab_herpeto[[#This Row],[Espécie*2]],'Base de dados'!B:Z,23,),0)</f>
        <v>-</v>
      </c>
      <c r="AQ399" s="29" t="str">
        <f>IFERROR(VLOOKUP(tab_herpeto[[#This Row],[Espécie*2]],'Base de dados'!B:Z,21,),0)</f>
        <v>LC</v>
      </c>
      <c r="AR399" s="29" t="str">
        <f>tab_herpeto[[#This Row],[Campanha]]</f>
        <v>C04</v>
      </c>
      <c r="AS399" s="29"/>
      <c r="AT399" s="29" t="str">
        <f>tab_herpeto[[#This Row],[Método]]</f>
        <v>Ponto de escuta</v>
      </c>
      <c r="AU399" s="29" t="str">
        <f>tab_herpeto[[#This Row],[ID Marcação*]]</f>
        <v>-</v>
      </c>
      <c r="AV399" s="29">
        <f>tab_herpeto[[#This Row],[Nº do Tombo]]</f>
        <v>0</v>
      </c>
      <c r="AW399" s="29" t="str">
        <f>IFERROR(VLOOKUP(tab_herpeto[[#This Row],[Espécie*2]],'Base de dados'!B:Z,11,),0)</f>
        <v>R</v>
      </c>
      <c r="AX399" s="29" t="str">
        <f>IFERROR(VLOOKUP(tab_herpeto[[#This Row],[Espécie*2]],'Base de dados'!B:Z,3,),0)</f>
        <v>Anura</v>
      </c>
      <c r="AY399" s="29" t="str">
        <f>IFERROR(VLOOKUP(tab_herpeto[[#This Row],[Espécie*2]],'Base de dados'!B:Z,4,),0)</f>
        <v>Leptodactylidae</v>
      </c>
      <c r="AZ399" s="29" t="str">
        <f>IFERROR(VLOOKUP(tab_herpeto[[#This Row],[Espécie*2]],'Base de dados'!B:Z,5,),0)</f>
        <v>Leiuperinae</v>
      </c>
      <c r="BA399" s="29">
        <f>IFERROR(VLOOKUP(tab_herpeto[[#This Row],[Espécie*2]],'Base de dados'!B:Z,6,),0)</f>
        <v>0</v>
      </c>
      <c r="BB399" s="29" t="str">
        <f>IFERROR(VLOOKUP(tab_herpeto[[#This Row],[Espécie*2]],'Base de dados'!B:Z,8,),0)</f>
        <v>-</v>
      </c>
      <c r="BC399" s="29" t="str">
        <f>IFERROR(VLOOKUP(tab_herpeto[[#This Row],[Espécie*2]],'Base de dados'!B:Z,9,),0)</f>
        <v>Te</v>
      </c>
      <c r="BD399" s="29" t="str">
        <f>IFERROR(VLOOKUP(tab_herpeto[[#This Row],[Espécie*2]],'Base de dados'!B:Z,10,),0)</f>
        <v>A</v>
      </c>
      <c r="BE399" s="29" t="str">
        <f>IFERROR(VLOOKUP(tab_herpeto[[#This Row],[Espécie*2]],'Base de dados'!B:Z,12,),0)</f>
        <v>-</v>
      </c>
      <c r="BF399" s="29" t="str">
        <f>IFERROR(VLOOKUP(tab_herpeto[[#This Row],[Espécie*2]],'Base de dados'!B:Z,14,),0)</f>
        <v>Exceto AC e RR</v>
      </c>
      <c r="BG399" s="29">
        <f>IFERROR(VLOOKUP(tab_herpeto[[#This Row],[Espécie*2]],'Base de dados'!B:Z,15,),0)</f>
        <v>0</v>
      </c>
      <c r="BH399" s="29">
        <f>IFERROR(VLOOKUP(tab_herpeto[[#This Row],[Espécie*2]],'Base de dados'!B:Z,16,),0)</f>
        <v>0</v>
      </c>
      <c r="BI399" s="29">
        <f>IFERROR(VLOOKUP(tab_herpeto[[#This Row],[Espécie*2]],'Base de dados'!B:Z,17,),0)</f>
        <v>0</v>
      </c>
      <c r="BJ399" s="29">
        <f>IFERROR(VLOOKUP(tab_herpeto[[#This Row],[Espécie*2]],'Base de dados'!B:Z,18,),0)</f>
        <v>0</v>
      </c>
      <c r="BK399" s="29" t="str">
        <f>IFERROR(VLOOKUP(tab_herpeto[[#This Row],[Espécie*2]],'Base de dados'!B:Z,19,),0)</f>
        <v>-</v>
      </c>
      <c r="BL399" s="29" t="str">
        <f>IFERROR(VLOOKUP(tab_herpeto[[#This Row],[Espécie*2]],'Base de dados'!B:Z,20,),0)</f>
        <v>-</v>
      </c>
      <c r="BM399" s="29" t="str">
        <f>IFERROR(VLOOKUP(tab_herpeto[[#This Row],[Espécie*2]],'Base de dados'!B:Z,24),0)</f>
        <v>-</v>
      </c>
      <c r="BN399" s="29" t="str">
        <f>IFERROR(VLOOKUP(tab_herpeto[[#This Row],[Espécie*2]],'Base de dados'!B:Z,25,),0)</f>
        <v>-</v>
      </c>
      <c r="BO399" s="29" t="str">
        <f>IFERROR(VLOOKUP(tab_herpeto[[#This Row],[Espécie*2]],'Base de dados'!B:Z,2),0)</f>
        <v>XX</v>
      </c>
      <c r="BP399" s="29">
        <f>IFERROR(VLOOKUP(tab_herpeto[[#This Row],[Espécie*2]],'Base de dados'!B:AA,26),0)</f>
        <v>0</v>
      </c>
    </row>
    <row r="400" spans="2:68" x14ac:dyDescent="0.25">
      <c r="B400" s="29">
        <v>396</v>
      </c>
      <c r="C400" s="33" t="s">
        <v>3071</v>
      </c>
      <c r="D400" s="29" t="s">
        <v>3131</v>
      </c>
      <c r="E400" s="29" t="s">
        <v>86</v>
      </c>
      <c r="F400" s="50">
        <v>45202</v>
      </c>
      <c r="G400" s="50" t="s">
        <v>3075</v>
      </c>
      <c r="H400" s="50"/>
      <c r="I400" s="50" t="s">
        <v>57</v>
      </c>
      <c r="J400" s="50" t="s">
        <v>3133</v>
      </c>
      <c r="K400" s="50" t="s">
        <v>1343</v>
      </c>
      <c r="L400" s="29" t="str">
        <f>IFERROR(VLOOKUP(tab_herpeto[[#This Row],[Espécie*]],'Base de dados'!B:Z,7,),0)</f>
        <v>rãzinha-do-folhiço</v>
      </c>
      <c r="M400" s="29" t="s">
        <v>3</v>
      </c>
      <c r="N400" s="49" t="s">
        <v>82</v>
      </c>
      <c r="O400" s="49" t="s">
        <v>82</v>
      </c>
      <c r="P400" s="29" t="s">
        <v>39</v>
      </c>
      <c r="Q400" s="49" t="s">
        <v>3136</v>
      </c>
      <c r="R400" s="49"/>
      <c r="S400" s="49" t="s">
        <v>4</v>
      </c>
      <c r="T400" s="55">
        <v>0.875</v>
      </c>
      <c r="U400" s="55">
        <v>0.91666666666666696</v>
      </c>
      <c r="V400" s="49"/>
      <c r="W400" s="49"/>
      <c r="X400" s="29"/>
      <c r="Y400" s="29"/>
      <c r="Z400" s="33">
        <f>tab_herpeto[[#This Row],[Data]]</f>
        <v>45202</v>
      </c>
      <c r="AA400" s="29" t="str">
        <f>tab_herpeto[[#This Row],[Empreendimento]]</f>
        <v>PCH Canoas</v>
      </c>
      <c r="AB400" s="29" t="s">
        <v>175</v>
      </c>
      <c r="AC400" s="29" t="s">
        <v>178</v>
      </c>
      <c r="AD400" s="29" t="s">
        <v>181</v>
      </c>
      <c r="AE400" s="29" t="s">
        <v>3086</v>
      </c>
      <c r="AF400" s="29" t="s">
        <v>184</v>
      </c>
      <c r="AG400" s="29" t="s">
        <v>3130</v>
      </c>
      <c r="AH400" s="29" t="s">
        <v>189</v>
      </c>
      <c r="AI400" s="43" t="str">
        <f>tab_herpeto[[#This Row],[Espécie*]]</f>
        <v>Physalaemus cuvieri</v>
      </c>
      <c r="AJ400" s="34" t="str">
        <f>IFERROR(VLOOKUP(tab_herpeto[[#This Row],[Espécie*2]],'Base de dados'!B:Z,7,),0)</f>
        <v>rãzinha-do-folhiço</v>
      </c>
      <c r="AK400" s="29" t="str">
        <f>IFERROR(VLOOKUP(tab_herpeto[[#This Row],[Espécie*2]],'Base de dados'!B:Z,13,),0)</f>
        <v>-</v>
      </c>
      <c r="AL400" s="29"/>
      <c r="AM400" s="4">
        <v>532066</v>
      </c>
      <c r="AN400" s="4">
        <v>6959590</v>
      </c>
      <c r="AO400" s="29" t="str">
        <f>IFERROR(VLOOKUP(tab_herpeto[[#This Row],[Espécie*2]],'Base de dados'!B:Z,22,),0)</f>
        <v>-</v>
      </c>
      <c r="AP400" s="29" t="str">
        <f>IFERROR(VLOOKUP(tab_herpeto[[#This Row],[Espécie*2]],'Base de dados'!B:Z,23,),0)</f>
        <v>-</v>
      </c>
      <c r="AQ400" s="29" t="str">
        <f>IFERROR(VLOOKUP(tab_herpeto[[#This Row],[Espécie*2]],'Base de dados'!B:Z,21,),0)</f>
        <v>LC</v>
      </c>
      <c r="AR400" s="29" t="str">
        <f>tab_herpeto[[#This Row],[Campanha]]</f>
        <v>C04</v>
      </c>
      <c r="AS400" s="29"/>
      <c r="AT400" s="29" t="str">
        <f>tab_herpeto[[#This Row],[Método]]</f>
        <v>Ponto de escuta</v>
      </c>
      <c r="AU400" s="29" t="str">
        <f>tab_herpeto[[#This Row],[ID Marcação*]]</f>
        <v>-</v>
      </c>
      <c r="AV400" s="29">
        <f>tab_herpeto[[#This Row],[Nº do Tombo]]</f>
        <v>0</v>
      </c>
      <c r="AW400" s="29" t="str">
        <f>IFERROR(VLOOKUP(tab_herpeto[[#This Row],[Espécie*2]],'Base de dados'!B:Z,11,),0)</f>
        <v>R</v>
      </c>
      <c r="AX400" s="29" t="str">
        <f>IFERROR(VLOOKUP(tab_herpeto[[#This Row],[Espécie*2]],'Base de dados'!B:Z,3,),0)</f>
        <v>Anura</v>
      </c>
      <c r="AY400" s="29" t="str">
        <f>IFERROR(VLOOKUP(tab_herpeto[[#This Row],[Espécie*2]],'Base de dados'!B:Z,4,),0)</f>
        <v>Leptodactylidae</v>
      </c>
      <c r="AZ400" s="29" t="str">
        <f>IFERROR(VLOOKUP(tab_herpeto[[#This Row],[Espécie*2]],'Base de dados'!B:Z,5,),0)</f>
        <v>Leiuperinae</v>
      </c>
      <c r="BA400" s="29">
        <f>IFERROR(VLOOKUP(tab_herpeto[[#This Row],[Espécie*2]],'Base de dados'!B:Z,6,),0)</f>
        <v>0</v>
      </c>
      <c r="BB400" s="29" t="str">
        <f>IFERROR(VLOOKUP(tab_herpeto[[#This Row],[Espécie*2]],'Base de dados'!B:Z,8,),0)</f>
        <v>-</v>
      </c>
      <c r="BC400" s="29" t="str">
        <f>IFERROR(VLOOKUP(tab_herpeto[[#This Row],[Espécie*2]],'Base de dados'!B:Z,9,),0)</f>
        <v>Te</v>
      </c>
      <c r="BD400" s="29" t="str">
        <f>IFERROR(VLOOKUP(tab_herpeto[[#This Row],[Espécie*2]],'Base de dados'!B:Z,10,),0)</f>
        <v>A</v>
      </c>
      <c r="BE400" s="29" t="str">
        <f>IFERROR(VLOOKUP(tab_herpeto[[#This Row],[Espécie*2]],'Base de dados'!B:Z,12,),0)</f>
        <v>-</v>
      </c>
      <c r="BF400" s="29" t="str">
        <f>IFERROR(VLOOKUP(tab_herpeto[[#This Row],[Espécie*2]],'Base de dados'!B:Z,14,),0)</f>
        <v>Exceto AC e RR</v>
      </c>
      <c r="BG400" s="29">
        <f>IFERROR(VLOOKUP(tab_herpeto[[#This Row],[Espécie*2]],'Base de dados'!B:Z,15,),0)</f>
        <v>0</v>
      </c>
      <c r="BH400" s="29">
        <f>IFERROR(VLOOKUP(tab_herpeto[[#This Row],[Espécie*2]],'Base de dados'!B:Z,16,),0)</f>
        <v>0</v>
      </c>
      <c r="BI400" s="29">
        <f>IFERROR(VLOOKUP(tab_herpeto[[#This Row],[Espécie*2]],'Base de dados'!B:Z,17,),0)</f>
        <v>0</v>
      </c>
      <c r="BJ400" s="29">
        <f>IFERROR(VLOOKUP(tab_herpeto[[#This Row],[Espécie*2]],'Base de dados'!B:Z,18,),0)</f>
        <v>0</v>
      </c>
      <c r="BK400" s="29" t="str">
        <f>IFERROR(VLOOKUP(tab_herpeto[[#This Row],[Espécie*2]],'Base de dados'!B:Z,19,),0)</f>
        <v>-</v>
      </c>
      <c r="BL400" s="29" t="str">
        <f>IFERROR(VLOOKUP(tab_herpeto[[#This Row],[Espécie*2]],'Base de dados'!B:Z,20,),0)</f>
        <v>-</v>
      </c>
      <c r="BM400" s="29" t="str">
        <f>IFERROR(VLOOKUP(tab_herpeto[[#This Row],[Espécie*2]],'Base de dados'!B:Z,24),0)</f>
        <v>-</v>
      </c>
      <c r="BN400" s="29" t="str">
        <f>IFERROR(VLOOKUP(tab_herpeto[[#This Row],[Espécie*2]],'Base de dados'!B:Z,25,),0)</f>
        <v>-</v>
      </c>
      <c r="BO400" s="29" t="str">
        <f>IFERROR(VLOOKUP(tab_herpeto[[#This Row],[Espécie*2]],'Base de dados'!B:Z,2),0)</f>
        <v>XX</v>
      </c>
      <c r="BP400" s="29">
        <f>IFERROR(VLOOKUP(tab_herpeto[[#This Row],[Espécie*2]],'Base de dados'!B:AA,26),0)</f>
        <v>0</v>
      </c>
    </row>
    <row r="401" spans="2:68" x14ac:dyDescent="0.25">
      <c r="B401" s="29">
        <v>397</v>
      </c>
      <c r="C401" s="33" t="s">
        <v>3071</v>
      </c>
      <c r="D401" s="29" t="s">
        <v>3131</v>
      </c>
      <c r="E401" s="29" t="s">
        <v>86</v>
      </c>
      <c r="F401" s="50">
        <v>45202</v>
      </c>
      <c r="G401" s="50" t="s">
        <v>3075</v>
      </c>
      <c r="H401" s="50"/>
      <c r="I401" s="50" t="s">
        <v>57</v>
      </c>
      <c r="J401" s="50" t="s">
        <v>3133</v>
      </c>
      <c r="K401" s="50" t="s">
        <v>1343</v>
      </c>
      <c r="L401" s="29" t="str">
        <f>IFERROR(VLOOKUP(tab_herpeto[[#This Row],[Espécie*]],'Base de dados'!B:Z,7,),0)</f>
        <v>rãzinha-do-folhiço</v>
      </c>
      <c r="M401" s="29" t="s">
        <v>3</v>
      </c>
      <c r="N401" s="49" t="s">
        <v>82</v>
      </c>
      <c r="O401" s="49" t="s">
        <v>82</v>
      </c>
      <c r="P401" s="29" t="s">
        <v>39</v>
      </c>
      <c r="Q401" s="49" t="s">
        <v>3136</v>
      </c>
      <c r="R401" s="49"/>
      <c r="S401" s="49" t="s">
        <v>4</v>
      </c>
      <c r="T401" s="55">
        <v>0.875</v>
      </c>
      <c r="U401" s="55">
        <v>0.91666666666666696</v>
      </c>
      <c r="V401" s="49"/>
      <c r="W401" s="49"/>
      <c r="X401" s="29"/>
      <c r="Y401" s="29"/>
      <c r="Z401" s="33">
        <f>tab_herpeto[[#This Row],[Data]]</f>
        <v>45202</v>
      </c>
      <c r="AA401" s="29" t="str">
        <f>tab_herpeto[[#This Row],[Empreendimento]]</f>
        <v>PCH Canoas</v>
      </c>
      <c r="AB401" s="29" t="s">
        <v>175</v>
      </c>
      <c r="AC401" s="29" t="s">
        <v>178</v>
      </c>
      <c r="AD401" s="29" t="s">
        <v>181</v>
      </c>
      <c r="AE401" s="29" t="s">
        <v>3086</v>
      </c>
      <c r="AF401" s="29" t="s">
        <v>184</v>
      </c>
      <c r="AG401" s="29" t="s">
        <v>3130</v>
      </c>
      <c r="AH401" s="29" t="s">
        <v>189</v>
      </c>
      <c r="AI401" s="43" t="str">
        <f>tab_herpeto[[#This Row],[Espécie*]]</f>
        <v>Physalaemus cuvieri</v>
      </c>
      <c r="AJ401" s="34" t="str">
        <f>IFERROR(VLOOKUP(tab_herpeto[[#This Row],[Espécie*2]],'Base de dados'!B:Z,7,),0)</f>
        <v>rãzinha-do-folhiço</v>
      </c>
      <c r="AK401" s="29" t="str">
        <f>IFERROR(VLOOKUP(tab_herpeto[[#This Row],[Espécie*2]],'Base de dados'!B:Z,13,),0)</f>
        <v>-</v>
      </c>
      <c r="AL401" s="29"/>
      <c r="AM401" s="4">
        <v>532066</v>
      </c>
      <c r="AN401" s="4">
        <v>6959590</v>
      </c>
      <c r="AO401" s="29" t="str">
        <f>IFERROR(VLOOKUP(tab_herpeto[[#This Row],[Espécie*2]],'Base de dados'!B:Z,22,),0)</f>
        <v>-</v>
      </c>
      <c r="AP401" s="29" t="str">
        <f>IFERROR(VLOOKUP(tab_herpeto[[#This Row],[Espécie*2]],'Base de dados'!B:Z,23,),0)</f>
        <v>-</v>
      </c>
      <c r="AQ401" s="29" t="str">
        <f>IFERROR(VLOOKUP(tab_herpeto[[#This Row],[Espécie*2]],'Base de dados'!B:Z,21,),0)</f>
        <v>LC</v>
      </c>
      <c r="AR401" s="29" t="str">
        <f>tab_herpeto[[#This Row],[Campanha]]</f>
        <v>C04</v>
      </c>
      <c r="AS401" s="29"/>
      <c r="AT401" s="29" t="str">
        <f>tab_herpeto[[#This Row],[Método]]</f>
        <v>Ponto de escuta</v>
      </c>
      <c r="AU401" s="29" t="str">
        <f>tab_herpeto[[#This Row],[ID Marcação*]]</f>
        <v>-</v>
      </c>
      <c r="AV401" s="29">
        <f>tab_herpeto[[#This Row],[Nº do Tombo]]</f>
        <v>0</v>
      </c>
      <c r="AW401" s="29" t="str">
        <f>IFERROR(VLOOKUP(tab_herpeto[[#This Row],[Espécie*2]],'Base de dados'!B:Z,11,),0)</f>
        <v>R</v>
      </c>
      <c r="AX401" s="29" t="str">
        <f>IFERROR(VLOOKUP(tab_herpeto[[#This Row],[Espécie*2]],'Base de dados'!B:Z,3,),0)</f>
        <v>Anura</v>
      </c>
      <c r="AY401" s="29" t="str">
        <f>IFERROR(VLOOKUP(tab_herpeto[[#This Row],[Espécie*2]],'Base de dados'!B:Z,4,),0)</f>
        <v>Leptodactylidae</v>
      </c>
      <c r="AZ401" s="29" t="str">
        <f>IFERROR(VLOOKUP(tab_herpeto[[#This Row],[Espécie*2]],'Base de dados'!B:Z,5,),0)</f>
        <v>Leiuperinae</v>
      </c>
      <c r="BA401" s="29">
        <f>IFERROR(VLOOKUP(tab_herpeto[[#This Row],[Espécie*2]],'Base de dados'!B:Z,6,),0)</f>
        <v>0</v>
      </c>
      <c r="BB401" s="29" t="str">
        <f>IFERROR(VLOOKUP(tab_herpeto[[#This Row],[Espécie*2]],'Base de dados'!B:Z,8,),0)</f>
        <v>-</v>
      </c>
      <c r="BC401" s="29" t="str">
        <f>IFERROR(VLOOKUP(tab_herpeto[[#This Row],[Espécie*2]],'Base de dados'!B:Z,9,),0)</f>
        <v>Te</v>
      </c>
      <c r="BD401" s="29" t="str">
        <f>IFERROR(VLOOKUP(tab_herpeto[[#This Row],[Espécie*2]],'Base de dados'!B:Z,10,),0)</f>
        <v>A</v>
      </c>
      <c r="BE401" s="29" t="str">
        <f>IFERROR(VLOOKUP(tab_herpeto[[#This Row],[Espécie*2]],'Base de dados'!B:Z,12,),0)</f>
        <v>-</v>
      </c>
      <c r="BF401" s="29" t="str">
        <f>IFERROR(VLOOKUP(tab_herpeto[[#This Row],[Espécie*2]],'Base de dados'!B:Z,14,),0)</f>
        <v>Exceto AC e RR</v>
      </c>
      <c r="BG401" s="29">
        <f>IFERROR(VLOOKUP(tab_herpeto[[#This Row],[Espécie*2]],'Base de dados'!B:Z,15,),0)</f>
        <v>0</v>
      </c>
      <c r="BH401" s="29">
        <f>IFERROR(VLOOKUP(tab_herpeto[[#This Row],[Espécie*2]],'Base de dados'!B:Z,16,),0)</f>
        <v>0</v>
      </c>
      <c r="BI401" s="29">
        <f>IFERROR(VLOOKUP(tab_herpeto[[#This Row],[Espécie*2]],'Base de dados'!B:Z,17,),0)</f>
        <v>0</v>
      </c>
      <c r="BJ401" s="29">
        <f>IFERROR(VLOOKUP(tab_herpeto[[#This Row],[Espécie*2]],'Base de dados'!B:Z,18,),0)</f>
        <v>0</v>
      </c>
      <c r="BK401" s="29" t="str">
        <f>IFERROR(VLOOKUP(tab_herpeto[[#This Row],[Espécie*2]],'Base de dados'!B:Z,19,),0)</f>
        <v>-</v>
      </c>
      <c r="BL401" s="29" t="str">
        <f>IFERROR(VLOOKUP(tab_herpeto[[#This Row],[Espécie*2]],'Base de dados'!B:Z,20,),0)</f>
        <v>-</v>
      </c>
      <c r="BM401" s="29" t="str">
        <f>IFERROR(VLOOKUP(tab_herpeto[[#This Row],[Espécie*2]],'Base de dados'!B:Z,24),0)</f>
        <v>-</v>
      </c>
      <c r="BN401" s="29" t="str">
        <f>IFERROR(VLOOKUP(tab_herpeto[[#This Row],[Espécie*2]],'Base de dados'!B:Z,25,),0)</f>
        <v>-</v>
      </c>
      <c r="BO401" s="29" t="str">
        <f>IFERROR(VLOOKUP(tab_herpeto[[#This Row],[Espécie*2]],'Base de dados'!B:Z,2),0)</f>
        <v>XX</v>
      </c>
      <c r="BP401" s="29">
        <f>IFERROR(VLOOKUP(tab_herpeto[[#This Row],[Espécie*2]],'Base de dados'!B:AA,26),0)</f>
        <v>0</v>
      </c>
    </row>
    <row r="402" spans="2:68" x14ac:dyDescent="0.25">
      <c r="B402" s="29">
        <v>398</v>
      </c>
      <c r="C402" s="33" t="s">
        <v>3071</v>
      </c>
      <c r="D402" s="29" t="s">
        <v>3131</v>
      </c>
      <c r="E402" s="29" t="s">
        <v>86</v>
      </c>
      <c r="F402" s="50">
        <v>45202</v>
      </c>
      <c r="G402" s="50" t="s">
        <v>3075</v>
      </c>
      <c r="H402" s="50"/>
      <c r="I402" s="50" t="s">
        <v>57</v>
      </c>
      <c r="J402" s="50" t="s">
        <v>3133</v>
      </c>
      <c r="K402" s="50" t="s">
        <v>1343</v>
      </c>
      <c r="L402" s="29" t="str">
        <f>IFERROR(VLOOKUP(tab_herpeto[[#This Row],[Espécie*]],'Base de dados'!B:Z,7,),0)</f>
        <v>rãzinha-do-folhiço</v>
      </c>
      <c r="M402" s="29" t="s">
        <v>3</v>
      </c>
      <c r="N402" s="49" t="s">
        <v>82</v>
      </c>
      <c r="O402" s="49" t="s">
        <v>82</v>
      </c>
      <c r="P402" s="29" t="s">
        <v>39</v>
      </c>
      <c r="Q402" s="49" t="s">
        <v>3136</v>
      </c>
      <c r="R402" s="49"/>
      <c r="S402" s="49" t="s">
        <v>4</v>
      </c>
      <c r="T402" s="55">
        <v>0.875</v>
      </c>
      <c r="U402" s="55">
        <v>0.91666666666666696</v>
      </c>
      <c r="V402" s="49"/>
      <c r="W402" s="49"/>
      <c r="X402" s="29"/>
      <c r="Y402" s="29"/>
      <c r="Z402" s="33">
        <f>tab_herpeto[[#This Row],[Data]]</f>
        <v>45202</v>
      </c>
      <c r="AA402" s="29" t="str">
        <f>tab_herpeto[[#This Row],[Empreendimento]]</f>
        <v>PCH Canoas</v>
      </c>
      <c r="AB402" s="29" t="s">
        <v>175</v>
      </c>
      <c r="AC402" s="29" t="s">
        <v>178</v>
      </c>
      <c r="AD402" s="29" t="s">
        <v>181</v>
      </c>
      <c r="AE402" s="29" t="s">
        <v>3086</v>
      </c>
      <c r="AF402" s="29" t="s">
        <v>184</v>
      </c>
      <c r="AG402" s="29" t="s">
        <v>3130</v>
      </c>
      <c r="AH402" s="29" t="s">
        <v>189</v>
      </c>
      <c r="AI402" s="43" t="str">
        <f>tab_herpeto[[#This Row],[Espécie*]]</f>
        <v>Physalaemus cuvieri</v>
      </c>
      <c r="AJ402" s="34" t="str">
        <f>IFERROR(VLOOKUP(tab_herpeto[[#This Row],[Espécie*2]],'Base de dados'!B:Z,7,),0)</f>
        <v>rãzinha-do-folhiço</v>
      </c>
      <c r="AK402" s="29" t="str">
        <f>IFERROR(VLOOKUP(tab_herpeto[[#This Row],[Espécie*2]],'Base de dados'!B:Z,13,),0)</f>
        <v>-</v>
      </c>
      <c r="AL402" s="29"/>
      <c r="AM402" s="4">
        <v>532066</v>
      </c>
      <c r="AN402" s="4">
        <v>6959590</v>
      </c>
      <c r="AO402" s="29" t="str">
        <f>IFERROR(VLOOKUP(tab_herpeto[[#This Row],[Espécie*2]],'Base de dados'!B:Z,22,),0)</f>
        <v>-</v>
      </c>
      <c r="AP402" s="29" t="str">
        <f>IFERROR(VLOOKUP(tab_herpeto[[#This Row],[Espécie*2]],'Base de dados'!B:Z,23,),0)</f>
        <v>-</v>
      </c>
      <c r="AQ402" s="29" t="str">
        <f>IFERROR(VLOOKUP(tab_herpeto[[#This Row],[Espécie*2]],'Base de dados'!B:Z,21,),0)</f>
        <v>LC</v>
      </c>
      <c r="AR402" s="29" t="str">
        <f>tab_herpeto[[#This Row],[Campanha]]</f>
        <v>C04</v>
      </c>
      <c r="AS402" s="29"/>
      <c r="AT402" s="29" t="str">
        <f>tab_herpeto[[#This Row],[Método]]</f>
        <v>Ponto de escuta</v>
      </c>
      <c r="AU402" s="29" t="str">
        <f>tab_herpeto[[#This Row],[ID Marcação*]]</f>
        <v>-</v>
      </c>
      <c r="AV402" s="29">
        <f>tab_herpeto[[#This Row],[Nº do Tombo]]</f>
        <v>0</v>
      </c>
      <c r="AW402" s="29" t="str">
        <f>IFERROR(VLOOKUP(tab_herpeto[[#This Row],[Espécie*2]],'Base de dados'!B:Z,11,),0)</f>
        <v>R</v>
      </c>
      <c r="AX402" s="29" t="str">
        <f>IFERROR(VLOOKUP(tab_herpeto[[#This Row],[Espécie*2]],'Base de dados'!B:Z,3,),0)</f>
        <v>Anura</v>
      </c>
      <c r="AY402" s="29" t="str">
        <f>IFERROR(VLOOKUP(tab_herpeto[[#This Row],[Espécie*2]],'Base de dados'!B:Z,4,),0)</f>
        <v>Leptodactylidae</v>
      </c>
      <c r="AZ402" s="29" t="str">
        <f>IFERROR(VLOOKUP(tab_herpeto[[#This Row],[Espécie*2]],'Base de dados'!B:Z,5,),0)</f>
        <v>Leiuperinae</v>
      </c>
      <c r="BA402" s="29">
        <f>IFERROR(VLOOKUP(tab_herpeto[[#This Row],[Espécie*2]],'Base de dados'!B:Z,6,),0)</f>
        <v>0</v>
      </c>
      <c r="BB402" s="29" t="str">
        <f>IFERROR(VLOOKUP(tab_herpeto[[#This Row],[Espécie*2]],'Base de dados'!B:Z,8,),0)</f>
        <v>-</v>
      </c>
      <c r="BC402" s="29" t="str">
        <f>IFERROR(VLOOKUP(tab_herpeto[[#This Row],[Espécie*2]],'Base de dados'!B:Z,9,),0)</f>
        <v>Te</v>
      </c>
      <c r="BD402" s="29" t="str">
        <f>IFERROR(VLOOKUP(tab_herpeto[[#This Row],[Espécie*2]],'Base de dados'!B:Z,10,),0)</f>
        <v>A</v>
      </c>
      <c r="BE402" s="29" t="str">
        <f>IFERROR(VLOOKUP(tab_herpeto[[#This Row],[Espécie*2]],'Base de dados'!B:Z,12,),0)</f>
        <v>-</v>
      </c>
      <c r="BF402" s="29" t="str">
        <f>IFERROR(VLOOKUP(tab_herpeto[[#This Row],[Espécie*2]],'Base de dados'!B:Z,14,),0)</f>
        <v>Exceto AC e RR</v>
      </c>
      <c r="BG402" s="29">
        <f>IFERROR(VLOOKUP(tab_herpeto[[#This Row],[Espécie*2]],'Base de dados'!B:Z,15,),0)</f>
        <v>0</v>
      </c>
      <c r="BH402" s="29">
        <f>IFERROR(VLOOKUP(tab_herpeto[[#This Row],[Espécie*2]],'Base de dados'!B:Z,16,),0)</f>
        <v>0</v>
      </c>
      <c r="BI402" s="29">
        <f>IFERROR(VLOOKUP(tab_herpeto[[#This Row],[Espécie*2]],'Base de dados'!B:Z,17,),0)</f>
        <v>0</v>
      </c>
      <c r="BJ402" s="29">
        <f>IFERROR(VLOOKUP(tab_herpeto[[#This Row],[Espécie*2]],'Base de dados'!B:Z,18,),0)</f>
        <v>0</v>
      </c>
      <c r="BK402" s="29" t="str">
        <f>IFERROR(VLOOKUP(tab_herpeto[[#This Row],[Espécie*2]],'Base de dados'!B:Z,19,),0)</f>
        <v>-</v>
      </c>
      <c r="BL402" s="29" t="str">
        <f>IFERROR(VLOOKUP(tab_herpeto[[#This Row],[Espécie*2]],'Base de dados'!B:Z,20,),0)</f>
        <v>-</v>
      </c>
      <c r="BM402" s="29" t="str">
        <f>IFERROR(VLOOKUP(tab_herpeto[[#This Row],[Espécie*2]],'Base de dados'!B:Z,24),0)</f>
        <v>-</v>
      </c>
      <c r="BN402" s="29" t="str">
        <f>IFERROR(VLOOKUP(tab_herpeto[[#This Row],[Espécie*2]],'Base de dados'!B:Z,25,),0)</f>
        <v>-</v>
      </c>
      <c r="BO402" s="29" t="str">
        <f>IFERROR(VLOOKUP(tab_herpeto[[#This Row],[Espécie*2]],'Base de dados'!B:Z,2),0)</f>
        <v>XX</v>
      </c>
      <c r="BP402" s="29">
        <f>IFERROR(VLOOKUP(tab_herpeto[[#This Row],[Espécie*2]],'Base de dados'!B:AA,26),0)</f>
        <v>0</v>
      </c>
    </row>
    <row r="403" spans="2:68" x14ac:dyDescent="0.25">
      <c r="B403" s="29">
        <v>399</v>
      </c>
      <c r="C403" s="33" t="s">
        <v>3071</v>
      </c>
      <c r="D403" s="29" t="s">
        <v>3131</v>
      </c>
      <c r="E403" s="29" t="s">
        <v>86</v>
      </c>
      <c r="F403" s="50">
        <v>45202</v>
      </c>
      <c r="G403" s="50" t="s">
        <v>3075</v>
      </c>
      <c r="H403" s="50"/>
      <c r="I403" s="50" t="s">
        <v>57</v>
      </c>
      <c r="J403" s="50" t="s">
        <v>3133</v>
      </c>
      <c r="K403" s="50" t="s">
        <v>1343</v>
      </c>
      <c r="L403" s="29" t="str">
        <f>IFERROR(VLOOKUP(tab_herpeto[[#This Row],[Espécie*]],'Base de dados'!B:Z,7,),0)</f>
        <v>rãzinha-do-folhiço</v>
      </c>
      <c r="M403" s="29" t="s">
        <v>3</v>
      </c>
      <c r="N403" s="49" t="s">
        <v>82</v>
      </c>
      <c r="O403" s="49" t="s">
        <v>82</v>
      </c>
      <c r="P403" s="29" t="s">
        <v>39</v>
      </c>
      <c r="Q403" s="49" t="s">
        <v>3136</v>
      </c>
      <c r="R403" s="49"/>
      <c r="S403" s="49" t="s">
        <v>4</v>
      </c>
      <c r="T403" s="55">
        <v>0.875</v>
      </c>
      <c r="U403" s="55">
        <v>0.91666666666666696</v>
      </c>
      <c r="V403" s="49"/>
      <c r="W403" s="49"/>
      <c r="X403" s="29"/>
      <c r="Y403" s="29"/>
      <c r="Z403" s="33">
        <f>tab_herpeto[[#This Row],[Data]]</f>
        <v>45202</v>
      </c>
      <c r="AA403" s="29" t="str">
        <f>tab_herpeto[[#This Row],[Empreendimento]]</f>
        <v>PCH Canoas</v>
      </c>
      <c r="AB403" s="29" t="s">
        <v>175</v>
      </c>
      <c r="AC403" s="29" t="s">
        <v>178</v>
      </c>
      <c r="AD403" s="29" t="s">
        <v>181</v>
      </c>
      <c r="AE403" s="29" t="s">
        <v>3086</v>
      </c>
      <c r="AF403" s="29" t="s">
        <v>184</v>
      </c>
      <c r="AG403" s="29" t="s">
        <v>3130</v>
      </c>
      <c r="AH403" s="29" t="s">
        <v>189</v>
      </c>
      <c r="AI403" s="43" t="str">
        <f>tab_herpeto[[#This Row],[Espécie*]]</f>
        <v>Physalaemus cuvieri</v>
      </c>
      <c r="AJ403" s="34" t="str">
        <f>IFERROR(VLOOKUP(tab_herpeto[[#This Row],[Espécie*2]],'Base de dados'!B:Z,7,),0)</f>
        <v>rãzinha-do-folhiço</v>
      </c>
      <c r="AK403" s="29" t="str">
        <f>IFERROR(VLOOKUP(tab_herpeto[[#This Row],[Espécie*2]],'Base de dados'!B:Z,13,),0)</f>
        <v>-</v>
      </c>
      <c r="AL403" s="29"/>
      <c r="AM403" s="4">
        <v>532066</v>
      </c>
      <c r="AN403" s="4">
        <v>6959590</v>
      </c>
      <c r="AO403" s="29" t="str">
        <f>IFERROR(VLOOKUP(tab_herpeto[[#This Row],[Espécie*2]],'Base de dados'!B:Z,22,),0)</f>
        <v>-</v>
      </c>
      <c r="AP403" s="29" t="str">
        <f>IFERROR(VLOOKUP(tab_herpeto[[#This Row],[Espécie*2]],'Base de dados'!B:Z,23,),0)</f>
        <v>-</v>
      </c>
      <c r="AQ403" s="29" t="str">
        <f>IFERROR(VLOOKUP(tab_herpeto[[#This Row],[Espécie*2]],'Base de dados'!B:Z,21,),0)</f>
        <v>LC</v>
      </c>
      <c r="AR403" s="29" t="str">
        <f>tab_herpeto[[#This Row],[Campanha]]</f>
        <v>C04</v>
      </c>
      <c r="AS403" s="29"/>
      <c r="AT403" s="29" t="str">
        <f>tab_herpeto[[#This Row],[Método]]</f>
        <v>Ponto de escuta</v>
      </c>
      <c r="AU403" s="29" t="str">
        <f>tab_herpeto[[#This Row],[ID Marcação*]]</f>
        <v>-</v>
      </c>
      <c r="AV403" s="29">
        <f>tab_herpeto[[#This Row],[Nº do Tombo]]</f>
        <v>0</v>
      </c>
      <c r="AW403" s="29" t="str">
        <f>IFERROR(VLOOKUP(tab_herpeto[[#This Row],[Espécie*2]],'Base de dados'!B:Z,11,),0)</f>
        <v>R</v>
      </c>
      <c r="AX403" s="29" t="str">
        <f>IFERROR(VLOOKUP(tab_herpeto[[#This Row],[Espécie*2]],'Base de dados'!B:Z,3,),0)</f>
        <v>Anura</v>
      </c>
      <c r="AY403" s="29" t="str">
        <f>IFERROR(VLOOKUP(tab_herpeto[[#This Row],[Espécie*2]],'Base de dados'!B:Z,4,),0)</f>
        <v>Leptodactylidae</v>
      </c>
      <c r="AZ403" s="29" t="str">
        <f>IFERROR(VLOOKUP(tab_herpeto[[#This Row],[Espécie*2]],'Base de dados'!B:Z,5,),0)</f>
        <v>Leiuperinae</v>
      </c>
      <c r="BA403" s="29">
        <f>IFERROR(VLOOKUP(tab_herpeto[[#This Row],[Espécie*2]],'Base de dados'!B:Z,6,),0)</f>
        <v>0</v>
      </c>
      <c r="BB403" s="29" t="str">
        <f>IFERROR(VLOOKUP(tab_herpeto[[#This Row],[Espécie*2]],'Base de dados'!B:Z,8,),0)</f>
        <v>-</v>
      </c>
      <c r="BC403" s="29" t="str">
        <f>IFERROR(VLOOKUP(tab_herpeto[[#This Row],[Espécie*2]],'Base de dados'!B:Z,9,),0)</f>
        <v>Te</v>
      </c>
      <c r="BD403" s="29" t="str">
        <f>IFERROR(VLOOKUP(tab_herpeto[[#This Row],[Espécie*2]],'Base de dados'!B:Z,10,),0)</f>
        <v>A</v>
      </c>
      <c r="BE403" s="29" t="str">
        <f>IFERROR(VLOOKUP(tab_herpeto[[#This Row],[Espécie*2]],'Base de dados'!B:Z,12,),0)</f>
        <v>-</v>
      </c>
      <c r="BF403" s="29" t="str">
        <f>IFERROR(VLOOKUP(tab_herpeto[[#This Row],[Espécie*2]],'Base de dados'!B:Z,14,),0)</f>
        <v>Exceto AC e RR</v>
      </c>
      <c r="BG403" s="29">
        <f>IFERROR(VLOOKUP(tab_herpeto[[#This Row],[Espécie*2]],'Base de dados'!B:Z,15,),0)</f>
        <v>0</v>
      </c>
      <c r="BH403" s="29">
        <f>IFERROR(VLOOKUP(tab_herpeto[[#This Row],[Espécie*2]],'Base de dados'!B:Z,16,),0)</f>
        <v>0</v>
      </c>
      <c r="BI403" s="29">
        <f>IFERROR(VLOOKUP(tab_herpeto[[#This Row],[Espécie*2]],'Base de dados'!B:Z,17,),0)</f>
        <v>0</v>
      </c>
      <c r="BJ403" s="29">
        <f>IFERROR(VLOOKUP(tab_herpeto[[#This Row],[Espécie*2]],'Base de dados'!B:Z,18,),0)</f>
        <v>0</v>
      </c>
      <c r="BK403" s="29" t="str">
        <f>IFERROR(VLOOKUP(tab_herpeto[[#This Row],[Espécie*2]],'Base de dados'!B:Z,19,),0)</f>
        <v>-</v>
      </c>
      <c r="BL403" s="29" t="str">
        <f>IFERROR(VLOOKUP(tab_herpeto[[#This Row],[Espécie*2]],'Base de dados'!B:Z,20,),0)</f>
        <v>-</v>
      </c>
      <c r="BM403" s="29" t="str">
        <f>IFERROR(VLOOKUP(tab_herpeto[[#This Row],[Espécie*2]],'Base de dados'!B:Z,24),0)</f>
        <v>-</v>
      </c>
      <c r="BN403" s="29" t="str">
        <f>IFERROR(VLOOKUP(tab_herpeto[[#This Row],[Espécie*2]],'Base de dados'!B:Z,25,),0)</f>
        <v>-</v>
      </c>
      <c r="BO403" s="29" t="str">
        <f>IFERROR(VLOOKUP(tab_herpeto[[#This Row],[Espécie*2]],'Base de dados'!B:Z,2),0)</f>
        <v>XX</v>
      </c>
      <c r="BP403" s="29">
        <f>IFERROR(VLOOKUP(tab_herpeto[[#This Row],[Espécie*2]],'Base de dados'!B:AA,26),0)</f>
        <v>0</v>
      </c>
    </row>
    <row r="404" spans="2:68" x14ac:dyDescent="0.25">
      <c r="B404" s="29">
        <v>400</v>
      </c>
      <c r="C404" s="33" t="s">
        <v>3071</v>
      </c>
      <c r="D404" s="29" t="s">
        <v>3131</v>
      </c>
      <c r="E404" s="29" t="s">
        <v>86</v>
      </c>
      <c r="F404" s="50">
        <v>45202</v>
      </c>
      <c r="G404" s="50" t="s">
        <v>3075</v>
      </c>
      <c r="H404" s="50"/>
      <c r="I404" s="50" t="s">
        <v>57</v>
      </c>
      <c r="J404" s="50" t="s">
        <v>3133</v>
      </c>
      <c r="K404" s="50" t="s">
        <v>1343</v>
      </c>
      <c r="L404" s="29" t="str">
        <f>IFERROR(VLOOKUP(tab_herpeto[[#This Row],[Espécie*]],'Base de dados'!B:Z,7,),0)</f>
        <v>rãzinha-do-folhiço</v>
      </c>
      <c r="M404" s="29" t="s">
        <v>3</v>
      </c>
      <c r="N404" s="49" t="s">
        <v>82</v>
      </c>
      <c r="O404" s="49" t="s">
        <v>82</v>
      </c>
      <c r="P404" s="29" t="s">
        <v>39</v>
      </c>
      <c r="Q404" s="49" t="s">
        <v>3136</v>
      </c>
      <c r="R404" s="49"/>
      <c r="S404" s="49" t="s">
        <v>4</v>
      </c>
      <c r="T404" s="55">
        <v>0.875</v>
      </c>
      <c r="U404" s="55">
        <v>0.91666666666666696</v>
      </c>
      <c r="V404" s="49"/>
      <c r="W404" s="49"/>
      <c r="X404" s="29"/>
      <c r="Y404" s="29"/>
      <c r="Z404" s="33">
        <f>tab_herpeto[[#This Row],[Data]]</f>
        <v>45202</v>
      </c>
      <c r="AA404" s="29" t="str">
        <f>tab_herpeto[[#This Row],[Empreendimento]]</f>
        <v>PCH Canoas</v>
      </c>
      <c r="AB404" s="29" t="s">
        <v>175</v>
      </c>
      <c r="AC404" s="29" t="s">
        <v>178</v>
      </c>
      <c r="AD404" s="29" t="s">
        <v>181</v>
      </c>
      <c r="AE404" s="29" t="s">
        <v>3086</v>
      </c>
      <c r="AF404" s="29" t="s">
        <v>184</v>
      </c>
      <c r="AG404" s="29" t="s">
        <v>3130</v>
      </c>
      <c r="AH404" s="29" t="s">
        <v>189</v>
      </c>
      <c r="AI404" s="43" t="str">
        <f>tab_herpeto[[#This Row],[Espécie*]]</f>
        <v>Physalaemus cuvieri</v>
      </c>
      <c r="AJ404" s="34" t="str">
        <f>IFERROR(VLOOKUP(tab_herpeto[[#This Row],[Espécie*2]],'Base de dados'!B:Z,7,),0)</f>
        <v>rãzinha-do-folhiço</v>
      </c>
      <c r="AK404" s="29" t="str">
        <f>IFERROR(VLOOKUP(tab_herpeto[[#This Row],[Espécie*2]],'Base de dados'!B:Z,13,),0)</f>
        <v>-</v>
      </c>
      <c r="AL404" s="29"/>
      <c r="AM404" s="4">
        <v>532066</v>
      </c>
      <c r="AN404" s="4">
        <v>6959590</v>
      </c>
      <c r="AO404" s="29" t="str">
        <f>IFERROR(VLOOKUP(tab_herpeto[[#This Row],[Espécie*2]],'Base de dados'!B:Z,22,),0)</f>
        <v>-</v>
      </c>
      <c r="AP404" s="29" t="str">
        <f>IFERROR(VLOOKUP(tab_herpeto[[#This Row],[Espécie*2]],'Base de dados'!B:Z,23,),0)</f>
        <v>-</v>
      </c>
      <c r="AQ404" s="29" t="str">
        <f>IFERROR(VLOOKUP(tab_herpeto[[#This Row],[Espécie*2]],'Base de dados'!B:Z,21,),0)</f>
        <v>LC</v>
      </c>
      <c r="AR404" s="29" t="str">
        <f>tab_herpeto[[#This Row],[Campanha]]</f>
        <v>C04</v>
      </c>
      <c r="AS404" s="29"/>
      <c r="AT404" s="29" t="str">
        <f>tab_herpeto[[#This Row],[Método]]</f>
        <v>Ponto de escuta</v>
      </c>
      <c r="AU404" s="29" t="str">
        <f>tab_herpeto[[#This Row],[ID Marcação*]]</f>
        <v>-</v>
      </c>
      <c r="AV404" s="29">
        <f>tab_herpeto[[#This Row],[Nº do Tombo]]</f>
        <v>0</v>
      </c>
      <c r="AW404" s="29" t="str">
        <f>IFERROR(VLOOKUP(tab_herpeto[[#This Row],[Espécie*2]],'Base de dados'!B:Z,11,),0)</f>
        <v>R</v>
      </c>
      <c r="AX404" s="29" t="str">
        <f>IFERROR(VLOOKUP(tab_herpeto[[#This Row],[Espécie*2]],'Base de dados'!B:Z,3,),0)</f>
        <v>Anura</v>
      </c>
      <c r="AY404" s="29" t="str">
        <f>IFERROR(VLOOKUP(tab_herpeto[[#This Row],[Espécie*2]],'Base de dados'!B:Z,4,),0)</f>
        <v>Leptodactylidae</v>
      </c>
      <c r="AZ404" s="29" t="str">
        <f>IFERROR(VLOOKUP(tab_herpeto[[#This Row],[Espécie*2]],'Base de dados'!B:Z,5,),0)</f>
        <v>Leiuperinae</v>
      </c>
      <c r="BA404" s="29">
        <f>IFERROR(VLOOKUP(tab_herpeto[[#This Row],[Espécie*2]],'Base de dados'!B:Z,6,),0)</f>
        <v>0</v>
      </c>
      <c r="BB404" s="29" t="str">
        <f>IFERROR(VLOOKUP(tab_herpeto[[#This Row],[Espécie*2]],'Base de dados'!B:Z,8,),0)</f>
        <v>-</v>
      </c>
      <c r="BC404" s="29" t="str">
        <f>IFERROR(VLOOKUP(tab_herpeto[[#This Row],[Espécie*2]],'Base de dados'!B:Z,9,),0)</f>
        <v>Te</v>
      </c>
      <c r="BD404" s="29" t="str">
        <f>IFERROR(VLOOKUP(tab_herpeto[[#This Row],[Espécie*2]],'Base de dados'!B:Z,10,),0)</f>
        <v>A</v>
      </c>
      <c r="BE404" s="29" t="str">
        <f>IFERROR(VLOOKUP(tab_herpeto[[#This Row],[Espécie*2]],'Base de dados'!B:Z,12,),0)</f>
        <v>-</v>
      </c>
      <c r="BF404" s="29" t="str">
        <f>IFERROR(VLOOKUP(tab_herpeto[[#This Row],[Espécie*2]],'Base de dados'!B:Z,14,),0)</f>
        <v>Exceto AC e RR</v>
      </c>
      <c r="BG404" s="29">
        <f>IFERROR(VLOOKUP(tab_herpeto[[#This Row],[Espécie*2]],'Base de dados'!B:Z,15,),0)</f>
        <v>0</v>
      </c>
      <c r="BH404" s="29">
        <f>IFERROR(VLOOKUP(tab_herpeto[[#This Row],[Espécie*2]],'Base de dados'!B:Z,16,),0)</f>
        <v>0</v>
      </c>
      <c r="BI404" s="29">
        <f>IFERROR(VLOOKUP(tab_herpeto[[#This Row],[Espécie*2]],'Base de dados'!B:Z,17,),0)</f>
        <v>0</v>
      </c>
      <c r="BJ404" s="29">
        <f>IFERROR(VLOOKUP(tab_herpeto[[#This Row],[Espécie*2]],'Base de dados'!B:Z,18,),0)</f>
        <v>0</v>
      </c>
      <c r="BK404" s="29" t="str">
        <f>IFERROR(VLOOKUP(tab_herpeto[[#This Row],[Espécie*2]],'Base de dados'!B:Z,19,),0)</f>
        <v>-</v>
      </c>
      <c r="BL404" s="29" t="str">
        <f>IFERROR(VLOOKUP(tab_herpeto[[#This Row],[Espécie*2]],'Base de dados'!B:Z,20,),0)</f>
        <v>-</v>
      </c>
      <c r="BM404" s="29" t="str">
        <f>IFERROR(VLOOKUP(tab_herpeto[[#This Row],[Espécie*2]],'Base de dados'!B:Z,24),0)</f>
        <v>-</v>
      </c>
      <c r="BN404" s="29" t="str">
        <f>IFERROR(VLOOKUP(tab_herpeto[[#This Row],[Espécie*2]],'Base de dados'!B:Z,25,),0)</f>
        <v>-</v>
      </c>
      <c r="BO404" s="29" t="str">
        <f>IFERROR(VLOOKUP(tab_herpeto[[#This Row],[Espécie*2]],'Base de dados'!B:Z,2),0)</f>
        <v>XX</v>
      </c>
      <c r="BP404" s="29">
        <f>IFERROR(VLOOKUP(tab_herpeto[[#This Row],[Espécie*2]],'Base de dados'!B:AA,26),0)</f>
        <v>0</v>
      </c>
    </row>
    <row r="405" spans="2:68" x14ac:dyDescent="0.25">
      <c r="B405" s="29">
        <v>401</v>
      </c>
      <c r="C405" s="33" t="s">
        <v>3071</v>
      </c>
      <c r="D405" s="29" t="s">
        <v>3131</v>
      </c>
      <c r="E405" s="29" t="s">
        <v>86</v>
      </c>
      <c r="F405" s="50">
        <v>45202</v>
      </c>
      <c r="G405" s="50" t="s">
        <v>3075</v>
      </c>
      <c r="H405" s="50"/>
      <c r="I405" s="50" t="s">
        <v>57</v>
      </c>
      <c r="J405" s="50" t="s">
        <v>3133</v>
      </c>
      <c r="K405" s="50" t="s">
        <v>1343</v>
      </c>
      <c r="L405" s="29" t="str">
        <f>IFERROR(VLOOKUP(tab_herpeto[[#This Row],[Espécie*]],'Base de dados'!B:Z,7,),0)</f>
        <v>rãzinha-do-folhiço</v>
      </c>
      <c r="M405" s="29" t="s">
        <v>3</v>
      </c>
      <c r="N405" s="49" t="s">
        <v>82</v>
      </c>
      <c r="O405" s="49" t="s">
        <v>82</v>
      </c>
      <c r="P405" s="29" t="s">
        <v>39</v>
      </c>
      <c r="Q405" s="49" t="s">
        <v>3136</v>
      </c>
      <c r="R405" s="49"/>
      <c r="S405" s="49" t="s">
        <v>4</v>
      </c>
      <c r="T405" s="55">
        <v>0.875</v>
      </c>
      <c r="U405" s="55">
        <v>0.91666666666666696</v>
      </c>
      <c r="V405" s="49"/>
      <c r="W405" s="49"/>
      <c r="X405" s="29"/>
      <c r="Y405" s="29"/>
      <c r="Z405" s="33">
        <f>tab_herpeto[[#This Row],[Data]]</f>
        <v>45202</v>
      </c>
      <c r="AA405" s="29" t="str">
        <f>tab_herpeto[[#This Row],[Empreendimento]]</f>
        <v>PCH Canoas</v>
      </c>
      <c r="AB405" s="29" t="s">
        <v>175</v>
      </c>
      <c r="AC405" s="29" t="s">
        <v>178</v>
      </c>
      <c r="AD405" s="29" t="s">
        <v>181</v>
      </c>
      <c r="AE405" s="29" t="s">
        <v>3086</v>
      </c>
      <c r="AF405" s="29" t="s">
        <v>184</v>
      </c>
      <c r="AG405" s="29" t="s">
        <v>3130</v>
      </c>
      <c r="AH405" s="29" t="s">
        <v>189</v>
      </c>
      <c r="AI405" s="43" t="str">
        <f>tab_herpeto[[#This Row],[Espécie*]]</f>
        <v>Physalaemus cuvieri</v>
      </c>
      <c r="AJ405" s="34" t="str">
        <f>IFERROR(VLOOKUP(tab_herpeto[[#This Row],[Espécie*2]],'Base de dados'!B:Z,7,),0)</f>
        <v>rãzinha-do-folhiço</v>
      </c>
      <c r="AK405" s="29" t="str">
        <f>IFERROR(VLOOKUP(tab_herpeto[[#This Row],[Espécie*2]],'Base de dados'!B:Z,13,),0)</f>
        <v>-</v>
      </c>
      <c r="AL405" s="29"/>
      <c r="AM405" s="4">
        <v>532066</v>
      </c>
      <c r="AN405" s="4">
        <v>6959590</v>
      </c>
      <c r="AO405" s="29" t="str">
        <f>IFERROR(VLOOKUP(tab_herpeto[[#This Row],[Espécie*2]],'Base de dados'!B:Z,22,),0)</f>
        <v>-</v>
      </c>
      <c r="AP405" s="29" t="str">
        <f>IFERROR(VLOOKUP(tab_herpeto[[#This Row],[Espécie*2]],'Base de dados'!B:Z,23,),0)</f>
        <v>-</v>
      </c>
      <c r="AQ405" s="29" t="str">
        <f>IFERROR(VLOOKUP(tab_herpeto[[#This Row],[Espécie*2]],'Base de dados'!B:Z,21,),0)</f>
        <v>LC</v>
      </c>
      <c r="AR405" s="29" t="str">
        <f>tab_herpeto[[#This Row],[Campanha]]</f>
        <v>C04</v>
      </c>
      <c r="AS405" s="29"/>
      <c r="AT405" s="29" t="str">
        <f>tab_herpeto[[#This Row],[Método]]</f>
        <v>Ponto de escuta</v>
      </c>
      <c r="AU405" s="29" t="str">
        <f>tab_herpeto[[#This Row],[ID Marcação*]]</f>
        <v>-</v>
      </c>
      <c r="AV405" s="29">
        <f>tab_herpeto[[#This Row],[Nº do Tombo]]</f>
        <v>0</v>
      </c>
      <c r="AW405" s="29" t="str">
        <f>IFERROR(VLOOKUP(tab_herpeto[[#This Row],[Espécie*2]],'Base de dados'!B:Z,11,),0)</f>
        <v>R</v>
      </c>
      <c r="AX405" s="29" t="str">
        <f>IFERROR(VLOOKUP(tab_herpeto[[#This Row],[Espécie*2]],'Base de dados'!B:Z,3,),0)</f>
        <v>Anura</v>
      </c>
      <c r="AY405" s="29" t="str">
        <f>IFERROR(VLOOKUP(tab_herpeto[[#This Row],[Espécie*2]],'Base de dados'!B:Z,4,),0)</f>
        <v>Leptodactylidae</v>
      </c>
      <c r="AZ405" s="29" t="str">
        <f>IFERROR(VLOOKUP(tab_herpeto[[#This Row],[Espécie*2]],'Base de dados'!B:Z,5,),0)</f>
        <v>Leiuperinae</v>
      </c>
      <c r="BA405" s="29">
        <f>IFERROR(VLOOKUP(tab_herpeto[[#This Row],[Espécie*2]],'Base de dados'!B:Z,6,),0)</f>
        <v>0</v>
      </c>
      <c r="BB405" s="29" t="str">
        <f>IFERROR(VLOOKUP(tab_herpeto[[#This Row],[Espécie*2]],'Base de dados'!B:Z,8,),0)</f>
        <v>-</v>
      </c>
      <c r="BC405" s="29" t="str">
        <f>IFERROR(VLOOKUP(tab_herpeto[[#This Row],[Espécie*2]],'Base de dados'!B:Z,9,),0)</f>
        <v>Te</v>
      </c>
      <c r="BD405" s="29" t="str">
        <f>IFERROR(VLOOKUP(tab_herpeto[[#This Row],[Espécie*2]],'Base de dados'!B:Z,10,),0)</f>
        <v>A</v>
      </c>
      <c r="BE405" s="29" t="str">
        <f>IFERROR(VLOOKUP(tab_herpeto[[#This Row],[Espécie*2]],'Base de dados'!B:Z,12,),0)</f>
        <v>-</v>
      </c>
      <c r="BF405" s="29" t="str">
        <f>IFERROR(VLOOKUP(tab_herpeto[[#This Row],[Espécie*2]],'Base de dados'!B:Z,14,),0)</f>
        <v>Exceto AC e RR</v>
      </c>
      <c r="BG405" s="29">
        <f>IFERROR(VLOOKUP(tab_herpeto[[#This Row],[Espécie*2]],'Base de dados'!B:Z,15,),0)</f>
        <v>0</v>
      </c>
      <c r="BH405" s="29">
        <f>IFERROR(VLOOKUP(tab_herpeto[[#This Row],[Espécie*2]],'Base de dados'!B:Z,16,),0)</f>
        <v>0</v>
      </c>
      <c r="BI405" s="29">
        <f>IFERROR(VLOOKUP(tab_herpeto[[#This Row],[Espécie*2]],'Base de dados'!B:Z,17,),0)</f>
        <v>0</v>
      </c>
      <c r="BJ405" s="29">
        <f>IFERROR(VLOOKUP(tab_herpeto[[#This Row],[Espécie*2]],'Base de dados'!B:Z,18,),0)</f>
        <v>0</v>
      </c>
      <c r="BK405" s="29" t="str">
        <f>IFERROR(VLOOKUP(tab_herpeto[[#This Row],[Espécie*2]],'Base de dados'!B:Z,19,),0)</f>
        <v>-</v>
      </c>
      <c r="BL405" s="29" t="str">
        <f>IFERROR(VLOOKUP(tab_herpeto[[#This Row],[Espécie*2]],'Base de dados'!B:Z,20,),0)</f>
        <v>-</v>
      </c>
      <c r="BM405" s="29" t="str">
        <f>IFERROR(VLOOKUP(tab_herpeto[[#This Row],[Espécie*2]],'Base de dados'!B:Z,24),0)</f>
        <v>-</v>
      </c>
      <c r="BN405" s="29" t="str">
        <f>IFERROR(VLOOKUP(tab_herpeto[[#This Row],[Espécie*2]],'Base de dados'!B:Z,25,),0)</f>
        <v>-</v>
      </c>
      <c r="BO405" s="29" t="str">
        <f>IFERROR(VLOOKUP(tab_herpeto[[#This Row],[Espécie*2]],'Base de dados'!B:Z,2),0)</f>
        <v>XX</v>
      </c>
      <c r="BP405" s="29">
        <f>IFERROR(VLOOKUP(tab_herpeto[[#This Row],[Espécie*2]],'Base de dados'!B:AA,26),0)</f>
        <v>0</v>
      </c>
    </row>
    <row r="406" spans="2:68" x14ac:dyDescent="0.25">
      <c r="B406" s="29">
        <v>402</v>
      </c>
      <c r="C406" s="33" t="s">
        <v>3071</v>
      </c>
      <c r="D406" s="29" t="s">
        <v>3131</v>
      </c>
      <c r="E406" s="29" t="s">
        <v>86</v>
      </c>
      <c r="F406" s="50">
        <v>45202</v>
      </c>
      <c r="G406" s="50" t="s">
        <v>3075</v>
      </c>
      <c r="H406" s="50"/>
      <c r="I406" s="50" t="s">
        <v>57</v>
      </c>
      <c r="J406" s="50" t="s">
        <v>3133</v>
      </c>
      <c r="K406" s="50" t="s">
        <v>1343</v>
      </c>
      <c r="L406" s="29" t="str">
        <f>IFERROR(VLOOKUP(tab_herpeto[[#This Row],[Espécie*]],'Base de dados'!B:Z,7,),0)</f>
        <v>rãzinha-do-folhiço</v>
      </c>
      <c r="M406" s="29" t="s">
        <v>3</v>
      </c>
      <c r="N406" s="49" t="s">
        <v>82</v>
      </c>
      <c r="O406" s="49" t="s">
        <v>82</v>
      </c>
      <c r="P406" s="29" t="s">
        <v>39</v>
      </c>
      <c r="Q406" s="49" t="s">
        <v>3136</v>
      </c>
      <c r="R406" s="49"/>
      <c r="S406" s="49" t="s">
        <v>4</v>
      </c>
      <c r="T406" s="55">
        <v>0.875</v>
      </c>
      <c r="U406" s="55">
        <v>0.91666666666666696</v>
      </c>
      <c r="V406" s="49"/>
      <c r="W406" s="49"/>
      <c r="X406" s="29"/>
      <c r="Y406" s="29"/>
      <c r="Z406" s="33">
        <f>tab_herpeto[[#This Row],[Data]]</f>
        <v>45202</v>
      </c>
      <c r="AA406" s="29" t="str">
        <f>tab_herpeto[[#This Row],[Empreendimento]]</f>
        <v>PCH Canoas</v>
      </c>
      <c r="AB406" s="29" t="s">
        <v>175</v>
      </c>
      <c r="AC406" s="29" t="s">
        <v>178</v>
      </c>
      <c r="AD406" s="29" t="s">
        <v>181</v>
      </c>
      <c r="AE406" s="29" t="s">
        <v>3086</v>
      </c>
      <c r="AF406" s="29" t="s">
        <v>184</v>
      </c>
      <c r="AG406" s="29" t="s">
        <v>3130</v>
      </c>
      <c r="AH406" s="29" t="s">
        <v>189</v>
      </c>
      <c r="AI406" s="43" t="str">
        <f>tab_herpeto[[#This Row],[Espécie*]]</f>
        <v>Physalaemus cuvieri</v>
      </c>
      <c r="AJ406" s="34" t="str">
        <f>IFERROR(VLOOKUP(tab_herpeto[[#This Row],[Espécie*2]],'Base de dados'!B:Z,7,),0)</f>
        <v>rãzinha-do-folhiço</v>
      </c>
      <c r="AK406" s="29" t="str">
        <f>IFERROR(VLOOKUP(tab_herpeto[[#This Row],[Espécie*2]],'Base de dados'!B:Z,13,),0)</f>
        <v>-</v>
      </c>
      <c r="AL406" s="29"/>
      <c r="AM406" s="4">
        <v>532066</v>
      </c>
      <c r="AN406" s="4">
        <v>6959590</v>
      </c>
      <c r="AO406" s="29" t="str">
        <f>IFERROR(VLOOKUP(tab_herpeto[[#This Row],[Espécie*2]],'Base de dados'!B:Z,22,),0)</f>
        <v>-</v>
      </c>
      <c r="AP406" s="29" t="str">
        <f>IFERROR(VLOOKUP(tab_herpeto[[#This Row],[Espécie*2]],'Base de dados'!B:Z,23,),0)</f>
        <v>-</v>
      </c>
      <c r="AQ406" s="29" t="str">
        <f>IFERROR(VLOOKUP(tab_herpeto[[#This Row],[Espécie*2]],'Base de dados'!B:Z,21,),0)</f>
        <v>LC</v>
      </c>
      <c r="AR406" s="29" t="str">
        <f>tab_herpeto[[#This Row],[Campanha]]</f>
        <v>C04</v>
      </c>
      <c r="AS406" s="29"/>
      <c r="AT406" s="29" t="str">
        <f>tab_herpeto[[#This Row],[Método]]</f>
        <v>Ponto de escuta</v>
      </c>
      <c r="AU406" s="29" t="str">
        <f>tab_herpeto[[#This Row],[ID Marcação*]]</f>
        <v>-</v>
      </c>
      <c r="AV406" s="29">
        <f>tab_herpeto[[#This Row],[Nº do Tombo]]</f>
        <v>0</v>
      </c>
      <c r="AW406" s="29" t="str">
        <f>IFERROR(VLOOKUP(tab_herpeto[[#This Row],[Espécie*2]],'Base de dados'!B:Z,11,),0)</f>
        <v>R</v>
      </c>
      <c r="AX406" s="29" t="str">
        <f>IFERROR(VLOOKUP(tab_herpeto[[#This Row],[Espécie*2]],'Base de dados'!B:Z,3,),0)</f>
        <v>Anura</v>
      </c>
      <c r="AY406" s="29" t="str">
        <f>IFERROR(VLOOKUP(tab_herpeto[[#This Row],[Espécie*2]],'Base de dados'!B:Z,4,),0)</f>
        <v>Leptodactylidae</v>
      </c>
      <c r="AZ406" s="29" t="str">
        <f>IFERROR(VLOOKUP(tab_herpeto[[#This Row],[Espécie*2]],'Base de dados'!B:Z,5,),0)</f>
        <v>Leiuperinae</v>
      </c>
      <c r="BA406" s="29">
        <f>IFERROR(VLOOKUP(tab_herpeto[[#This Row],[Espécie*2]],'Base de dados'!B:Z,6,),0)</f>
        <v>0</v>
      </c>
      <c r="BB406" s="29" t="str">
        <f>IFERROR(VLOOKUP(tab_herpeto[[#This Row],[Espécie*2]],'Base de dados'!B:Z,8,),0)</f>
        <v>-</v>
      </c>
      <c r="BC406" s="29" t="str">
        <f>IFERROR(VLOOKUP(tab_herpeto[[#This Row],[Espécie*2]],'Base de dados'!B:Z,9,),0)</f>
        <v>Te</v>
      </c>
      <c r="BD406" s="29" t="str">
        <f>IFERROR(VLOOKUP(tab_herpeto[[#This Row],[Espécie*2]],'Base de dados'!B:Z,10,),0)</f>
        <v>A</v>
      </c>
      <c r="BE406" s="29" t="str">
        <f>IFERROR(VLOOKUP(tab_herpeto[[#This Row],[Espécie*2]],'Base de dados'!B:Z,12,),0)</f>
        <v>-</v>
      </c>
      <c r="BF406" s="29" t="str">
        <f>IFERROR(VLOOKUP(tab_herpeto[[#This Row],[Espécie*2]],'Base de dados'!B:Z,14,),0)</f>
        <v>Exceto AC e RR</v>
      </c>
      <c r="BG406" s="29">
        <f>IFERROR(VLOOKUP(tab_herpeto[[#This Row],[Espécie*2]],'Base de dados'!B:Z,15,),0)</f>
        <v>0</v>
      </c>
      <c r="BH406" s="29">
        <f>IFERROR(VLOOKUP(tab_herpeto[[#This Row],[Espécie*2]],'Base de dados'!B:Z,16,),0)</f>
        <v>0</v>
      </c>
      <c r="BI406" s="29">
        <f>IFERROR(VLOOKUP(tab_herpeto[[#This Row],[Espécie*2]],'Base de dados'!B:Z,17,),0)</f>
        <v>0</v>
      </c>
      <c r="BJ406" s="29">
        <f>IFERROR(VLOOKUP(tab_herpeto[[#This Row],[Espécie*2]],'Base de dados'!B:Z,18,),0)</f>
        <v>0</v>
      </c>
      <c r="BK406" s="29" t="str">
        <f>IFERROR(VLOOKUP(tab_herpeto[[#This Row],[Espécie*2]],'Base de dados'!B:Z,19,),0)</f>
        <v>-</v>
      </c>
      <c r="BL406" s="29" t="str">
        <f>IFERROR(VLOOKUP(tab_herpeto[[#This Row],[Espécie*2]],'Base de dados'!B:Z,20,),0)</f>
        <v>-</v>
      </c>
      <c r="BM406" s="29" t="str">
        <f>IFERROR(VLOOKUP(tab_herpeto[[#This Row],[Espécie*2]],'Base de dados'!B:Z,24),0)</f>
        <v>-</v>
      </c>
      <c r="BN406" s="29" t="str">
        <f>IFERROR(VLOOKUP(tab_herpeto[[#This Row],[Espécie*2]],'Base de dados'!B:Z,25,),0)</f>
        <v>-</v>
      </c>
      <c r="BO406" s="29" t="str">
        <f>IFERROR(VLOOKUP(tab_herpeto[[#This Row],[Espécie*2]],'Base de dados'!B:Z,2),0)</f>
        <v>XX</v>
      </c>
      <c r="BP406" s="29">
        <f>IFERROR(VLOOKUP(tab_herpeto[[#This Row],[Espécie*2]],'Base de dados'!B:AA,26),0)</f>
        <v>0</v>
      </c>
    </row>
    <row r="407" spans="2:68" x14ac:dyDescent="0.25">
      <c r="B407" s="29">
        <v>403</v>
      </c>
      <c r="C407" s="33" t="s">
        <v>3071</v>
      </c>
      <c r="D407" s="29" t="s">
        <v>3131</v>
      </c>
      <c r="E407" s="29" t="s">
        <v>86</v>
      </c>
      <c r="F407" s="50">
        <v>45202</v>
      </c>
      <c r="G407" s="50" t="s">
        <v>3075</v>
      </c>
      <c r="H407" s="50"/>
      <c r="I407" s="50" t="s">
        <v>57</v>
      </c>
      <c r="J407" s="50" t="s">
        <v>3133</v>
      </c>
      <c r="K407" s="50" t="s">
        <v>1343</v>
      </c>
      <c r="L407" s="29" t="str">
        <f>IFERROR(VLOOKUP(tab_herpeto[[#This Row],[Espécie*]],'Base de dados'!B:Z,7,),0)</f>
        <v>rãzinha-do-folhiço</v>
      </c>
      <c r="M407" s="29" t="s">
        <v>3</v>
      </c>
      <c r="N407" s="49" t="s">
        <v>82</v>
      </c>
      <c r="O407" s="49" t="s">
        <v>82</v>
      </c>
      <c r="P407" s="29" t="s">
        <v>39</v>
      </c>
      <c r="Q407" s="49" t="s">
        <v>3136</v>
      </c>
      <c r="R407" s="49"/>
      <c r="S407" s="49" t="s">
        <v>4</v>
      </c>
      <c r="T407" s="55">
        <v>0.875</v>
      </c>
      <c r="U407" s="55">
        <v>0.91666666666666696</v>
      </c>
      <c r="V407" s="49"/>
      <c r="W407" s="49"/>
      <c r="X407" s="29"/>
      <c r="Y407" s="29"/>
      <c r="Z407" s="33">
        <f>tab_herpeto[[#This Row],[Data]]</f>
        <v>45202</v>
      </c>
      <c r="AA407" s="29" t="str">
        <f>tab_herpeto[[#This Row],[Empreendimento]]</f>
        <v>PCH Canoas</v>
      </c>
      <c r="AB407" s="29" t="s">
        <v>175</v>
      </c>
      <c r="AC407" s="29" t="s">
        <v>178</v>
      </c>
      <c r="AD407" s="29" t="s">
        <v>181</v>
      </c>
      <c r="AE407" s="29" t="s">
        <v>3086</v>
      </c>
      <c r="AF407" s="29" t="s">
        <v>184</v>
      </c>
      <c r="AG407" s="29" t="s">
        <v>3130</v>
      </c>
      <c r="AH407" s="29" t="s">
        <v>189</v>
      </c>
      <c r="AI407" s="43" t="str">
        <f>tab_herpeto[[#This Row],[Espécie*]]</f>
        <v>Physalaemus cuvieri</v>
      </c>
      <c r="AJ407" s="34" t="str">
        <f>IFERROR(VLOOKUP(tab_herpeto[[#This Row],[Espécie*2]],'Base de dados'!B:Z,7,),0)</f>
        <v>rãzinha-do-folhiço</v>
      </c>
      <c r="AK407" s="29" t="str">
        <f>IFERROR(VLOOKUP(tab_herpeto[[#This Row],[Espécie*2]],'Base de dados'!B:Z,13,),0)</f>
        <v>-</v>
      </c>
      <c r="AL407" s="29"/>
      <c r="AM407" s="4">
        <v>532066</v>
      </c>
      <c r="AN407" s="4">
        <v>6959590</v>
      </c>
      <c r="AO407" s="29" t="str">
        <f>IFERROR(VLOOKUP(tab_herpeto[[#This Row],[Espécie*2]],'Base de dados'!B:Z,22,),0)</f>
        <v>-</v>
      </c>
      <c r="AP407" s="29" t="str">
        <f>IFERROR(VLOOKUP(tab_herpeto[[#This Row],[Espécie*2]],'Base de dados'!B:Z,23,),0)</f>
        <v>-</v>
      </c>
      <c r="AQ407" s="29" t="str">
        <f>IFERROR(VLOOKUP(tab_herpeto[[#This Row],[Espécie*2]],'Base de dados'!B:Z,21,),0)</f>
        <v>LC</v>
      </c>
      <c r="AR407" s="29" t="str">
        <f>tab_herpeto[[#This Row],[Campanha]]</f>
        <v>C04</v>
      </c>
      <c r="AS407" s="29"/>
      <c r="AT407" s="29" t="str">
        <f>tab_herpeto[[#This Row],[Método]]</f>
        <v>Ponto de escuta</v>
      </c>
      <c r="AU407" s="29" t="str">
        <f>tab_herpeto[[#This Row],[ID Marcação*]]</f>
        <v>-</v>
      </c>
      <c r="AV407" s="29">
        <f>tab_herpeto[[#This Row],[Nº do Tombo]]</f>
        <v>0</v>
      </c>
      <c r="AW407" s="29" t="str">
        <f>IFERROR(VLOOKUP(tab_herpeto[[#This Row],[Espécie*2]],'Base de dados'!B:Z,11,),0)</f>
        <v>R</v>
      </c>
      <c r="AX407" s="29" t="str">
        <f>IFERROR(VLOOKUP(tab_herpeto[[#This Row],[Espécie*2]],'Base de dados'!B:Z,3,),0)</f>
        <v>Anura</v>
      </c>
      <c r="AY407" s="29" t="str">
        <f>IFERROR(VLOOKUP(tab_herpeto[[#This Row],[Espécie*2]],'Base de dados'!B:Z,4,),0)</f>
        <v>Leptodactylidae</v>
      </c>
      <c r="AZ407" s="29" t="str">
        <f>IFERROR(VLOOKUP(tab_herpeto[[#This Row],[Espécie*2]],'Base de dados'!B:Z,5,),0)</f>
        <v>Leiuperinae</v>
      </c>
      <c r="BA407" s="29">
        <f>IFERROR(VLOOKUP(tab_herpeto[[#This Row],[Espécie*2]],'Base de dados'!B:Z,6,),0)</f>
        <v>0</v>
      </c>
      <c r="BB407" s="29" t="str">
        <f>IFERROR(VLOOKUP(tab_herpeto[[#This Row],[Espécie*2]],'Base de dados'!B:Z,8,),0)</f>
        <v>-</v>
      </c>
      <c r="BC407" s="29" t="str">
        <f>IFERROR(VLOOKUP(tab_herpeto[[#This Row],[Espécie*2]],'Base de dados'!B:Z,9,),0)</f>
        <v>Te</v>
      </c>
      <c r="BD407" s="29" t="str">
        <f>IFERROR(VLOOKUP(tab_herpeto[[#This Row],[Espécie*2]],'Base de dados'!B:Z,10,),0)</f>
        <v>A</v>
      </c>
      <c r="BE407" s="29" t="str">
        <f>IFERROR(VLOOKUP(tab_herpeto[[#This Row],[Espécie*2]],'Base de dados'!B:Z,12,),0)</f>
        <v>-</v>
      </c>
      <c r="BF407" s="29" t="str">
        <f>IFERROR(VLOOKUP(tab_herpeto[[#This Row],[Espécie*2]],'Base de dados'!B:Z,14,),0)</f>
        <v>Exceto AC e RR</v>
      </c>
      <c r="BG407" s="29">
        <f>IFERROR(VLOOKUP(tab_herpeto[[#This Row],[Espécie*2]],'Base de dados'!B:Z,15,),0)</f>
        <v>0</v>
      </c>
      <c r="BH407" s="29">
        <f>IFERROR(VLOOKUP(tab_herpeto[[#This Row],[Espécie*2]],'Base de dados'!B:Z,16,),0)</f>
        <v>0</v>
      </c>
      <c r="BI407" s="29">
        <f>IFERROR(VLOOKUP(tab_herpeto[[#This Row],[Espécie*2]],'Base de dados'!B:Z,17,),0)</f>
        <v>0</v>
      </c>
      <c r="BJ407" s="29">
        <f>IFERROR(VLOOKUP(tab_herpeto[[#This Row],[Espécie*2]],'Base de dados'!B:Z,18,),0)</f>
        <v>0</v>
      </c>
      <c r="BK407" s="29" t="str">
        <f>IFERROR(VLOOKUP(tab_herpeto[[#This Row],[Espécie*2]],'Base de dados'!B:Z,19,),0)</f>
        <v>-</v>
      </c>
      <c r="BL407" s="29" t="str">
        <f>IFERROR(VLOOKUP(tab_herpeto[[#This Row],[Espécie*2]],'Base de dados'!B:Z,20,),0)</f>
        <v>-</v>
      </c>
      <c r="BM407" s="29" t="str">
        <f>IFERROR(VLOOKUP(tab_herpeto[[#This Row],[Espécie*2]],'Base de dados'!B:Z,24),0)</f>
        <v>-</v>
      </c>
      <c r="BN407" s="29" t="str">
        <f>IFERROR(VLOOKUP(tab_herpeto[[#This Row],[Espécie*2]],'Base de dados'!B:Z,25,),0)</f>
        <v>-</v>
      </c>
      <c r="BO407" s="29" t="str">
        <f>IFERROR(VLOOKUP(tab_herpeto[[#This Row],[Espécie*2]],'Base de dados'!B:Z,2),0)</f>
        <v>XX</v>
      </c>
      <c r="BP407" s="29">
        <f>IFERROR(VLOOKUP(tab_herpeto[[#This Row],[Espécie*2]],'Base de dados'!B:AA,26),0)</f>
        <v>0</v>
      </c>
    </row>
    <row r="408" spans="2:68" x14ac:dyDescent="0.25">
      <c r="B408" s="29">
        <v>404</v>
      </c>
      <c r="C408" s="33" t="s">
        <v>3071</v>
      </c>
      <c r="D408" s="29" t="s">
        <v>3131</v>
      </c>
      <c r="E408" s="29" t="s">
        <v>86</v>
      </c>
      <c r="F408" s="50">
        <v>45202</v>
      </c>
      <c r="G408" s="50" t="s">
        <v>3075</v>
      </c>
      <c r="H408" s="50"/>
      <c r="I408" s="50" t="s">
        <v>57</v>
      </c>
      <c r="J408" s="50" t="s">
        <v>3133</v>
      </c>
      <c r="K408" s="50" t="s">
        <v>1343</v>
      </c>
      <c r="L408" s="29" t="str">
        <f>IFERROR(VLOOKUP(tab_herpeto[[#This Row],[Espécie*]],'Base de dados'!B:Z,7,),0)</f>
        <v>rãzinha-do-folhiço</v>
      </c>
      <c r="M408" s="29" t="s">
        <v>3</v>
      </c>
      <c r="N408" s="49" t="s">
        <v>82</v>
      </c>
      <c r="O408" s="49" t="s">
        <v>82</v>
      </c>
      <c r="P408" s="29" t="s">
        <v>39</v>
      </c>
      <c r="Q408" s="49" t="s">
        <v>3136</v>
      </c>
      <c r="R408" s="49"/>
      <c r="S408" s="49" t="s">
        <v>4</v>
      </c>
      <c r="T408" s="55">
        <v>0.875</v>
      </c>
      <c r="U408" s="55">
        <v>0.91666666666666696</v>
      </c>
      <c r="V408" s="49"/>
      <c r="W408" s="49"/>
      <c r="X408" s="29"/>
      <c r="Y408" s="29"/>
      <c r="Z408" s="33">
        <f>tab_herpeto[[#This Row],[Data]]</f>
        <v>45202</v>
      </c>
      <c r="AA408" s="29" t="str">
        <f>tab_herpeto[[#This Row],[Empreendimento]]</f>
        <v>PCH Canoas</v>
      </c>
      <c r="AB408" s="29" t="s">
        <v>175</v>
      </c>
      <c r="AC408" s="29" t="s">
        <v>178</v>
      </c>
      <c r="AD408" s="29" t="s">
        <v>181</v>
      </c>
      <c r="AE408" s="29" t="s">
        <v>3086</v>
      </c>
      <c r="AF408" s="29" t="s">
        <v>184</v>
      </c>
      <c r="AG408" s="29" t="s">
        <v>3130</v>
      </c>
      <c r="AH408" s="29" t="s">
        <v>189</v>
      </c>
      <c r="AI408" s="43" t="str">
        <f>tab_herpeto[[#This Row],[Espécie*]]</f>
        <v>Physalaemus cuvieri</v>
      </c>
      <c r="AJ408" s="34" t="str">
        <f>IFERROR(VLOOKUP(tab_herpeto[[#This Row],[Espécie*2]],'Base de dados'!B:Z,7,),0)</f>
        <v>rãzinha-do-folhiço</v>
      </c>
      <c r="AK408" s="29" t="str">
        <f>IFERROR(VLOOKUP(tab_herpeto[[#This Row],[Espécie*2]],'Base de dados'!B:Z,13,),0)</f>
        <v>-</v>
      </c>
      <c r="AL408" s="29"/>
      <c r="AM408" s="4">
        <v>532066</v>
      </c>
      <c r="AN408" s="4">
        <v>6959590</v>
      </c>
      <c r="AO408" s="29" t="str">
        <f>IFERROR(VLOOKUP(tab_herpeto[[#This Row],[Espécie*2]],'Base de dados'!B:Z,22,),0)</f>
        <v>-</v>
      </c>
      <c r="AP408" s="29" t="str">
        <f>IFERROR(VLOOKUP(tab_herpeto[[#This Row],[Espécie*2]],'Base de dados'!B:Z,23,),0)</f>
        <v>-</v>
      </c>
      <c r="AQ408" s="29" t="str">
        <f>IFERROR(VLOOKUP(tab_herpeto[[#This Row],[Espécie*2]],'Base de dados'!B:Z,21,),0)</f>
        <v>LC</v>
      </c>
      <c r="AR408" s="29" t="str">
        <f>tab_herpeto[[#This Row],[Campanha]]</f>
        <v>C04</v>
      </c>
      <c r="AS408" s="29"/>
      <c r="AT408" s="29" t="str">
        <f>tab_herpeto[[#This Row],[Método]]</f>
        <v>Ponto de escuta</v>
      </c>
      <c r="AU408" s="29" t="str">
        <f>tab_herpeto[[#This Row],[ID Marcação*]]</f>
        <v>-</v>
      </c>
      <c r="AV408" s="29">
        <f>tab_herpeto[[#This Row],[Nº do Tombo]]</f>
        <v>0</v>
      </c>
      <c r="AW408" s="29" t="str">
        <f>IFERROR(VLOOKUP(tab_herpeto[[#This Row],[Espécie*2]],'Base de dados'!B:Z,11,),0)</f>
        <v>R</v>
      </c>
      <c r="AX408" s="29" t="str">
        <f>IFERROR(VLOOKUP(tab_herpeto[[#This Row],[Espécie*2]],'Base de dados'!B:Z,3,),0)</f>
        <v>Anura</v>
      </c>
      <c r="AY408" s="29" t="str">
        <f>IFERROR(VLOOKUP(tab_herpeto[[#This Row],[Espécie*2]],'Base de dados'!B:Z,4,),0)</f>
        <v>Leptodactylidae</v>
      </c>
      <c r="AZ408" s="29" t="str">
        <f>IFERROR(VLOOKUP(tab_herpeto[[#This Row],[Espécie*2]],'Base de dados'!B:Z,5,),0)</f>
        <v>Leiuperinae</v>
      </c>
      <c r="BA408" s="29">
        <f>IFERROR(VLOOKUP(tab_herpeto[[#This Row],[Espécie*2]],'Base de dados'!B:Z,6,),0)</f>
        <v>0</v>
      </c>
      <c r="BB408" s="29" t="str">
        <f>IFERROR(VLOOKUP(tab_herpeto[[#This Row],[Espécie*2]],'Base de dados'!B:Z,8,),0)</f>
        <v>-</v>
      </c>
      <c r="BC408" s="29" t="str">
        <f>IFERROR(VLOOKUP(tab_herpeto[[#This Row],[Espécie*2]],'Base de dados'!B:Z,9,),0)</f>
        <v>Te</v>
      </c>
      <c r="BD408" s="29" t="str">
        <f>IFERROR(VLOOKUP(tab_herpeto[[#This Row],[Espécie*2]],'Base de dados'!B:Z,10,),0)</f>
        <v>A</v>
      </c>
      <c r="BE408" s="29" t="str">
        <f>IFERROR(VLOOKUP(tab_herpeto[[#This Row],[Espécie*2]],'Base de dados'!B:Z,12,),0)</f>
        <v>-</v>
      </c>
      <c r="BF408" s="29" t="str">
        <f>IFERROR(VLOOKUP(tab_herpeto[[#This Row],[Espécie*2]],'Base de dados'!B:Z,14,),0)</f>
        <v>Exceto AC e RR</v>
      </c>
      <c r="BG408" s="29">
        <f>IFERROR(VLOOKUP(tab_herpeto[[#This Row],[Espécie*2]],'Base de dados'!B:Z,15,),0)</f>
        <v>0</v>
      </c>
      <c r="BH408" s="29">
        <f>IFERROR(VLOOKUP(tab_herpeto[[#This Row],[Espécie*2]],'Base de dados'!B:Z,16,),0)</f>
        <v>0</v>
      </c>
      <c r="BI408" s="29">
        <f>IFERROR(VLOOKUP(tab_herpeto[[#This Row],[Espécie*2]],'Base de dados'!B:Z,17,),0)</f>
        <v>0</v>
      </c>
      <c r="BJ408" s="29">
        <f>IFERROR(VLOOKUP(tab_herpeto[[#This Row],[Espécie*2]],'Base de dados'!B:Z,18,),0)</f>
        <v>0</v>
      </c>
      <c r="BK408" s="29" t="str">
        <f>IFERROR(VLOOKUP(tab_herpeto[[#This Row],[Espécie*2]],'Base de dados'!B:Z,19,),0)</f>
        <v>-</v>
      </c>
      <c r="BL408" s="29" t="str">
        <f>IFERROR(VLOOKUP(tab_herpeto[[#This Row],[Espécie*2]],'Base de dados'!B:Z,20,),0)</f>
        <v>-</v>
      </c>
      <c r="BM408" s="29" t="str">
        <f>IFERROR(VLOOKUP(tab_herpeto[[#This Row],[Espécie*2]],'Base de dados'!B:Z,24),0)</f>
        <v>-</v>
      </c>
      <c r="BN408" s="29" t="str">
        <f>IFERROR(VLOOKUP(tab_herpeto[[#This Row],[Espécie*2]],'Base de dados'!B:Z,25,),0)</f>
        <v>-</v>
      </c>
      <c r="BO408" s="29" t="str">
        <f>IFERROR(VLOOKUP(tab_herpeto[[#This Row],[Espécie*2]],'Base de dados'!B:Z,2),0)</f>
        <v>XX</v>
      </c>
      <c r="BP408" s="29">
        <f>IFERROR(VLOOKUP(tab_herpeto[[#This Row],[Espécie*2]],'Base de dados'!B:AA,26),0)</f>
        <v>0</v>
      </c>
    </row>
    <row r="409" spans="2:68" x14ac:dyDescent="0.25">
      <c r="B409" s="29">
        <v>405</v>
      </c>
      <c r="C409" s="33" t="s">
        <v>3071</v>
      </c>
      <c r="D409" s="29" t="s">
        <v>3131</v>
      </c>
      <c r="E409" s="29" t="s">
        <v>86</v>
      </c>
      <c r="F409" s="50">
        <v>45202</v>
      </c>
      <c r="G409" s="50" t="s">
        <v>3075</v>
      </c>
      <c r="H409" s="50"/>
      <c r="I409" s="50" t="s">
        <v>57</v>
      </c>
      <c r="J409" s="50" t="s">
        <v>3133</v>
      </c>
      <c r="K409" s="50" t="s">
        <v>1343</v>
      </c>
      <c r="L409" s="29" t="str">
        <f>IFERROR(VLOOKUP(tab_herpeto[[#This Row],[Espécie*]],'Base de dados'!B:Z,7,),0)</f>
        <v>rãzinha-do-folhiço</v>
      </c>
      <c r="M409" s="29" t="s">
        <v>3</v>
      </c>
      <c r="N409" s="49" t="s">
        <v>82</v>
      </c>
      <c r="O409" s="49" t="s">
        <v>82</v>
      </c>
      <c r="P409" s="29" t="s">
        <v>39</v>
      </c>
      <c r="Q409" s="49" t="s">
        <v>3136</v>
      </c>
      <c r="R409" s="49"/>
      <c r="S409" s="49" t="s">
        <v>4</v>
      </c>
      <c r="T409" s="55">
        <v>0.875</v>
      </c>
      <c r="U409" s="55">
        <v>0.91666666666666696</v>
      </c>
      <c r="V409" s="49"/>
      <c r="W409" s="49"/>
      <c r="X409" s="29"/>
      <c r="Y409" s="29"/>
      <c r="Z409" s="33">
        <f>tab_herpeto[[#This Row],[Data]]</f>
        <v>45202</v>
      </c>
      <c r="AA409" s="29" t="str">
        <f>tab_herpeto[[#This Row],[Empreendimento]]</f>
        <v>PCH Canoas</v>
      </c>
      <c r="AB409" s="29" t="s">
        <v>175</v>
      </c>
      <c r="AC409" s="29" t="s">
        <v>178</v>
      </c>
      <c r="AD409" s="29" t="s">
        <v>181</v>
      </c>
      <c r="AE409" s="29" t="s">
        <v>3086</v>
      </c>
      <c r="AF409" s="29" t="s">
        <v>184</v>
      </c>
      <c r="AG409" s="29" t="s">
        <v>3130</v>
      </c>
      <c r="AH409" s="29" t="s">
        <v>189</v>
      </c>
      <c r="AI409" s="43" t="str">
        <f>tab_herpeto[[#This Row],[Espécie*]]</f>
        <v>Physalaemus cuvieri</v>
      </c>
      <c r="AJ409" s="34" t="str">
        <f>IFERROR(VLOOKUP(tab_herpeto[[#This Row],[Espécie*2]],'Base de dados'!B:Z,7,),0)</f>
        <v>rãzinha-do-folhiço</v>
      </c>
      <c r="AK409" s="29" t="str">
        <f>IFERROR(VLOOKUP(tab_herpeto[[#This Row],[Espécie*2]],'Base de dados'!B:Z,13,),0)</f>
        <v>-</v>
      </c>
      <c r="AL409" s="29"/>
      <c r="AM409" s="4">
        <v>532066</v>
      </c>
      <c r="AN409" s="4">
        <v>6959590</v>
      </c>
      <c r="AO409" s="29" t="str">
        <f>IFERROR(VLOOKUP(tab_herpeto[[#This Row],[Espécie*2]],'Base de dados'!B:Z,22,),0)</f>
        <v>-</v>
      </c>
      <c r="AP409" s="29" t="str">
        <f>IFERROR(VLOOKUP(tab_herpeto[[#This Row],[Espécie*2]],'Base de dados'!B:Z,23,),0)</f>
        <v>-</v>
      </c>
      <c r="AQ409" s="29" t="str">
        <f>IFERROR(VLOOKUP(tab_herpeto[[#This Row],[Espécie*2]],'Base de dados'!B:Z,21,),0)</f>
        <v>LC</v>
      </c>
      <c r="AR409" s="29" t="str">
        <f>tab_herpeto[[#This Row],[Campanha]]</f>
        <v>C04</v>
      </c>
      <c r="AS409" s="29"/>
      <c r="AT409" s="29" t="str">
        <f>tab_herpeto[[#This Row],[Método]]</f>
        <v>Ponto de escuta</v>
      </c>
      <c r="AU409" s="29" t="str">
        <f>tab_herpeto[[#This Row],[ID Marcação*]]</f>
        <v>-</v>
      </c>
      <c r="AV409" s="29">
        <f>tab_herpeto[[#This Row],[Nº do Tombo]]</f>
        <v>0</v>
      </c>
      <c r="AW409" s="29" t="str">
        <f>IFERROR(VLOOKUP(tab_herpeto[[#This Row],[Espécie*2]],'Base de dados'!B:Z,11,),0)</f>
        <v>R</v>
      </c>
      <c r="AX409" s="29" t="str">
        <f>IFERROR(VLOOKUP(tab_herpeto[[#This Row],[Espécie*2]],'Base de dados'!B:Z,3,),0)</f>
        <v>Anura</v>
      </c>
      <c r="AY409" s="29" t="str">
        <f>IFERROR(VLOOKUP(tab_herpeto[[#This Row],[Espécie*2]],'Base de dados'!B:Z,4,),0)</f>
        <v>Leptodactylidae</v>
      </c>
      <c r="AZ409" s="29" t="str">
        <f>IFERROR(VLOOKUP(tab_herpeto[[#This Row],[Espécie*2]],'Base de dados'!B:Z,5,),0)</f>
        <v>Leiuperinae</v>
      </c>
      <c r="BA409" s="29">
        <f>IFERROR(VLOOKUP(tab_herpeto[[#This Row],[Espécie*2]],'Base de dados'!B:Z,6,),0)</f>
        <v>0</v>
      </c>
      <c r="BB409" s="29" t="str">
        <f>IFERROR(VLOOKUP(tab_herpeto[[#This Row],[Espécie*2]],'Base de dados'!B:Z,8,),0)</f>
        <v>-</v>
      </c>
      <c r="BC409" s="29" t="str">
        <f>IFERROR(VLOOKUP(tab_herpeto[[#This Row],[Espécie*2]],'Base de dados'!B:Z,9,),0)</f>
        <v>Te</v>
      </c>
      <c r="BD409" s="29" t="str">
        <f>IFERROR(VLOOKUP(tab_herpeto[[#This Row],[Espécie*2]],'Base de dados'!B:Z,10,),0)</f>
        <v>A</v>
      </c>
      <c r="BE409" s="29" t="str">
        <f>IFERROR(VLOOKUP(tab_herpeto[[#This Row],[Espécie*2]],'Base de dados'!B:Z,12,),0)</f>
        <v>-</v>
      </c>
      <c r="BF409" s="29" t="str">
        <f>IFERROR(VLOOKUP(tab_herpeto[[#This Row],[Espécie*2]],'Base de dados'!B:Z,14,),0)</f>
        <v>Exceto AC e RR</v>
      </c>
      <c r="BG409" s="29">
        <f>IFERROR(VLOOKUP(tab_herpeto[[#This Row],[Espécie*2]],'Base de dados'!B:Z,15,),0)</f>
        <v>0</v>
      </c>
      <c r="BH409" s="29">
        <f>IFERROR(VLOOKUP(tab_herpeto[[#This Row],[Espécie*2]],'Base de dados'!B:Z,16,),0)</f>
        <v>0</v>
      </c>
      <c r="BI409" s="29">
        <f>IFERROR(VLOOKUP(tab_herpeto[[#This Row],[Espécie*2]],'Base de dados'!B:Z,17,),0)</f>
        <v>0</v>
      </c>
      <c r="BJ409" s="29">
        <f>IFERROR(VLOOKUP(tab_herpeto[[#This Row],[Espécie*2]],'Base de dados'!B:Z,18,),0)</f>
        <v>0</v>
      </c>
      <c r="BK409" s="29" t="str">
        <f>IFERROR(VLOOKUP(tab_herpeto[[#This Row],[Espécie*2]],'Base de dados'!B:Z,19,),0)</f>
        <v>-</v>
      </c>
      <c r="BL409" s="29" t="str">
        <f>IFERROR(VLOOKUP(tab_herpeto[[#This Row],[Espécie*2]],'Base de dados'!B:Z,20,),0)</f>
        <v>-</v>
      </c>
      <c r="BM409" s="29" t="str">
        <f>IFERROR(VLOOKUP(tab_herpeto[[#This Row],[Espécie*2]],'Base de dados'!B:Z,24),0)</f>
        <v>-</v>
      </c>
      <c r="BN409" s="29" t="str">
        <f>IFERROR(VLOOKUP(tab_herpeto[[#This Row],[Espécie*2]],'Base de dados'!B:Z,25,),0)</f>
        <v>-</v>
      </c>
      <c r="BO409" s="29" t="str">
        <f>IFERROR(VLOOKUP(tab_herpeto[[#This Row],[Espécie*2]],'Base de dados'!B:Z,2),0)</f>
        <v>XX</v>
      </c>
      <c r="BP409" s="29">
        <f>IFERROR(VLOOKUP(tab_herpeto[[#This Row],[Espécie*2]],'Base de dados'!B:AA,26),0)</f>
        <v>0</v>
      </c>
    </row>
    <row r="410" spans="2:68" x14ac:dyDescent="0.25">
      <c r="B410" s="29">
        <v>406</v>
      </c>
      <c r="C410" s="33" t="s">
        <v>3071</v>
      </c>
      <c r="D410" s="29" t="s">
        <v>3131</v>
      </c>
      <c r="E410" s="29" t="s">
        <v>86</v>
      </c>
      <c r="F410" s="50">
        <v>45202</v>
      </c>
      <c r="G410" s="50" t="s">
        <v>3075</v>
      </c>
      <c r="H410" s="50"/>
      <c r="I410" s="50" t="s">
        <v>57</v>
      </c>
      <c r="J410" s="50" t="s">
        <v>3133</v>
      </c>
      <c r="K410" s="50" t="s">
        <v>1343</v>
      </c>
      <c r="L410" s="29" t="str">
        <f>IFERROR(VLOOKUP(tab_herpeto[[#This Row],[Espécie*]],'Base de dados'!B:Z,7,),0)</f>
        <v>rãzinha-do-folhiço</v>
      </c>
      <c r="M410" s="29" t="s">
        <v>3</v>
      </c>
      <c r="N410" s="49" t="s">
        <v>82</v>
      </c>
      <c r="O410" s="49" t="s">
        <v>82</v>
      </c>
      <c r="P410" s="29" t="s">
        <v>39</v>
      </c>
      <c r="Q410" s="49" t="s">
        <v>3136</v>
      </c>
      <c r="R410" s="49"/>
      <c r="S410" s="49" t="s">
        <v>4</v>
      </c>
      <c r="T410" s="55">
        <v>0.875</v>
      </c>
      <c r="U410" s="55">
        <v>0.91666666666666696</v>
      </c>
      <c r="V410" s="49"/>
      <c r="W410" s="49"/>
      <c r="X410" s="29"/>
      <c r="Y410" s="29"/>
      <c r="Z410" s="33">
        <f>tab_herpeto[[#This Row],[Data]]</f>
        <v>45202</v>
      </c>
      <c r="AA410" s="29" t="str">
        <f>tab_herpeto[[#This Row],[Empreendimento]]</f>
        <v>PCH Canoas</v>
      </c>
      <c r="AB410" s="29" t="s">
        <v>175</v>
      </c>
      <c r="AC410" s="29" t="s">
        <v>178</v>
      </c>
      <c r="AD410" s="29" t="s">
        <v>181</v>
      </c>
      <c r="AE410" s="29" t="s">
        <v>3086</v>
      </c>
      <c r="AF410" s="29" t="s">
        <v>184</v>
      </c>
      <c r="AG410" s="29" t="s">
        <v>3130</v>
      </c>
      <c r="AH410" s="29" t="s">
        <v>189</v>
      </c>
      <c r="AI410" s="43" t="str">
        <f>tab_herpeto[[#This Row],[Espécie*]]</f>
        <v>Physalaemus cuvieri</v>
      </c>
      <c r="AJ410" s="34" t="str">
        <f>IFERROR(VLOOKUP(tab_herpeto[[#This Row],[Espécie*2]],'Base de dados'!B:Z,7,),0)</f>
        <v>rãzinha-do-folhiço</v>
      </c>
      <c r="AK410" s="29" t="str">
        <f>IFERROR(VLOOKUP(tab_herpeto[[#This Row],[Espécie*2]],'Base de dados'!B:Z,13,),0)</f>
        <v>-</v>
      </c>
      <c r="AL410" s="29"/>
      <c r="AM410" s="4">
        <v>532066</v>
      </c>
      <c r="AN410" s="4">
        <v>6959590</v>
      </c>
      <c r="AO410" s="29" t="str">
        <f>IFERROR(VLOOKUP(tab_herpeto[[#This Row],[Espécie*2]],'Base de dados'!B:Z,22,),0)</f>
        <v>-</v>
      </c>
      <c r="AP410" s="29" t="str">
        <f>IFERROR(VLOOKUP(tab_herpeto[[#This Row],[Espécie*2]],'Base de dados'!B:Z,23,),0)</f>
        <v>-</v>
      </c>
      <c r="AQ410" s="29" t="str">
        <f>IFERROR(VLOOKUP(tab_herpeto[[#This Row],[Espécie*2]],'Base de dados'!B:Z,21,),0)</f>
        <v>LC</v>
      </c>
      <c r="AR410" s="29" t="str">
        <f>tab_herpeto[[#This Row],[Campanha]]</f>
        <v>C04</v>
      </c>
      <c r="AS410" s="29"/>
      <c r="AT410" s="29" t="str">
        <f>tab_herpeto[[#This Row],[Método]]</f>
        <v>Ponto de escuta</v>
      </c>
      <c r="AU410" s="29" t="str">
        <f>tab_herpeto[[#This Row],[ID Marcação*]]</f>
        <v>-</v>
      </c>
      <c r="AV410" s="29">
        <f>tab_herpeto[[#This Row],[Nº do Tombo]]</f>
        <v>0</v>
      </c>
      <c r="AW410" s="29" t="str">
        <f>IFERROR(VLOOKUP(tab_herpeto[[#This Row],[Espécie*2]],'Base de dados'!B:Z,11,),0)</f>
        <v>R</v>
      </c>
      <c r="AX410" s="29" t="str">
        <f>IFERROR(VLOOKUP(tab_herpeto[[#This Row],[Espécie*2]],'Base de dados'!B:Z,3,),0)</f>
        <v>Anura</v>
      </c>
      <c r="AY410" s="29" t="str">
        <f>IFERROR(VLOOKUP(tab_herpeto[[#This Row],[Espécie*2]],'Base de dados'!B:Z,4,),0)</f>
        <v>Leptodactylidae</v>
      </c>
      <c r="AZ410" s="29" t="str">
        <f>IFERROR(VLOOKUP(tab_herpeto[[#This Row],[Espécie*2]],'Base de dados'!B:Z,5,),0)</f>
        <v>Leiuperinae</v>
      </c>
      <c r="BA410" s="29">
        <f>IFERROR(VLOOKUP(tab_herpeto[[#This Row],[Espécie*2]],'Base de dados'!B:Z,6,),0)</f>
        <v>0</v>
      </c>
      <c r="BB410" s="29" t="str">
        <f>IFERROR(VLOOKUP(tab_herpeto[[#This Row],[Espécie*2]],'Base de dados'!B:Z,8,),0)</f>
        <v>-</v>
      </c>
      <c r="BC410" s="29" t="str">
        <f>IFERROR(VLOOKUP(tab_herpeto[[#This Row],[Espécie*2]],'Base de dados'!B:Z,9,),0)</f>
        <v>Te</v>
      </c>
      <c r="BD410" s="29" t="str">
        <f>IFERROR(VLOOKUP(tab_herpeto[[#This Row],[Espécie*2]],'Base de dados'!B:Z,10,),0)</f>
        <v>A</v>
      </c>
      <c r="BE410" s="29" t="str">
        <f>IFERROR(VLOOKUP(tab_herpeto[[#This Row],[Espécie*2]],'Base de dados'!B:Z,12,),0)</f>
        <v>-</v>
      </c>
      <c r="BF410" s="29" t="str">
        <f>IFERROR(VLOOKUP(tab_herpeto[[#This Row],[Espécie*2]],'Base de dados'!B:Z,14,),0)</f>
        <v>Exceto AC e RR</v>
      </c>
      <c r="BG410" s="29">
        <f>IFERROR(VLOOKUP(tab_herpeto[[#This Row],[Espécie*2]],'Base de dados'!B:Z,15,),0)</f>
        <v>0</v>
      </c>
      <c r="BH410" s="29">
        <f>IFERROR(VLOOKUP(tab_herpeto[[#This Row],[Espécie*2]],'Base de dados'!B:Z,16,),0)</f>
        <v>0</v>
      </c>
      <c r="BI410" s="29">
        <f>IFERROR(VLOOKUP(tab_herpeto[[#This Row],[Espécie*2]],'Base de dados'!B:Z,17,),0)</f>
        <v>0</v>
      </c>
      <c r="BJ410" s="29">
        <f>IFERROR(VLOOKUP(tab_herpeto[[#This Row],[Espécie*2]],'Base de dados'!B:Z,18,),0)</f>
        <v>0</v>
      </c>
      <c r="BK410" s="29" t="str">
        <f>IFERROR(VLOOKUP(tab_herpeto[[#This Row],[Espécie*2]],'Base de dados'!B:Z,19,),0)</f>
        <v>-</v>
      </c>
      <c r="BL410" s="29" t="str">
        <f>IFERROR(VLOOKUP(tab_herpeto[[#This Row],[Espécie*2]],'Base de dados'!B:Z,20,),0)</f>
        <v>-</v>
      </c>
      <c r="BM410" s="29" t="str">
        <f>IFERROR(VLOOKUP(tab_herpeto[[#This Row],[Espécie*2]],'Base de dados'!B:Z,24),0)</f>
        <v>-</v>
      </c>
      <c r="BN410" s="29" t="str">
        <f>IFERROR(VLOOKUP(tab_herpeto[[#This Row],[Espécie*2]],'Base de dados'!B:Z,25,),0)</f>
        <v>-</v>
      </c>
      <c r="BO410" s="29" t="str">
        <f>IFERROR(VLOOKUP(tab_herpeto[[#This Row],[Espécie*2]],'Base de dados'!B:Z,2),0)</f>
        <v>XX</v>
      </c>
      <c r="BP410" s="29">
        <f>IFERROR(VLOOKUP(tab_herpeto[[#This Row],[Espécie*2]],'Base de dados'!B:AA,26),0)</f>
        <v>0</v>
      </c>
    </row>
    <row r="411" spans="2:68" x14ac:dyDescent="0.25">
      <c r="B411" s="29">
        <v>407</v>
      </c>
      <c r="C411" s="33" t="s">
        <v>3071</v>
      </c>
      <c r="D411" s="29" t="s">
        <v>3131</v>
      </c>
      <c r="E411" s="29" t="s">
        <v>86</v>
      </c>
      <c r="F411" s="50">
        <v>45202</v>
      </c>
      <c r="G411" s="50" t="s">
        <v>3075</v>
      </c>
      <c r="H411" s="50"/>
      <c r="I411" s="50" t="s">
        <v>57</v>
      </c>
      <c r="J411" s="50" t="s">
        <v>3133</v>
      </c>
      <c r="K411" s="50" t="s">
        <v>1343</v>
      </c>
      <c r="L411" s="29" t="str">
        <f>IFERROR(VLOOKUP(tab_herpeto[[#This Row],[Espécie*]],'Base de dados'!B:Z,7,),0)</f>
        <v>rãzinha-do-folhiço</v>
      </c>
      <c r="M411" s="29" t="s">
        <v>3</v>
      </c>
      <c r="N411" s="49" t="s">
        <v>82</v>
      </c>
      <c r="O411" s="49" t="s">
        <v>82</v>
      </c>
      <c r="P411" s="29" t="s">
        <v>39</v>
      </c>
      <c r="Q411" s="49" t="s">
        <v>3136</v>
      </c>
      <c r="R411" s="49"/>
      <c r="S411" s="49" t="s">
        <v>4</v>
      </c>
      <c r="T411" s="55">
        <v>0.875</v>
      </c>
      <c r="U411" s="55">
        <v>0.91666666666666696</v>
      </c>
      <c r="V411" s="49"/>
      <c r="W411" s="49"/>
      <c r="X411" s="29"/>
      <c r="Y411" s="29"/>
      <c r="Z411" s="33">
        <f>tab_herpeto[[#This Row],[Data]]</f>
        <v>45202</v>
      </c>
      <c r="AA411" s="29" t="str">
        <f>tab_herpeto[[#This Row],[Empreendimento]]</f>
        <v>PCH Canoas</v>
      </c>
      <c r="AB411" s="29" t="s">
        <v>175</v>
      </c>
      <c r="AC411" s="29" t="s">
        <v>178</v>
      </c>
      <c r="AD411" s="29" t="s">
        <v>181</v>
      </c>
      <c r="AE411" s="29" t="s">
        <v>3086</v>
      </c>
      <c r="AF411" s="29" t="s">
        <v>184</v>
      </c>
      <c r="AG411" s="29" t="s">
        <v>3130</v>
      </c>
      <c r="AH411" s="29" t="s">
        <v>189</v>
      </c>
      <c r="AI411" s="43" t="str">
        <f>tab_herpeto[[#This Row],[Espécie*]]</f>
        <v>Physalaemus cuvieri</v>
      </c>
      <c r="AJ411" s="34" t="str">
        <f>IFERROR(VLOOKUP(tab_herpeto[[#This Row],[Espécie*2]],'Base de dados'!B:Z,7,),0)</f>
        <v>rãzinha-do-folhiço</v>
      </c>
      <c r="AK411" s="29" t="str">
        <f>IFERROR(VLOOKUP(tab_herpeto[[#This Row],[Espécie*2]],'Base de dados'!B:Z,13,),0)</f>
        <v>-</v>
      </c>
      <c r="AL411" s="29"/>
      <c r="AM411" s="4">
        <v>532066</v>
      </c>
      <c r="AN411" s="4">
        <v>6959590</v>
      </c>
      <c r="AO411" s="29" t="str">
        <f>IFERROR(VLOOKUP(tab_herpeto[[#This Row],[Espécie*2]],'Base de dados'!B:Z,22,),0)</f>
        <v>-</v>
      </c>
      <c r="AP411" s="29" t="str">
        <f>IFERROR(VLOOKUP(tab_herpeto[[#This Row],[Espécie*2]],'Base de dados'!B:Z,23,),0)</f>
        <v>-</v>
      </c>
      <c r="AQ411" s="29" t="str">
        <f>IFERROR(VLOOKUP(tab_herpeto[[#This Row],[Espécie*2]],'Base de dados'!B:Z,21,),0)</f>
        <v>LC</v>
      </c>
      <c r="AR411" s="29" t="str">
        <f>tab_herpeto[[#This Row],[Campanha]]</f>
        <v>C04</v>
      </c>
      <c r="AS411" s="29"/>
      <c r="AT411" s="29" t="str">
        <f>tab_herpeto[[#This Row],[Método]]</f>
        <v>Ponto de escuta</v>
      </c>
      <c r="AU411" s="29" t="str">
        <f>tab_herpeto[[#This Row],[ID Marcação*]]</f>
        <v>-</v>
      </c>
      <c r="AV411" s="29">
        <f>tab_herpeto[[#This Row],[Nº do Tombo]]</f>
        <v>0</v>
      </c>
      <c r="AW411" s="29" t="str">
        <f>IFERROR(VLOOKUP(tab_herpeto[[#This Row],[Espécie*2]],'Base de dados'!B:Z,11,),0)</f>
        <v>R</v>
      </c>
      <c r="AX411" s="29" t="str">
        <f>IFERROR(VLOOKUP(tab_herpeto[[#This Row],[Espécie*2]],'Base de dados'!B:Z,3,),0)</f>
        <v>Anura</v>
      </c>
      <c r="AY411" s="29" t="str">
        <f>IFERROR(VLOOKUP(tab_herpeto[[#This Row],[Espécie*2]],'Base de dados'!B:Z,4,),0)</f>
        <v>Leptodactylidae</v>
      </c>
      <c r="AZ411" s="29" t="str">
        <f>IFERROR(VLOOKUP(tab_herpeto[[#This Row],[Espécie*2]],'Base de dados'!B:Z,5,),0)</f>
        <v>Leiuperinae</v>
      </c>
      <c r="BA411" s="29">
        <f>IFERROR(VLOOKUP(tab_herpeto[[#This Row],[Espécie*2]],'Base de dados'!B:Z,6,),0)</f>
        <v>0</v>
      </c>
      <c r="BB411" s="29" t="str">
        <f>IFERROR(VLOOKUP(tab_herpeto[[#This Row],[Espécie*2]],'Base de dados'!B:Z,8,),0)</f>
        <v>-</v>
      </c>
      <c r="BC411" s="29" t="str">
        <f>IFERROR(VLOOKUP(tab_herpeto[[#This Row],[Espécie*2]],'Base de dados'!B:Z,9,),0)</f>
        <v>Te</v>
      </c>
      <c r="BD411" s="29" t="str">
        <f>IFERROR(VLOOKUP(tab_herpeto[[#This Row],[Espécie*2]],'Base de dados'!B:Z,10,),0)</f>
        <v>A</v>
      </c>
      <c r="BE411" s="29" t="str">
        <f>IFERROR(VLOOKUP(tab_herpeto[[#This Row],[Espécie*2]],'Base de dados'!B:Z,12,),0)</f>
        <v>-</v>
      </c>
      <c r="BF411" s="29" t="str">
        <f>IFERROR(VLOOKUP(tab_herpeto[[#This Row],[Espécie*2]],'Base de dados'!B:Z,14,),0)</f>
        <v>Exceto AC e RR</v>
      </c>
      <c r="BG411" s="29">
        <f>IFERROR(VLOOKUP(tab_herpeto[[#This Row],[Espécie*2]],'Base de dados'!B:Z,15,),0)</f>
        <v>0</v>
      </c>
      <c r="BH411" s="29">
        <f>IFERROR(VLOOKUP(tab_herpeto[[#This Row],[Espécie*2]],'Base de dados'!B:Z,16,),0)</f>
        <v>0</v>
      </c>
      <c r="BI411" s="29">
        <f>IFERROR(VLOOKUP(tab_herpeto[[#This Row],[Espécie*2]],'Base de dados'!B:Z,17,),0)</f>
        <v>0</v>
      </c>
      <c r="BJ411" s="29">
        <f>IFERROR(VLOOKUP(tab_herpeto[[#This Row],[Espécie*2]],'Base de dados'!B:Z,18,),0)</f>
        <v>0</v>
      </c>
      <c r="BK411" s="29" t="str">
        <f>IFERROR(VLOOKUP(tab_herpeto[[#This Row],[Espécie*2]],'Base de dados'!B:Z,19,),0)</f>
        <v>-</v>
      </c>
      <c r="BL411" s="29" t="str">
        <f>IFERROR(VLOOKUP(tab_herpeto[[#This Row],[Espécie*2]],'Base de dados'!B:Z,20,),0)</f>
        <v>-</v>
      </c>
      <c r="BM411" s="29" t="str">
        <f>IFERROR(VLOOKUP(tab_herpeto[[#This Row],[Espécie*2]],'Base de dados'!B:Z,24),0)</f>
        <v>-</v>
      </c>
      <c r="BN411" s="29" t="str">
        <f>IFERROR(VLOOKUP(tab_herpeto[[#This Row],[Espécie*2]],'Base de dados'!B:Z,25,),0)</f>
        <v>-</v>
      </c>
      <c r="BO411" s="29" t="str">
        <f>IFERROR(VLOOKUP(tab_herpeto[[#This Row],[Espécie*2]],'Base de dados'!B:Z,2),0)</f>
        <v>XX</v>
      </c>
      <c r="BP411" s="29">
        <f>IFERROR(VLOOKUP(tab_herpeto[[#This Row],[Espécie*2]],'Base de dados'!B:AA,26),0)</f>
        <v>0</v>
      </c>
    </row>
    <row r="412" spans="2:68" x14ac:dyDescent="0.25">
      <c r="B412" s="29">
        <v>408</v>
      </c>
      <c r="C412" s="33" t="s">
        <v>3071</v>
      </c>
      <c r="D412" s="29" t="s">
        <v>3131</v>
      </c>
      <c r="E412" s="29" t="s">
        <v>86</v>
      </c>
      <c r="F412" s="50">
        <v>45202</v>
      </c>
      <c r="G412" s="50" t="s">
        <v>3075</v>
      </c>
      <c r="H412" s="50"/>
      <c r="I412" s="50" t="s">
        <v>57</v>
      </c>
      <c r="J412" s="50" t="s">
        <v>3133</v>
      </c>
      <c r="K412" s="50" t="s">
        <v>1343</v>
      </c>
      <c r="L412" s="29" t="str">
        <f>IFERROR(VLOOKUP(tab_herpeto[[#This Row],[Espécie*]],'Base de dados'!B:Z,7,),0)</f>
        <v>rãzinha-do-folhiço</v>
      </c>
      <c r="M412" s="29" t="s">
        <v>3</v>
      </c>
      <c r="N412" s="49" t="s">
        <v>82</v>
      </c>
      <c r="O412" s="49" t="s">
        <v>82</v>
      </c>
      <c r="P412" s="29" t="s">
        <v>39</v>
      </c>
      <c r="Q412" s="49" t="s">
        <v>3136</v>
      </c>
      <c r="R412" s="49"/>
      <c r="S412" s="49" t="s">
        <v>4</v>
      </c>
      <c r="T412" s="55">
        <v>0.875</v>
      </c>
      <c r="U412" s="55">
        <v>0.91666666666666696</v>
      </c>
      <c r="V412" s="49"/>
      <c r="W412" s="49"/>
      <c r="X412" s="29"/>
      <c r="Y412" s="29"/>
      <c r="Z412" s="33">
        <f>tab_herpeto[[#This Row],[Data]]</f>
        <v>45202</v>
      </c>
      <c r="AA412" s="29" t="str">
        <f>tab_herpeto[[#This Row],[Empreendimento]]</f>
        <v>PCH Canoas</v>
      </c>
      <c r="AB412" s="29" t="s">
        <v>175</v>
      </c>
      <c r="AC412" s="29" t="s">
        <v>178</v>
      </c>
      <c r="AD412" s="29" t="s">
        <v>181</v>
      </c>
      <c r="AE412" s="29" t="s">
        <v>3086</v>
      </c>
      <c r="AF412" s="29" t="s">
        <v>184</v>
      </c>
      <c r="AG412" s="29" t="s">
        <v>3130</v>
      </c>
      <c r="AH412" s="29" t="s">
        <v>189</v>
      </c>
      <c r="AI412" s="43" t="str">
        <f>tab_herpeto[[#This Row],[Espécie*]]</f>
        <v>Physalaemus cuvieri</v>
      </c>
      <c r="AJ412" s="34" t="str">
        <f>IFERROR(VLOOKUP(tab_herpeto[[#This Row],[Espécie*2]],'Base de dados'!B:Z,7,),0)</f>
        <v>rãzinha-do-folhiço</v>
      </c>
      <c r="AK412" s="29" t="str">
        <f>IFERROR(VLOOKUP(tab_herpeto[[#This Row],[Espécie*2]],'Base de dados'!B:Z,13,),0)</f>
        <v>-</v>
      </c>
      <c r="AL412" s="29"/>
      <c r="AM412" s="4">
        <v>532066</v>
      </c>
      <c r="AN412" s="4">
        <v>6959590</v>
      </c>
      <c r="AO412" s="29" t="str">
        <f>IFERROR(VLOOKUP(tab_herpeto[[#This Row],[Espécie*2]],'Base de dados'!B:Z,22,),0)</f>
        <v>-</v>
      </c>
      <c r="AP412" s="29" t="str">
        <f>IFERROR(VLOOKUP(tab_herpeto[[#This Row],[Espécie*2]],'Base de dados'!B:Z,23,),0)</f>
        <v>-</v>
      </c>
      <c r="AQ412" s="29" t="str">
        <f>IFERROR(VLOOKUP(tab_herpeto[[#This Row],[Espécie*2]],'Base de dados'!B:Z,21,),0)</f>
        <v>LC</v>
      </c>
      <c r="AR412" s="29" t="str">
        <f>tab_herpeto[[#This Row],[Campanha]]</f>
        <v>C04</v>
      </c>
      <c r="AS412" s="29"/>
      <c r="AT412" s="29" t="str">
        <f>tab_herpeto[[#This Row],[Método]]</f>
        <v>Ponto de escuta</v>
      </c>
      <c r="AU412" s="29" t="str">
        <f>tab_herpeto[[#This Row],[ID Marcação*]]</f>
        <v>-</v>
      </c>
      <c r="AV412" s="29">
        <f>tab_herpeto[[#This Row],[Nº do Tombo]]</f>
        <v>0</v>
      </c>
      <c r="AW412" s="29" t="str">
        <f>IFERROR(VLOOKUP(tab_herpeto[[#This Row],[Espécie*2]],'Base de dados'!B:Z,11,),0)</f>
        <v>R</v>
      </c>
      <c r="AX412" s="29" t="str">
        <f>IFERROR(VLOOKUP(tab_herpeto[[#This Row],[Espécie*2]],'Base de dados'!B:Z,3,),0)</f>
        <v>Anura</v>
      </c>
      <c r="AY412" s="29" t="str">
        <f>IFERROR(VLOOKUP(tab_herpeto[[#This Row],[Espécie*2]],'Base de dados'!B:Z,4,),0)</f>
        <v>Leptodactylidae</v>
      </c>
      <c r="AZ412" s="29" t="str">
        <f>IFERROR(VLOOKUP(tab_herpeto[[#This Row],[Espécie*2]],'Base de dados'!B:Z,5,),0)</f>
        <v>Leiuperinae</v>
      </c>
      <c r="BA412" s="29">
        <f>IFERROR(VLOOKUP(tab_herpeto[[#This Row],[Espécie*2]],'Base de dados'!B:Z,6,),0)</f>
        <v>0</v>
      </c>
      <c r="BB412" s="29" t="str">
        <f>IFERROR(VLOOKUP(tab_herpeto[[#This Row],[Espécie*2]],'Base de dados'!B:Z,8,),0)</f>
        <v>-</v>
      </c>
      <c r="BC412" s="29" t="str">
        <f>IFERROR(VLOOKUP(tab_herpeto[[#This Row],[Espécie*2]],'Base de dados'!B:Z,9,),0)</f>
        <v>Te</v>
      </c>
      <c r="BD412" s="29" t="str">
        <f>IFERROR(VLOOKUP(tab_herpeto[[#This Row],[Espécie*2]],'Base de dados'!B:Z,10,),0)</f>
        <v>A</v>
      </c>
      <c r="BE412" s="29" t="str">
        <f>IFERROR(VLOOKUP(tab_herpeto[[#This Row],[Espécie*2]],'Base de dados'!B:Z,12,),0)</f>
        <v>-</v>
      </c>
      <c r="BF412" s="29" t="str">
        <f>IFERROR(VLOOKUP(tab_herpeto[[#This Row],[Espécie*2]],'Base de dados'!B:Z,14,),0)</f>
        <v>Exceto AC e RR</v>
      </c>
      <c r="BG412" s="29">
        <f>IFERROR(VLOOKUP(tab_herpeto[[#This Row],[Espécie*2]],'Base de dados'!B:Z,15,),0)</f>
        <v>0</v>
      </c>
      <c r="BH412" s="29">
        <f>IFERROR(VLOOKUP(tab_herpeto[[#This Row],[Espécie*2]],'Base de dados'!B:Z,16,),0)</f>
        <v>0</v>
      </c>
      <c r="BI412" s="29">
        <f>IFERROR(VLOOKUP(tab_herpeto[[#This Row],[Espécie*2]],'Base de dados'!B:Z,17,),0)</f>
        <v>0</v>
      </c>
      <c r="BJ412" s="29">
        <f>IFERROR(VLOOKUP(tab_herpeto[[#This Row],[Espécie*2]],'Base de dados'!B:Z,18,),0)</f>
        <v>0</v>
      </c>
      <c r="BK412" s="29" t="str">
        <f>IFERROR(VLOOKUP(tab_herpeto[[#This Row],[Espécie*2]],'Base de dados'!B:Z,19,),0)</f>
        <v>-</v>
      </c>
      <c r="BL412" s="29" t="str">
        <f>IFERROR(VLOOKUP(tab_herpeto[[#This Row],[Espécie*2]],'Base de dados'!B:Z,20,),0)</f>
        <v>-</v>
      </c>
      <c r="BM412" s="29" t="str">
        <f>IFERROR(VLOOKUP(tab_herpeto[[#This Row],[Espécie*2]],'Base de dados'!B:Z,24),0)</f>
        <v>-</v>
      </c>
      <c r="BN412" s="29" t="str">
        <f>IFERROR(VLOOKUP(tab_herpeto[[#This Row],[Espécie*2]],'Base de dados'!B:Z,25,),0)</f>
        <v>-</v>
      </c>
      <c r="BO412" s="29" t="str">
        <f>IFERROR(VLOOKUP(tab_herpeto[[#This Row],[Espécie*2]],'Base de dados'!B:Z,2),0)</f>
        <v>XX</v>
      </c>
      <c r="BP412" s="29">
        <f>IFERROR(VLOOKUP(tab_herpeto[[#This Row],[Espécie*2]],'Base de dados'!B:AA,26),0)</f>
        <v>0</v>
      </c>
    </row>
    <row r="413" spans="2:68" x14ac:dyDescent="0.25">
      <c r="B413" s="29">
        <v>409</v>
      </c>
      <c r="C413" s="33" t="s">
        <v>3071</v>
      </c>
      <c r="D413" s="29" t="s">
        <v>3131</v>
      </c>
      <c r="E413" s="29" t="s">
        <v>86</v>
      </c>
      <c r="F413" s="50">
        <v>45202</v>
      </c>
      <c r="G413" s="50" t="s">
        <v>3075</v>
      </c>
      <c r="H413" s="50"/>
      <c r="I413" s="50" t="s">
        <v>57</v>
      </c>
      <c r="J413" s="50" t="s">
        <v>3133</v>
      </c>
      <c r="K413" s="50" t="s">
        <v>1343</v>
      </c>
      <c r="L413" s="29" t="str">
        <f>IFERROR(VLOOKUP(tab_herpeto[[#This Row],[Espécie*]],'Base de dados'!B:Z,7,),0)</f>
        <v>rãzinha-do-folhiço</v>
      </c>
      <c r="M413" s="29" t="s">
        <v>3</v>
      </c>
      <c r="N413" s="49" t="s">
        <v>82</v>
      </c>
      <c r="O413" s="49" t="s">
        <v>82</v>
      </c>
      <c r="P413" s="29" t="s">
        <v>39</v>
      </c>
      <c r="Q413" s="49" t="s">
        <v>3136</v>
      </c>
      <c r="R413" s="49"/>
      <c r="S413" s="49" t="s">
        <v>4</v>
      </c>
      <c r="T413" s="55">
        <v>0.875</v>
      </c>
      <c r="U413" s="55">
        <v>0.91666666666666696</v>
      </c>
      <c r="V413" s="49"/>
      <c r="W413" s="49"/>
      <c r="X413" s="29"/>
      <c r="Y413" s="29"/>
      <c r="Z413" s="33">
        <f>tab_herpeto[[#This Row],[Data]]</f>
        <v>45202</v>
      </c>
      <c r="AA413" s="29" t="str">
        <f>tab_herpeto[[#This Row],[Empreendimento]]</f>
        <v>PCH Canoas</v>
      </c>
      <c r="AB413" s="29" t="s">
        <v>175</v>
      </c>
      <c r="AC413" s="29" t="s">
        <v>178</v>
      </c>
      <c r="AD413" s="29" t="s">
        <v>181</v>
      </c>
      <c r="AE413" s="29" t="s">
        <v>3086</v>
      </c>
      <c r="AF413" s="29" t="s">
        <v>184</v>
      </c>
      <c r="AG413" s="29" t="s">
        <v>3130</v>
      </c>
      <c r="AH413" s="29" t="s">
        <v>189</v>
      </c>
      <c r="AI413" s="43" t="str">
        <f>tab_herpeto[[#This Row],[Espécie*]]</f>
        <v>Physalaemus cuvieri</v>
      </c>
      <c r="AJ413" s="34" t="str">
        <f>IFERROR(VLOOKUP(tab_herpeto[[#This Row],[Espécie*2]],'Base de dados'!B:Z,7,),0)</f>
        <v>rãzinha-do-folhiço</v>
      </c>
      <c r="AK413" s="29" t="str">
        <f>IFERROR(VLOOKUP(tab_herpeto[[#This Row],[Espécie*2]],'Base de dados'!B:Z,13,),0)</f>
        <v>-</v>
      </c>
      <c r="AL413" s="29"/>
      <c r="AM413" s="4">
        <v>532066</v>
      </c>
      <c r="AN413" s="4">
        <v>6959590</v>
      </c>
      <c r="AO413" s="29" t="str">
        <f>IFERROR(VLOOKUP(tab_herpeto[[#This Row],[Espécie*2]],'Base de dados'!B:Z,22,),0)</f>
        <v>-</v>
      </c>
      <c r="AP413" s="29" t="str">
        <f>IFERROR(VLOOKUP(tab_herpeto[[#This Row],[Espécie*2]],'Base de dados'!B:Z,23,),0)</f>
        <v>-</v>
      </c>
      <c r="AQ413" s="29" t="str">
        <f>IFERROR(VLOOKUP(tab_herpeto[[#This Row],[Espécie*2]],'Base de dados'!B:Z,21,),0)</f>
        <v>LC</v>
      </c>
      <c r="AR413" s="29" t="str">
        <f>tab_herpeto[[#This Row],[Campanha]]</f>
        <v>C04</v>
      </c>
      <c r="AS413" s="29"/>
      <c r="AT413" s="29" t="str">
        <f>tab_herpeto[[#This Row],[Método]]</f>
        <v>Ponto de escuta</v>
      </c>
      <c r="AU413" s="29" t="str">
        <f>tab_herpeto[[#This Row],[ID Marcação*]]</f>
        <v>-</v>
      </c>
      <c r="AV413" s="29">
        <f>tab_herpeto[[#This Row],[Nº do Tombo]]</f>
        <v>0</v>
      </c>
      <c r="AW413" s="29" t="str">
        <f>IFERROR(VLOOKUP(tab_herpeto[[#This Row],[Espécie*2]],'Base de dados'!B:Z,11,),0)</f>
        <v>R</v>
      </c>
      <c r="AX413" s="29" t="str">
        <f>IFERROR(VLOOKUP(tab_herpeto[[#This Row],[Espécie*2]],'Base de dados'!B:Z,3,),0)</f>
        <v>Anura</v>
      </c>
      <c r="AY413" s="29" t="str">
        <f>IFERROR(VLOOKUP(tab_herpeto[[#This Row],[Espécie*2]],'Base de dados'!B:Z,4,),0)</f>
        <v>Leptodactylidae</v>
      </c>
      <c r="AZ413" s="29" t="str">
        <f>IFERROR(VLOOKUP(tab_herpeto[[#This Row],[Espécie*2]],'Base de dados'!B:Z,5,),0)</f>
        <v>Leiuperinae</v>
      </c>
      <c r="BA413" s="29">
        <f>IFERROR(VLOOKUP(tab_herpeto[[#This Row],[Espécie*2]],'Base de dados'!B:Z,6,),0)</f>
        <v>0</v>
      </c>
      <c r="BB413" s="29" t="str">
        <f>IFERROR(VLOOKUP(tab_herpeto[[#This Row],[Espécie*2]],'Base de dados'!B:Z,8,),0)</f>
        <v>-</v>
      </c>
      <c r="BC413" s="29" t="str">
        <f>IFERROR(VLOOKUP(tab_herpeto[[#This Row],[Espécie*2]],'Base de dados'!B:Z,9,),0)</f>
        <v>Te</v>
      </c>
      <c r="BD413" s="29" t="str">
        <f>IFERROR(VLOOKUP(tab_herpeto[[#This Row],[Espécie*2]],'Base de dados'!B:Z,10,),0)</f>
        <v>A</v>
      </c>
      <c r="BE413" s="29" t="str">
        <f>IFERROR(VLOOKUP(tab_herpeto[[#This Row],[Espécie*2]],'Base de dados'!B:Z,12,),0)</f>
        <v>-</v>
      </c>
      <c r="BF413" s="29" t="str">
        <f>IFERROR(VLOOKUP(tab_herpeto[[#This Row],[Espécie*2]],'Base de dados'!B:Z,14,),0)</f>
        <v>Exceto AC e RR</v>
      </c>
      <c r="BG413" s="29">
        <f>IFERROR(VLOOKUP(tab_herpeto[[#This Row],[Espécie*2]],'Base de dados'!B:Z,15,),0)</f>
        <v>0</v>
      </c>
      <c r="BH413" s="29">
        <f>IFERROR(VLOOKUP(tab_herpeto[[#This Row],[Espécie*2]],'Base de dados'!B:Z,16,),0)</f>
        <v>0</v>
      </c>
      <c r="BI413" s="29">
        <f>IFERROR(VLOOKUP(tab_herpeto[[#This Row],[Espécie*2]],'Base de dados'!B:Z,17,),0)</f>
        <v>0</v>
      </c>
      <c r="BJ413" s="29">
        <f>IFERROR(VLOOKUP(tab_herpeto[[#This Row],[Espécie*2]],'Base de dados'!B:Z,18,),0)</f>
        <v>0</v>
      </c>
      <c r="BK413" s="29" t="str">
        <f>IFERROR(VLOOKUP(tab_herpeto[[#This Row],[Espécie*2]],'Base de dados'!B:Z,19,),0)</f>
        <v>-</v>
      </c>
      <c r="BL413" s="29" t="str">
        <f>IFERROR(VLOOKUP(tab_herpeto[[#This Row],[Espécie*2]],'Base de dados'!B:Z,20,),0)</f>
        <v>-</v>
      </c>
      <c r="BM413" s="29" t="str">
        <f>IFERROR(VLOOKUP(tab_herpeto[[#This Row],[Espécie*2]],'Base de dados'!B:Z,24),0)</f>
        <v>-</v>
      </c>
      <c r="BN413" s="29" t="str">
        <f>IFERROR(VLOOKUP(tab_herpeto[[#This Row],[Espécie*2]],'Base de dados'!B:Z,25,),0)</f>
        <v>-</v>
      </c>
      <c r="BO413" s="29" t="str">
        <f>IFERROR(VLOOKUP(tab_herpeto[[#This Row],[Espécie*2]],'Base de dados'!B:Z,2),0)</f>
        <v>XX</v>
      </c>
      <c r="BP413" s="29">
        <f>IFERROR(VLOOKUP(tab_herpeto[[#This Row],[Espécie*2]],'Base de dados'!B:AA,26),0)</f>
        <v>0</v>
      </c>
    </row>
    <row r="414" spans="2:68" x14ac:dyDescent="0.25">
      <c r="B414" s="29">
        <v>410</v>
      </c>
      <c r="C414" s="33" t="s">
        <v>3071</v>
      </c>
      <c r="D414" s="29" t="s">
        <v>3131</v>
      </c>
      <c r="E414" s="29" t="s">
        <v>86</v>
      </c>
      <c r="F414" s="50">
        <v>45202</v>
      </c>
      <c r="G414" s="50" t="s">
        <v>3075</v>
      </c>
      <c r="H414" s="50"/>
      <c r="I414" s="50" t="s">
        <v>57</v>
      </c>
      <c r="J414" s="50" t="s">
        <v>3133</v>
      </c>
      <c r="K414" s="50" t="s">
        <v>1343</v>
      </c>
      <c r="L414" s="29" t="str">
        <f>IFERROR(VLOOKUP(tab_herpeto[[#This Row],[Espécie*]],'Base de dados'!B:Z,7,),0)</f>
        <v>rãzinha-do-folhiço</v>
      </c>
      <c r="M414" s="29" t="s">
        <v>3</v>
      </c>
      <c r="N414" s="49" t="s">
        <v>82</v>
      </c>
      <c r="O414" s="49" t="s">
        <v>82</v>
      </c>
      <c r="P414" s="29" t="s">
        <v>39</v>
      </c>
      <c r="Q414" s="49" t="s">
        <v>3136</v>
      </c>
      <c r="R414" s="49"/>
      <c r="S414" s="49" t="s">
        <v>4</v>
      </c>
      <c r="T414" s="55">
        <v>0.875</v>
      </c>
      <c r="U414" s="55">
        <v>0.91666666666666696</v>
      </c>
      <c r="V414" s="49"/>
      <c r="W414" s="49"/>
      <c r="X414" s="29"/>
      <c r="Y414" s="29"/>
      <c r="Z414" s="33">
        <f>tab_herpeto[[#This Row],[Data]]</f>
        <v>45202</v>
      </c>
      <c r="AA414" s="29" t="str">
        <f>tab_herpeto[[#This Row],[Empreendimento]]</f>
        <v>PCH Canoas</v>
      </c>
      <c r="AB414" s="29" t="s">
        <v>175</v>
      </c>
      <c r="AC414" s="29" t="s">
        <v>178</v>
      </c>
      <c r="AD414" s="29" t="s">
        <v>181</v>
      </c>
      <c r="AE414" s="29" t="s">
        <v>3086</v>
      </c>
      <c r="AF414" s="29" t="s">
        <v>184</v>
      </c>
      <c r="AG414" s="29" t="s">
        <v>3130</v>
      </c>
      <c r="AH414" s="29" t="s">
        <v>189</v>
      </c>
      <c r="AI414" s="43" t="str">
        <f>tab_herpeto[[#This Row],[Espécie*]]</f>
        <v>Physalaemus cuvieri</v>
      </c>
      <c r="AJ414" s="34" t="str">
        <f>IFERROR(VLOOKUP(tab_herpeto[[#This Row],[Espécie*2]],'Base de dados'!B:Z,7,),0)</f>
        <v>rãzinha-do-folhiço</v>
      </c>
      <c r="AK414" s="29" t="str">
        <f>IFERROR(VLOOKUP(tab_herpeto[[#This Row],[Espécie*2]],'Base de dados'!B:Z,13,),0)</f>
        <v>-</v>
      </c>
      <c r="AL414" s="29"/>
      <c r="AM414" s="4">
        <v>532066</v>
      </c>
      <c r="AN414" s="4">
        <v>6959590</v>
      </c>
      <c r="AO414" s="29" t="str">
        <f>IFERROR(VLOOKUP(tab_herpeto[[#This Row],[Espécie*2]],'Base de dados'!B:Z,22,),0)</f>
        <v>-</v>
      </c>
      <c r="AP414" s="29" t="str">
        <f>IFERROR(VLOOKUP(tab_herpeto[[#This Row],[Espécie*2]],'Base de dados'!B:Z,23,),0)</f>
        <v>-</v>
      </c>
      <c r="AQ414" s="29" t="str">
        <f>IFERROR(VLOOKUP(tab_herpeto[[#This Row],[Espécie*2]],'Base de dados'!B:Z,21,),0)</f>
        <v>LC</v>
      </c>
      <c r="AR414" s="29" t="str">
        <f>tab_herpeto[[#This Row],[Campanha]]</f>
        <v>C04</v>
      </c>
      <c r="AS414" s="29"/>
      <c r="AT414" s="29" t="str">
        <f>tab_herpeto[[#This Row],[Método]]</f>
        <v>Ponto de escuta</v>
      </c>
      <c r="AU414" s="29" t="str">
        <f>tab_herpeto[[#This Row],[ID Marcação*]]</f>
        <v>-</v>
      </c>
      <c r="AV414" s="29">
        <f>tab_herpeto[[#This Row],[Nº do Tombo]]</f>
        <v>0</v>
      </c>
      <c r="AW414" s="29" t="str">
        <f>IFERROR(VLOOKUP(tab_herpeto[[#This Row],[Espécie*2]],'Base de dados'!B:Z,11,),0)</f>
        <v>R</v>
      </c>
      <c r="AX414" s="29" t="str">
        <f>IFERROR(VLOOKUP(tab_herpeto[[#This Row],[Espécie*2]],'Base de dados'!B:Z,3,),0)</f>
        <v>Anura</v>
      </c>
      <c r="AY414" s="29" t="str">
        <f>IFERROR(VLOOKUP(tab_herpeto[[#This Row],[Espécie*2]],'Base de dados'!B:Z,4,),0)</f>
        <v>Leptodactylidae</v>
      </c>
      <c r="AZ414" s="29" t="str">
        <f>IFERROR(VLOOKUP(tab_herpeto[[#This Row],[Espécie*2]],'Base de dados'!B:Z,5,),0)</f>
        <v>Leiuperinae</v>
      </c>
      <c r="BA414" s="29">
        <f>IFERROR(VLOOKUP(tab_herpeto[[#This Row],[Espécie*2]],'Base de dados'!B:Z,6,),0)</f>
        <v>0</v>
      </c>
      <c r="BB414" s="29" t="str">
        <f>IFERROR(VLOOKUP(tab_herpeto[[#This Row],[Espécie*2]],'Base de dados'!B:Z,8,),0)</f>
        <v>-</v>
      </c>
      <c r="BC414" s="29" t="str">
        <f>IFERROR(VLOOKUP(tab_herpeto[[#This Row],[Espécie*2]],'Base de dados'!B:Z,9,),0)</f>
        <v>Te</v>
      </c>
      <c r="BD414" s="29" t="str">
        <f>IFERROR(VLOOKUP(tab_herpeto[[#This Row],[Espécie*2]],'Base de dados'!B:Z,10,),0)</f>
        <v>A</v>
      </c>
      <c r="BE414" s="29" t="str">
        <f>IFERROR(VLOOKUP(tab_herpeto[[#This Row],[Espécie*2]],'Base de dados'!B:Z,12,),0)</f>
        <v>-</v>
      </c>
      <c r="BF414" s="29" t="str">
        <f>IFERROR(VLOOKUP(tab_herpeto[[#This Row],[Espécie*2]],'Base de dados'!B:Z,14,),0)</f>
        <v>Exceto AC e RR</v>
      </c>
      <c r="BG414" s="29">
        <f>IFERROR(VLOOKUP(tab_herpeto[[#This Row],[Espécie*2]],'Base de dados'!B:Z,15,),0)</f>
        <v>0</v>
      </c>
      <c r="BH414" s="29">
        <f>IFERROR(VLOOKUP(tab_herpeto[[#This Row],[Espécie*2]],'Base de dados'!B:Z,16,),0)</f>
        <v>0</v>
      </c>
      <c r="BI414" s="29">
        <f>IFERROR(VLOOKUP(tab_herpeto[[#This Row],[Espécie*2]],'Base de dados'!B:Z,17,),0)</f>
        <v>0</v>
      </c>
      <c r="BJ414" s="29">
        <f>IFERROR(VLOOKUP(tab_herpeto[[#This Row],[Espécie*2]],'Base de dados'!B:Z,18,),0)</f>
        <v>0</v>
      </c>
      <c r="BK414" s="29" t="str">
        <f>IFERROR(VLOOKUP(tab_herpeto[[#This Row],[Espécie*2]],'Base de dados'!B:Z,19,),0)</f>
        <v>-</v>
      </c>
      <c r="BL414" s="29" t="str">
        <f>IFERROR(VLOOKUP(tab_herpeto[[#This Row],[Espécie*2]],'Base de dados'!B:Z,20,),0)</f>
        <v>-</v>
      </c>
      <c r="BM414" s="29" t="str">
        <f>IFERROR(VLOOKUP(tab_herpeto[[#This Row],[Espécie*2]],'Base de dados'!B:Z,24),0)</f>
        <v>-</v>
      </c>
      <c r="BN414" s="29" t="str">
        <f>IFERROR(VLOOKUP(tab_herpeto[[#This Row],[Espécie*2]],'Base de dados'!B:Z,25,),0)</f>
        <v>-</v>
      </c>
      <c r="BO414" s="29" t="str">
        <f>IFERROR(VLOOKUP(tab_herpeto[[#This Row],[Espécie*2]],'Base de dados'!B:Z,2),0)</f>
        <v>XX</v>
      </c>
      <c r="BP414" s="29">
        <f>IFERROR(VLOOKUP(tab_herpeto[[#This Row],[Espécie*2]],'Base de dados'!B:AA,26),0)</f>
        <v>0</v>
      </c>
    </row>
    <row r="415" spans="2:68" x14ac:dyDescent="0.25">
      <c r="B415" s="29">
        <v>411</v>
      </c>
      <c r="C415" s="33" t="s">
        <v>3071</v>
      </c>
      <c r="D415" s="29" t="s">
        <v>3131</v>
      </c>
      <c r="E415" s="29" t="s">
        <v>86</v>
      </c>
      <c r="F415" s="50">
        <v>45202</v>
      </c>
      <c r="G415" s="50" t="s">
        <v>3075</v>
      </c>
      <c r="H415" s="50"/>
      <c r="I415" s="50" t="s">
        <v>57</v>
      </c>
      <c r="J415" s="50" t="s">
        <v>3133</v>
      </c>
      <c r="K415" s="50" t="s">
        <v>1343</v>
      </c>
      <c r="L415" s="29" t="str">
        <f>IFERROR(VLOOKUP(tab_herpeto[[#This Row],[Espécie*]],'Base de dados'!B:Z,7,),0)</f>
        <v>rãzinha-do-folhiço</v>
      </c>
      <c r="M415" s="29" t="s">
        <v>3</v>
      </c>
      <c r="N415" s="49" t="s">
        <v>82</v>
      </c>
      <c r="O415" s="49" t="s">
        <v>82</v>
      </c>
      <c r="P415" s="29" t="s">
        <v>39</v>
      </c>
      <c r="Q415" s="49" t="s">
        <v>3136</v>
      </c>
      <c r="R415" s="49"/>
      <c r="S415" s="49" t="s">
        <v>4</v>
      </c>
      <c r="T415" s="55">
        <v>0.875</v>
      </c>
      <c r="U415" s="55">
        <v>0.91666666666666696</v>
      </c>
      <c r="V415" s="49"/>
      <c r="W415" s="49"/>
      <c r="X415" s="29"/>
      <c r="Y415" s="29"/>
      <c r="Z415" s="33">
        <f>tab_herpeto[[#This Row],[Data]]</f>
        <v>45202</v>
      </c>
      <c r="AA415" s="29" t="str">
        <f>tab_herpeto[[#This Row],[Empreendimento]]</f>
        <v>PCH Canoas</v>
      </c>
      <c r="AB415" s="29" t="s">
        <v>175</v>
      </c>
      <c r="AC415" s="29" t="s">
        <v>178</v>
      </c>
      <c r="AD415" s="29" t="s">
        <v>181</v>
      </c>
      <c r="AE415" s="29" t="s">
        <v>3086</v>
      </c>
      <c r="AF415" s="29" t="s">
        <v>184</v>
      </c>
      <c r="AG415" s="29" t="s">
        <v>3130</v>
      </c>
      <c r="AH415" s="29" t="s">
        <v>189</v>
      </c>
      <c r="AI415" s="43" t="str">
        <f>tab_herpeto[[#This Row],[Espécie*]]</f>
        <v>Physalaemus cuvieri</v>
      </c>
      <c r="AJ415" s="34" t="str">
        <f>IFERROR(VLOOKUP(tab_herpeto[[#This Row],[Espécie*2]],'Base de dados'!B:Z,7,),0)</f>
        <v>rãzinha-do-folhiço</v>
      </c>
      <c r="AK415" s="29" t="str">
        <f>IFERROR(VLOOKUP(tab_herpeto[[#This Row],[Espécie*2]],'Base de dados'!B:Z,13,),0)</f>
        <v>-</v>
      </c>
      <c r="AL415" s="29"/>
      <c r="AM415" s="4">
        <v>532066</v>
      </c>
      <c r="AN415" s="4">
        <v>6959590</v>
      </c>
      <c r="AO415" s="29" t="str">
        <f>IFERROR(VLOOKUP(tab_herpeto[[#This Row],[Espécie*2]],'Base de dados'!B:Z,22,),0)</f>
        <v>-</v>
      </c>
      <c r="AP415" s="29" t="str">
        <f>IFERROR(VLOOKUP(tab_herpeto[[#This Row],[Espécie*2]],'Base de dados'!B:Z,23,),0)</f>
        <v>-</v>
      </c>
      <c r="AQ415" s="29" t="str">
        <f>IFERROR(VLOOKUP(tab_herpeto[[#This Row],[Espécie*2]],'Base de dados'!B:Z,21,),0)</f>
        <v>LC</v>
      </c>
      <c r="AR415" s="29" t="str">
        <f>tab_herpeto[[#This Row],[Campanha]]</f>
        <v>C04</v>
      </c>
      <c r="AS415" s="29"/>
      <c r="AT415" s="29" t="str">
        <f>tab_herpeto[[#This Row],[Método]]</f>
        <v>Ponto de escuta</v>
      </c>
      <c r="AU415" s="29" t="str">
        <f>tab_herpeto[[#This Row],[ID Marcação*]]</f>
        <v>-</v>
      </c>
      <c r="AV415" s="29">
        <f>tab_herpeto[[#This Row],[Nº do Tombo]]</f>
        <v>0</v>
      </c>
      <c r="AW415" s="29" t="str">
        <f>IFERROR(VLOOKUP(tab_herpeto[[#This Row],[Espécie*2]],'Base de dados'!B:Z,11,),0)</f>
        <v>R</v>
      </c>
      <c r="AX415" s="29" t="str">
        <f>IFERROR(VLOOKUP(tab_herpeto[[#This Row],[Espécie*2]],'Base de dados'!B:Z,3,),0)</f>
        <v>Anura</v>
      </c>
      <c r="AY415" s="29" t="str">
        <f>IFERROR(VLOOKUP(tab_herpeto[[#This Row],[Espécie*2]],'Base de dados'!B:Z,4,),0)</f>
        <v>Leptodactylidae</v>
      </c>
      <c r="AZ415" s="29" t="str">
        <f>IFERROR(VLOOKUP(tab_herpeto[[#This Row],[Espécie*2]],'Base de dados'!B:Z,5,),0)</f>
        <v>Leiuperinae</v>
      </c>
      <c r="BA415" s="29">
        <f>IFERROR(VLOOKUP(tab_herpeto[[#This Row],[Espécie*2]],'Base de dados'!B:Z,6,),0)</f>
        <v>0</v>
      </c>
      <c r="BB415" s="29" t="str">
        <f>IFERROR(VLOOKUP(tab_herpeto[[#This Row],[Espécie*2]],'Base de dados'!B:Z,8,),0)</f>
        <v>-</v>
      </c>
      <c r="BC415" s="29" t="str">
        <f>IFERROR(VLOOKUP(tab_herpeto[[#This Row],[Espécie*2]],'Base de dados'!B:Z,9,),0)</f>
        <v>Te</v>
      </c>
      <c r="BD415" s="29" t="str">
        <f>IFERROR(VLOOKUP(tab_herpeto[[#This Row],[Espécie*2]],'Base de dados'!B:Z,10,),0)</f>
        <v>A</v>
      </c>
      <c r="BE415" s="29" t="str">
        <f>IFERROR(VLOOKUP(tab_herpeto[[#This Row],[Espécie*2]],'Base de dados'!B:Z,12,),0)</f>
        <v>-</v>
      </c>
      <c r="BF415" s="29" t="str">
        <f>IFERROR(VLOOKUP(tab_herpeto[[#This Row],[Espécie*2]],'Base de dados'!B:Z,14,),0)</f>
        <v>Exceto AC e RR</v>
      </c>
      <c r="BG415" s="29">
        <f>IFERROR(VLOOKUP(tab_herpeto[[#This Row],[Espécie*2]],'Base de dados'!B:Z,15,),0)</f>
        <v>0</v>
      </c>
      <c r="BH415" s="29">
        <f>IFERROR(VLOOKUP(tab_herpeto[[#This Row],[Espécie*2]],'Base de dados'!B:Z,16,),0)</f>
        <v>0</v>
      </c>
      <c r="BI415" s="29">
        <f>IFERROR(VLOOKUP(tab_herpeto[[#This Row],[Espécie*2]],'Base de dados'!B:Z,17,),0)</f>
        <v>0</v>
      </c>
      <c r="BJ415" s="29">
        <f>IFERROR(VLOOKUP(tab_herpeto[[#This Row],[Espécie*2]],'Base de dados'!B:Z,18,),0)</f>
        <v>0</v>
      </c>
      <c r="BK415" s="29" t="str">
        <f>IFERROR(VLOOKUP(tab_herpeto[[#This Row],[Espécie*2]],'Base de dados'!B:Z,19,),0)</f>
        <v>-</v>
      </c>
      <c r="BL415" s="29" t="str">
        <f>IFERROR(VLOOKUP(tab_herpeto[[#This Row],[Espécie*2]],'Base de dados'!B:Z,20,),0)</f>
        <v>-</v>
      </c>
      <c r="BM415" s="29" t="str">
        <f>IFERROR(VLOOKUP(tab_herpeto[[#This Row],[Espécie*2]],'Base de dados'!B:Z,24),0)</f>
        <v>-</v>
      </c>
      <c r="BN415" s="29" t="str">
        <f>IFERROR(VLOOKUP(tab_herpeto[[#This Row],[Espécie*2]],'Base de dados'!B:Z,25,),0)</f>
        <v>-</v>
      </c>
      <c r="BO415" s="29" t="str">
        <f>IFERROR(VLOOKUP(tab_herpeto[[#This Row],[Espécie*2]],'Base de dados'!B:Z,2),0)</f>
        <v>XX</v>
      </c>
      <c r="BP415" s="29">
        <f>IFERROR(VLOOKUP(tab_herpeto[[#This Row],[Espécie*2]],'Base de dados'!B:AA,26),0)</f>
        <v>0</v>
      </c>
    </row>
    <row r="416" spans="2:68" x14ac:dyDescent="0.25">
      <c r="B416" s="29">
        <v>412</v>
      </c>
      <c r="C416" s="33" t="s">
        <v>3071</v>
      </c>
      <c r="D416" s="29" t="s">
        <v>3131</v>
      </c>
      <c r="E416" s="29" t="s">
        <v>86</v>
      </c>
      <c r="F416" s="50">
        <v>45202</v>
      </c>
      <c r="G416" s="50" t="s">
        <v>3075</v>
      </c>
      <c r="H416" s="50"/>
      <c r="I416" s="50" t="s">
        <v>57</v>
      </c>
      <c r="J416" s="50" t="s">
        <v>3133</v>
      </c>
      <c r="K416" s="50" t="s">
        <v>1268</v>
      </c>
      <c r="L416" s="29" t="str">
        <f>IFERROR(VLOOKUP(tab_herpeto[[#This Row],[Espécie*]],'Base de dados'!B:Z,7,),0)</f>
        <v>sapinho-limão</v>
      </c>
      <c r="M416" s="29" t="s">
        <v>3</v>
      </c>
      <c r="N416" s="49" t="s">
        <v>82</v>
      </c>
      <c r="O416" s="49" t="s">
        <v>82</v>
      </c>
      <c r="P416" s="29" t="s">
        <v>39</v>
      </c>
      <c r="Q416" s="49" t="s">
        <v>3136</v>
      </c>
      <c r="R416" s="49"/>
      <c r="S416" s="49" t="s">
        <v>4</v>
      </c>
      <c r="T416" s="55">
        <v>0.875</v>
      </c>
      <c r="U416" s="55">
        <v>0.91666666666666696</v>
      </c>
      <c r="V416" s="49"/>
      <c r="W416" s="49"/>
      <c r="X416" s="29"/>
      <c r="Y416" s="29"/>
      <c r="Z416" s="33">
        <f>tab_herpeto[[#This Row],[Data]]</f>
        <v>45202</v>
      </c>
      <c r="AA416" s="29" t="str">
        <f>tab_herpeto[[#This Row],[Empreendimento]]</f>
        <v>PCH Canoas</v>
      </c>
      <c r="AB416" s="29" t="s">
        <v>175</v>
      </c>
      <c r="AC416" s="29" t="s">
        <v>178</v>
      </c>
      <c r="AD416" s="29" t="s">
        <v>181</v>
      </c>
      <c r="AE416" s="29" t="s">
        <v>3086</v>
      </c>
      <c r="AF416" s="29" t="s">
        <v>184</v>
      </c>
      <c r="AG416" s="29" t="s">
        <v>3130</v>
      </c>
      <c r="AH416" s="29" t="s">
        <v>189</v>
      </c>
      <c r="AI416" s="43" t="str">
        <f>tab_herpeto[[#This Row],[Espécie*]]</f>
        <v>Sphaenorhynchus surdus</v>
      </c>
      <c r="AJ416" s="34" t="str">
        <f>IFERROR(VLOOKUP(tab_herpeto[[#This Row],[Espécie*2]],'Base de dados'!B:Z,7,),0)</f>
        <v>sapinho-limão</v>
      </c>
      <c r="AK416" s="29" t="str">
        <f>IFERROR(VLOOKUP(tab_herpeto[[#This Row],[Espécie*2]],'Base de dados'!B:Z,13,),0)</f>
        <v>-</v>
      </c>
      <c r="AL416" s="29"/>
      <c r="AM416" s="4">
        <v>532066</v>
      </c>
      <c r="AN416" s="4">
        <v>6959590</v>
      </c>
      <c r="AO416" s="29" t="str">
        <f>IFERROR(VLOOKUP(tab_herpeto[[#This Row],[Espécie*2]],'Base de dados'!B:Z,22,),0)</f>
        <v>-</v>
      </c>
      <c r="AP416" s="29" t="str">
        <f>IFERROR(VLOOKUP(tab_herpeto[[#This Row],[Espécie*2]],'Base de dados'!B:Z,23,),0)</f>
        <v>-</v>
      </c>
      <c r="AQ416" s="29" t="str">
        <f>IFERROR(VLOOKUP(tab_herpeto[[#This Row],[Espécie*2]],'Base de dados'!B:Z,21,),0)</f>
        <v>LC</v>
      </c>
      <c r="AR416" s="29" t="str">
        <f>tab_herpeto[[#This Row],[Campanha]]</f>
        <v>C04</v>
      </c>
      <c r="AS416" s="29"/>
      <c r="AT416" s="29" t="str">
        <f>tab_herpeto[[#This Row],[Método]]</f>
        <v>Ponto de escuta</v>
      </c>
      <c r="AU416" s="29" t="str">
        <f>tab_herpeto[[#This Row],[ID Marcação*]]</f>
        <v>-</v>
      </c>
      <c r="AV416" s="29">
        <f>tab_herpeto[[#This Row],[Nº do Tombo]]</f>
        <v>0</v>
      </c>
      <c r="AW416" s="29" t="str">
        <f>IFERROR(VLOOKUP(tab_herpeto[[#This Row],[Espécie*2]],'Base de dados'!B:Z,11,),0)</f>
        <v>E</v>
      </c>
      <c r="AX416" s="29" t="str">
        <f>IFERROR(VLOOKUP(tab_herpeto[[#This Row],[Espécie*2]],'Base de dados'!B:Z,3,),0)</f>
        <v>Anura</v>
      </c>
      <c r="AY416" s="29" t="str">
        <f>IFERROR(VLOOKUP(tab_herpeto[[#This Row],[Espécie*2]],'Base de dados'!B:Z,4,),0)</f>
        <v>Hylidae</v>
      </c>
      <c r="AZ416" s="29" t="str">
        <f>IFERROR(VLOOKUP(tab_herpeto[[#This Row],[Espécie*2]],'Base de dados'!B:Z,5,),0)</f>
        <v>Scinaxinae</v>
      </c>
      <c r="BA416" s="29">
        <f>IFERROR(VLOOKUP(tab_herpeto[[#This Row],[Espécie*2]],'Base de dados'!B:Z,6,),0)</f>
        <v>0</v>
      </c>
      <c r="BB416" s="29" t="str">
        <f>IFERROR(VLOOKUP(tab_herpeto[[#This Row],[Espécie*2]],'Base de dados'!B:Z,8,),0)</f>
        <v>-</v>
      </c>
      <c r="BC416" s="29" t="str">
        <f>IFERROR(VLOOKUP(tab_herpeto[[#This Row],[Espécie*2]],'Base de dados'!B:Z,9,),0)</f>
        <v>Ar/Aq</v>
      </c>
      <c r="BD416" s="29" t="str">
        <f>IFERROR(VLOOKUP(tab_herpeto[[#This Row],[Espécie*2]],'Base de dados'!B:Z,10,),0)</f>
        <v>AF</v>
      </c>
      <c r="BE416" s="29" t="str">
        <f>IFERROR(VLOOKUP(tab_herpeto[[#This Row],[Espécie*2]],'Base de dados'!B:Z,12,),0)</f>
        <v>-</v>
      </c>
      <c r="BF416" s="29" t="str">
        <f>IFERROR(VLOOKUP(tab_herpeto[[#This Row],[Espécie*2]],'Base de dados'!B:Z,14,),0)</f>
        <v>RS, SC, PR</v>
      </c>
      <c r="BG416" s="29">
        <f>IFERROR(VLOOKUP(tab_herpeto[[#This Row],[Espécie*2]],'Base de dados'!B:Z,15,),0)</f>
        <v>0</v>
      </c>
      <c r="BH416" s="29">
        <f>IFERROR(VLOOKUP(tab_herpeto[[#This Row],[Espécie*2]],'Base de dados'!B:Z,16,),0)</f>
        <v>0</v>
      </c>
      <c r="BI416" s="29">
        <f>IFERROR(VLOOKUP(tab_herpeto[[#This Row],[Espécie*2]],'Base de dados'!B:Z,17,),0)</f>
        <v>0</v>
      </c>
      <c r="BJ416" s="29">
        <f>IFERROR(VLOOKUP(tab_herpeto[[#This Row],[Espécie*2]],'Base de dados'!B:Z,18,),0)</f>
        <v>0</v>
      </c>
      <c r="BK416" s="29" t="str">
        <f>IFERROR(VLOOKUP(tab_herpeto[[#This Row],[Espécie*2]],'Base de dados'!B:Z,19,),0)</f>
        <v>-</v>
      </c>
      <c r="BL416" s="29" t="str">
        <f>IFERROR(VLOOKUP(tab_herpeto[[#This Row],[Espécie*2]],'Base de dados'!B:Z,20,),0)</f>
        <v>-</v>
      </c>
      <c r="BM416" s="29" t="str">
        <f>IFERROR(VLOOKUP(tab_herpeto[[#This Row],[Espécie*2]],'Base de dados'!B:Z,24),0)</f>
        <v>-</v>
      </c>
      <c r="BN416" s="29" t="str">
        <f>IFERROR(VLOOKUP(tab_herpeto[[#This Row],[Espécie*2]],'Base de dados'!B:Z,25,),0)</f>
        <v>-</v>
      </c>
      <c r="BO416" s="29" t="str">
        <f>IFERROR(VLOOKUP(tab_herpeto[[#This Row],[Espécie*2]],'Base de dados'!B:Z,2),0)</f>
        <v>XX</v>
      </c>
      <c r="BP416" s="29">
        <f>IFERROR(VLOOKUP(tab_herpeto[[#This Row],[Espécie*2]],'Base de dados'!B:AA,26),0)</f>
        <v>0</v>
      </c>
    </row>
    <row r="417" spans="2:68" x14ac:dyDescent="0.25">
      <c r="B417" s="29">
        <v>413</v>
      </c>
      <c r="C417" s="33" t="s">
        <v>3071</v>
      </c>
      <c r="D417" s="29" t="s">
        <v>3131</v>
      </c>
      <c r="E417" s="29" t="s">
        <v>86</v>
      </c>
      <c r="F417" s="50">
        <v>45202</v>
      </c>
      <c r="G417" s="50" t="s">
        <v>3075</v>
      </c>
      <c r="H417" s="50"/>
      <c r="I417" s="50" t="s">
        <v>57</v>
      </c>
      <c r="J417" s="50" t="s">
        <v>3133</v>
      </c>
      <c r="K417" s="50" t="s">
        <v>1268</v>
      </c>
      <c r="L417" s="29" t="str">
        <f>IFERROR(VLOOKUP(tab_herpeto[[#This Row],[Espécie*]],'Base de dados'!B:Z,7,),0)</f>
        <v>sapinho-limão</v>
      </c>
      <c r="M417" s="29" t="s">
        <v>3</v>
      </c>
      <c r="N417" s="49" t="s">
        <v>82</v>
      </c>
      <c r="O417" s="49" t="s">
        <v>82</v>
      </c>
      <c r="P417" s="29" t="s">
        <v>39</v>
      </c>
      <c r="Q417" s="49" t="s">
        <v>3136</v>
      </c>
      <c r="R417" s="49"/>
      <c r="S417" s="49" t="s">
        <v>4</v>
      </c>
      <c r="T417" s="55">
        <v>0.875</v>
      </c>
      <c r="U417" s="55">
        <v>0.91666666666666696</v>
      </c>
      <c r="V417" s="49"/>
      <c r="W417" s="49"/>
      <c r="X417" s="29"/>
      <c r="Y417" s="29"/>
      <c r="Z417" s="33">
        <f>tab_herpeto[[#This Row],[Data]]</f>
        <v>45202</v>
      </c>
      <c r="AA417" s="29" t="str">
        <f>tab_herpeto[[#This Row],[Empreendimento]]</f>
        <v>PCH Canoas</v>
      </c>
      <c r="AB417" s="29" t="s">
        <v>175</v>
      </c>
      <c r="AC417" s="29" t="s">
        <v>178</v>
      </c>
      <c r="AD417" s="29" t="s">
        <v>181</v>
      </c>
      <c r="AE417" s="29" t="s">
        <v>3086</v>
      </c>
      <c r="AF417" s="29" t="s">
        <v>184</v>
      </c>
      <c r="AG417" s="29" t="s">
        <v>3130</v>
      </c>
      <c r="AH417" s="29" t="s">
        <v>189</v>
      </c>
      <c r="AI417" s="43" t="str">
        <f>tab_herpeto[[#This Row],[Espécie*]]</f>
        <v>Sphaenorhynchus surdus</v>
      </c>
      <c r="AJ417" s="34" t="str">
        <f>IFERROR(VLOOKUP(tab_herpeto[[#This Row],[Espécie*2]],'Base de dados'!B:Z,7,),0)</f>
        <v>sapinho-limão</v>
      </c>
      <c r="AK417" s="29" t="str">
        <f>IFERROR(VLOOKUP(tab_herpeto[[#This Row],[Espécie*2]],'Base de dados'!B:Z,13,),0)</f>
        <v>-</v>
      </c>
      <c r="AL417" s="29"/>
      <c r="AM417" s="4">
        <v>532066</v>
      </c>
      <c r="AN417" s="4">
        <v>6959590</v>
      </c>
      <c r="AO417" s="29" t="str">
        <f>IFERROR(VLOOKUP(tab_herpeto[[#This Row],[Espécie*2]],'Base de dados'!B:Z,22,),0)</f>
        <v>-</v>
      </c>
      <c r="AP417" s="29" t="str">
        <f>IFERROR(VLOOKUP(tab_herpeto[[#This Row],[Espécie*2]],'Base de dados'!B:Z,23,),0)</f>
        <v>-</v>
      </c>
      <c r="AQ417" s="29" t="str">
        <f>IFERROR(VLOOKUP(tab_herpeto[[#This Row],[Espécie*2]],'Base de dados'!B:Z,21,),0)</f>
        <v>LC</v>
      </c>
      <c r="AR417" s="29" t="str">
        <f>tab_herpeto[[#This Row],[Campanha]]</f>
        <v>C04</v>
      </c>
      <c r="AS417" s="29"/>
      <c r="AT417" s="29" t="str">
        <f>tab_herpeto[[#This Row],[Método]]</f>
        <v>Ponto de escuta</v>
      </c>
      <c r="AU417" s="29" t="str">
        <f>tab_herpeto[[#This Row],[ID Marcação*]]</f>
        <v>-</v>
      </c>
      <c r="AV417" s="29">
        <f>tab_herpeto[[#This Row],[Nº do Tombo]]</f>
        <v>0</v>
      </c>
      <c r="AW417" s="29" t="str">
        <f>IFERROR(VLOOKUP(tab_herpeto[[#This Row],[Espécie*2]],'Base de dados'!B:Z,11,),0)</f>
        <v>E</v>
      </c>
      <c r="AX417" s="29" t="str">
        <f>IFERROR(VLOOKUP(tab_herpeto[[#This Row],[Espécie*2]],'Base de dados'!B:Z,3,),0)</f>
        <v>Anura</v>
      </c>
      <c r="AY417" s="29" t="str">
        <f>IFERROR(VLOOKUP(tab_herpeto[[#This Row],[Espécie*2]],'Base de dados'!B:Z,4,),0)</f>
        <v>Hylidae</v>
      </c>
      <c r="AZ417" s="29" t="str">
        <f>IFERROR(VLOOKUP(tab_herpeto[[#This Row],[Espécie*2]],'Base de dados'!B:Z,5,),0)</f>
        <v>Scinaxinae</v>
      </c>
      <c r="BA417" s="29">
        <f>IFERROR(VLOOKUP(tab_herpeto[[#This Row],[Espécie*2]],'Base de dados'!B:Z,6,),0)</f>
        <v>0</v>
      </c>
      <c r="BB417" s="29" t="str">
        <f>IFERROR(VLOOKUP(tab_herpeto[[#This Row],[Espécie*2]],'Base de dados'!B:Z,8,),0)</f>
        <v>-</v>
      </c>
      <c r="BC417" s="29" t="str">
        <f>IFERROR(VLOOKUP(tab_herpeto[[#This Row],[Espécie*2]],'Base de dados'!B:Z,9,),0)</f>
        <v>Ar/Aq</v>
      </c>
      <c r="BD417" s="29" t="str">
        <f>IFERROR(VLOOKUP(tab_herpeto[[#This Row],[Espécie*2]],'Base de dados'!B:Z,10,),0)</f>
        <v>AF</v>
      </c>
      <c r="BE417" s="29" t="str">
        <f>IFERROR(VLOOKUP(tab_herpeto[[#This Row],[Espécie*2]],'Base de dados'!B:Z,12,),0)</f>
        <v>-</v>
      </c>
      <c r="BF417" s="29" t="str">
        <f>IFERROR(VLOOKUP(tab_herpeto[[#This Row],[Espécie*2]],'Base de dados'!B:Z,14,),0)</f>
        <v>RS, SC, PR</v>
      </c>
      <c r="BG417" s="29">
        <f>IFERROR(VLOOKUP(tab_herpeto[[#This Row],[Espécie*2]],'Base de dados'!B:Z,15,),0)</f>
        <v>0</v>
      </c>
      <c r="BH417" s="29">
        <f>IFERROR(VLOOKUP(tab_herpeto[[#This Row],[Espécie*2]],'Base de dados'!B:Z,16,),0)</f>
        <v>0</v>
      </c>
      <c r="BI417" s="29">
        <f>IFERROR(VLOOKUP(tab_herpeto[[#This Row],[Espécie*2]],'Base de dados'!B:Z,17,),0)</f>
        <v>0</v>
      </c>
      <c r="BJ417" s="29">
        <f>IFERROR(VLOOKUP(tab_herpeto[[#This Row],[Espécie*2]],'Base de dados'!B:Z,18,),0)</f>
        <v>0</v>
      </c>
      <c r="BK417" s="29" t="str">
        <f>IFERROR(VLOOKUP(tab_herpeto[[#This Row],[Espécie*2]],'Base de dados'!B:Z,19,),0)</f>
        <v>-</v>
      </c>
      <c r="BL417" s="29" t="str">
        <f>IFERROR(VLOOKUP(tab_herpeto[[#This Row],[Espécie*2]],'Base de dados'!B:Z,20,),0)</f>
        <v>-</v>
      </c>
      <c r="BM417" s="29" t="str">
        <f>IFERROR(VLOOKUP(tab_herpeto[[#This Row],[Espécie*2]],'Base de dados'!B:Z,24),0)</f>
        <v>-</v>
      </c>
      <c r="BN417" s="29" t="str">
        <f>IFERROR(VLOOKUP(tab_herpeto[[#This Row],[Espécie*2]],'Base de dados'!B:Z,25,),0)</f>
        <v>-</v>
      </c>
      <c r="BO417" s="29" t="str">
        <f>IFERROR(VLOOKUP(tab_herpeto[[#This Row],[Espécie*2]],'Base de dados'!B:Z,2),0)</f>
        <v>XX</v>
      </c>
      <c r="BP417" s="29">
        <f>IFERROR(VLOOKUP(tab_herpeto[[#This Row],[Espécie*2]],'Base de dados'!B:AA,26),0)</f>
        <v>0</v>
      </c>
    </row>
    <row r="418" spans="2:68" x14ac:dyDescent="0.25">
      <c r="B418" s="29">
        <v>414</v>
      </c>
      <c r="C418" s="33" t="s">
        <v>3071</v>
      </c>
      <c r="D418" s="29" t="s">
        <v>3131</v>
      </c>
      <c r="E418" s="29" t="s">
        <v>86</v>
      </c>
      <c r="F418" s="50">
        <v>45202</v>
      </c>
      <c r="G418" s="50" t="s">
        <v>3075</v>
      </c>
      <c r="H418" s="50"/>
      <c r="I418" s="50" t="s">
        <v>57</v>
      </c>
      <c r="J418" s="50" t="s">
        <v>3133</v>
      </c>
      <c r="K418" s="50" t="s">
        <v>1268</v>
      </c>
      <c r="L418" s="29" t="str">
        <f>IFERROR(VLOOKUP(tab_herpeto[[#This Row],[Espécie*]],'Base de dados'!B:Z,7,),0)</f>
        <v>sapinho-limão</v>
      </c>
      <c r="M418" s="29" t="s">
        <v>3</v>
      </c>
      <c r="N418" s="49" t="s">
        <v>82</v>
      </c>
      <c r="O418" s="49" t="s">
        <v>82</v>
      </c>
      <c r="P418" s="29" t="s">
        <v>39</v>
      </c>
      <c r="Q418" s="49" t="s">
        <v>3136</v>
      </c>
      <c r="R418" s="49"/>
      <c r="S418" s="49" t="s">
        <v>4</v>
      </c>
      <c r="T418" s="55">
        <v>0.875</v>
      </c>
      <c r="U418" s="55">
        <v>0.91666666666666696</v>
      </c>
      <c r="V418" s="49"/>
      <c r="W418" s="49"/>
      <c r="X418" s="29"/>
      <c r="Y418" s="29"/>
      <c r="Z418" s="33">
        <f>tab_herpeto[[#This Row],[Data]]</f>
        <v>45202</v>
      </c>
      <c r="AA418" s="29" t="str">
        <f>tab_herpeto[[#This Row],[Empreendimento]]</f>
        <v>PCH Canoas</v>
      </c>
      <c r="AB418" s="29" t="s">
        <v>175</v>
      </c>
      <c r="AC418" s="29" t="s">
        <v>178</v>
      </c>
      <c r="AD418" s="29" t="s">
        <v>181</v>
      </c>
      <c r="AE418" s="29" t="s">
        <v>3086</v>
      </c>
      <c r="AF418" s="29" t="s">
        <v>184</v>
      </c>
      <c r="AG418" s="29" t="s">
        <v>3130</v>
      </c>
      <c r="AH418" s="29" t="s">
        <v>189</v>
      </c>
      <c r="AI418" s="43" t="str">
        <f>tab_herpeto[[#This Row],[Espécie*]]</f>
        <v>Sphaenorhynchus surdus</v>
      </c>
      <c r="AJ418" s="34" t="str">
        <f>IFERROR(VLOOKUP(tab_herpeto[[#This Row],[Espécie*2]],'Base de dados'!B:Z,7,),0)</f>
        <v>sapinho-limão</v>
      </c>
      <c r="AK418" s="29" t="str">
        <f>IFERROR(VLOOKUP(tab_herpeto[[#This Row],[Espécie*2]],'Base de dados'!B:Z,13,),0)</f>
        <v>-</v>
      </c>
      <c r="AL418" s="29"/>
      <c r="AM418" s="4">
        <v>532066</v>
      </c>
      <c r="AN418" s="4">
        <v>6959590</v>
      </c>
      <c r="AO418" s="29" t="str">
        <f>IFERROR(VLOOKUP(tab_herpeto[[#This Row],[Espécie*2]],'Base de dados'!B:Z,22,),0)</f>
        <v>-</v>
      </c>
      <c r="AP418" s="29" t="str">
        <f>IFERROR(VLOOKUP(tab_herpeto[[#This Row],[Espécie*2]],'Base de dados'!B:Z,23,),0)</f>
        <v>-</v>
      </c>
      <c r="AQ418" s="29" t="str">
        <f>IFERROR(VLOOKUP(tab_herpeto[[#This Row],[Espécie*2]],'Base de dados'!B:Z,21,),0)</f>
        <v>LC</v>
      </c>
      <c r="AR418" s="29" t="str">
        <f>tab_herpeto[[#This Row],[Campanha]]</f>
        <v>C04</v>
      </c>
      <c r="AS418" s="29"/>
      <c r="AT418" s="29" t="str">
        <f>tab_herpeto[[#This Row],[Método]]</f>
        <v>Ponto de escuta</v>
      </c>
      <c r="AU418" s="29" t="str">
        <f>tab_herpeto[[#This Row],[ID Marcação*]]</f>
        <v>-</v>
      </c>
      <c r="AV418" s="29">
        <f>tab_herpeto[[#This Row],[Nº do Tombo]]</f>
        <v>0</v>
      </c>
      <c r="AW418" s="29" t="str">
        <f>IFERROR(VLOOKUP(tab_herpeto[[#This Row],[Espécie*2]],'Base de dados'!B:Z,11,),0)</f>
        <v>E</v>
      </c>
      <c r="AX418" s="29" t="str">
        <f>IFERROR(VLOOKUP(tab_herpeto[[#This Row],[Espécie*2]],'Base de dados'!B:Z,3,),0)</f>
        <v>Anura</v>
      </c>
      <c r="AY418" s="29" t="str">
        <f>IFERROR(VLOOKUP(tab_herpeto[[#This Row],[Espécie*2]],'Base de dados'!B:Z,4,),0)</f>
        <v>Hylidae</v>
      </c>
      <c r="AZ418" s="29" t="str">
        <f>IFERROR(VLOOKUP(tab_herpeto[[#This Row],[Espécie*2]],'Base de dados'!B:Z,5,),0)</f>
        <v>Scinaxinae</v>
      </c>
      <c r="BA418" s="29">
        <f>IFERROR(VLOOKUP(tab_herpeto[[#This Row],[Espécie*2]],'Base de dados'!B:Z,6,),0)</f>
        <v>0</v>
      </c>
      <c r="BB418" s="29" t="str">
        <f>IFERROR(VLOOKUP(tab_herpeto[[#This Row],[Espécie*2]],'Base de dados'!B:Z,8,),0)</f>
        <v>-</v>
      </c>
      <c r="BC418" s="29" t="str">
        <f>IFERROR(VLOOKUP(tab_herpeto[[#This Row],[Espécie*2]],'Base de dados'!B:Z,9,),0)</f>
        <v>Ar/Aq</v>
      </c>
      <c r="BD418" s="29" t="str">
        <f>IFERROR(VLOOKUP(tab_herpeto[[#This Row],[Espécie*2]],'Base de dados'!B:Z,10,),0)</f>
        <v>AF</v>
      </c>
      <c r="BE418" s="29" t="str">
        <f>IFERROR(VLOOKUP(tab_herpeto[[#This Row],[Espécie*2]],'Base de dados'!B:Z,12,),0)</f>
        <v>-</v>
      </c>
      <c r="BF418" s="29" t="str">
        <f>IFERROR(VLOOKUP(tab_herpeto[[#This Row],[Espécie*2]],'Base de dados'!B:Z,14,),0)</f>
        <v>RS, SC, PR</v>
      </c>
      <c r="BG418" s="29">
        <f>IFERROR(VLOOKUP(tab_herpeto[[#This Row],[Espécie*2]],'Base de dados'!B:Z,15,),0)</f>
        <v>0</v>
      </c>
      <c r="BH418" s="29">
        <f>IFERROR(VLOOKUP(tab_herpeto[[#This Row],[Espécie*2]],'Base de dados'!B:Z,16,),0)</f>
        <v>0</v>
      </c>
      <c r="BI418" s="29">
        <f>IFERROR(VLOOKUP(tab_herpeto[[#This Row],[Espécie*2]],'Base de dados'!B:Z,17,),0)</f>
        <v>0</v>
      </c>
      <c r="BJ418" s="29">
        <f>IFERROR(VLOOKUP(tab_herpeto[[#This Row],[Espécie*2]],'Base de dados'!B:Z,18,),0)</f>
        <v>0</v>
      </c>
      <c r="BK418" s="29" t="str">
        <f>IFERROR(VLOOKUP(tab_herpeto[[#This Row],[Espécie*2]],'Base de dados'!B:Z,19,),0)</f>
        <v>-</v>
      </c>
      <c r="BL418" s="29" t="str">
        <f>IFERROR(VLOOKUP(tab_herpeto[[#This Row],[Espécie*2]],'Base de dados'!B:Z,20,),0)</f>
        <v>-</v>
      </c>
      <c r="BM418" s="29" t="str">
        <f>IFERROR(VLOOKUP(tab_herpeto[[#This Row],[Espécie*2]],'Base de dados'!B:Z,24),0)</f>
        <v>-</v>
      </c>
      <c r="BN418" s="29" t="str">
        <f>IFERROR(VLOOKUP(tab_herpeto[[#This Row],[Espécie*2]],'Base de dados'!B:Z,25,),0)</f>
        <v>-</v>
      </c>
      <c r="BO418" s="29" t="str">
        <f>IFERROR(VLOOKUP(tab_herpeto[[#This Row],[Espécie*2]],'Base de dados'!B:Z,2),0)</f>
        <v>XX</v>
      </c>
      <c r="BP418" s="29">
        <f>IFERROR(VLOOKUP(tab_herpeto[[#This Row],[Espécie*2]],'Base de dados'!B:AA,26),0)</f>
        <v>0</v>
      </c>
    </row>
    <row r="419" spans="2:68" x14ac:dyDescent="0.25">
      <c r="B419" s="29">
        <v>415</v>
      </c>
      <c r="C419" s="33" t="s">
        <v>3071</v>
      </c>
      <c r="D419" s="29" t="s">
        <v>3131</v>
      </c>
      <c r="E419" s="29" t="s">
        <v>86</v>
      </c>
      <c r="F419" s="50">
        <v>45202</v>
      </c>
      <c r="G419" s="50" t="s">
        <v>3075</v>
      </c>
      <c r="H419" s="50"/>
      <c r="I419" s="50" t="s">
        <v>57</v>
      </c>
      <c r="J419" s="50" t="s">
        <v>3133</v>
      </c>
      <c r="K419" s="50" t="s">
        <v>1268</v>
      </c>
      <c r="L419" s="29" t="str">
        <f>IFERROR(VLOOKUP(tab_herpeto[[#This Row],[Espécie*]],'Base de dados'!B:Z,7,),0)</f>
        <v>sapinho-limão</v>
      </c>
      <c r="M419" s="29" t="s">
        <v>3</v>
      </c>
      <c r="N419" s="49" t="s">
        <v>82</v>
      </c>
      <c r="O419" s="49" t="s">
        <v>82</v>
      </c>
      <c r="P419" s="29" t="s">
        <v>39</v>
      </c>
      <c r="Q419" s="49" t="s">
        <v>3136</v>
      </c>
      <c r="R419" s="49"/>
      <c r="S419" s="49" t="s">
        <v>4</v>
      </c>
      <c r="T419" s="55">
        <v>0.875</v>
      </c>
      <c r="U419" s="55">
        <v>0.91666666666666696</v>
      </c>
      <c r="V419" s="49"/>
      <c r="W419" s="49"/>
      <c r="X419" s="29"/>
      <c r="Y419" s="29"/>
      <c r="Z419" s="33">
        <f>tab_herpeto[[#This Row],[Data]]</f>
        <v>45202</v>
      </c>
      <c r="AA419" s="29" t="str">
        <f>tab_herpeto[[#This Row],[Empreendimento]]</f>
        <v>PCH Canoas</v>
      </c>
      <c r="AB419" s="29" t="s">
        <v>175</v>
      </c>
      <c r="AC419" s="29" t="s">
        <v>178</v>
      </c>
      <c r="AD419" s="29" t="s">
        <v>181</v>
      </c>
      <c r="AE419" s="29" t="s">
        <v>3086</v>
      </c>
      <c r="AF419" s="29" t="s">
        <v>184</v>
      </c>
      <c r="AG419" s="29" t="s">
        <v>3130</v>
      </c>
      <c r="AH419" s="29" t="s">
        <v>189</v>
      </c>
      <c r="AI419" s="43" t="str">
        <f>tab_herpeto[[#This Row],[Espécie*]]</f>
        <v>Sphaenorhynchus surdus</v>
      </c>
      <c r="AJ419" s="34" t="str">
        <f>IFERROR(VLOOKUP(tab_herpeto[[#This Row],[Espécie*2]],'Base de dados'!B:Z,7,),0)</f>
        <v>sapinho-limão</v>
      </c>
      <c r="AK419" s="29" t="str">
        <f>IFERROR(VLOOKUP(tab_herpeto[[#This Row],[Espécie*2]],'Base de dados'!B:Z,13,),0)</f>
        <v>-</v>
      </c>
      <c r="AL419" s="29"/>
      <c r="AM419" s="4">
        <v>532066</v>
      </c>
      <c r="AN419" s="4">
        <v>6959590</v>
      </c>
      <c r="AO419" s="29" t="str">
        <f>IFERROR(VLOOKUP(tab_herpeto[[#This Row],[Espécie*2]],'Base de dados'!B:Z,22,),0)</f>
        <v>-</v>
      </c>
      <c r="AP419" s="29" t="str">
        <f>IFERROR(VLOOKUP(tab_herpeto[[#This Row],[Espécie*2]],'Base de dados'!B:Z,23,),0)</f>
        <v>-</v>
      </c>
      <c r="AQ419" s="29" t="str">
        <f>IFERROR(VLOOKUP(tab_herpeto[[#This Row],[Espécie*2]],'Base de dados'!B:Z,21,),0)</f>
        <v>LC</v>
      </c>
      <c r="AR419" s="29" t="str">
        <f>tab_herpeto[[#This Row],[Campanha]]</f>
        <v>C04</v>
      </c>
      <c r="AS419" s="29"/>
      <c r="AT419" s="29" t="str">
        <f>tab_herpeto[[#This Row],[Método]]</f>
        <v>Ponto de escuta</v>
      </c>
      <c r="AU419" s="29" t="str">
        <f>tab_herpeto[[#This Row],[ID Marcação*]]</f>
        <v>-</v>
      </c>
      <c r="AV419" s="29">
        <f>tab_herpeto[[#This Row],[Nº do Tombo]]</f>
        <v>0</v>
      </c>
      <c r="AW419" s="29" t="str">
        <f>IFERROR(VLOOKUP(tab_herpeto[[#This Row],[Espécie*2]],'Base de dados'!B:Z,11,),0)</f>
        <v>E</v>
      </c>
      <c r="AX419" s="29" t="str">
        <f>IFERROR(VLOOKUP(tab_herpeto[[#This Row],[Espécie*2]],'Base de dados'!B:Z,3,),0)</f>
        <v>Anura</v>
      </c>
      <c r="AY419" s="29" t="str">
        <f>IFERROR(VLOOKUP(tab_herpeto[[#This Row],[Espécie*2]],'Base de dados'!B:Z,4,),0)</f>
        <v>Hylidae</v>
      </c>
      <c r="AZ419" s="29" t="str">
        <f>IFERROR(VLOOKUP(tab_herpeto[[#This Row],[Espécie*2]],'Base de dados'!B:Z,5,),0)</f>
        <v>Scinaxinae</v>
      </c>
      <c r="BA419" s="29">
        <f>IFERROR(VLOOKUP(tab_herpeto[[#This Row],[Espécie*2]],'Base de dados'!B:Z,6,),0)</f>
        <v>0</v>
      </c>
      <c r="BB419" s="29" t="str">
        <f>IFERROR(VLOOKUP(tab_herpeto[[#This Row],[Espécie*2]],'Base de dados'!B:Z,8,),0)</f>
        <v>-</v>
      </c>
      <c r="BC419" s="29" t="str">
        <f>IFERROR(VLOOKUP(tab_herpeto[[#This Row],[Espécie*2]],'Base de dados'!B:Z,9,),0)</f>
        <v>Ar/Aq</v>
      </c>
      <c r="BD419" s="29" t="str">
        <f>IFERROR(VLOOKUP(tab_herpeto[[#This Row],[Espécie*2]],'Base de dados'!B:Z,10,),0)</f>
        <v>AF</v>
      </c>
      <c r="BE419" s="29" t="str">
        <f>IFERROR(VLOOKUP(tab_herpeto[[#This Row],[Espécie*2]],'Base de dados'!B:Z,12,),0)</f>
        <v>-</v>
      </c>
      <c r="BF419" s="29" t="str">
        <f>IFERROR(VLOOKUP(tab_herpeto[[#This Row],[Espécie*2]],'Base de dados'!B:Z,14,),0)</f>
        <v>RS, SC, PR</v>
      </c>
      <c r="BG419" s="29">
        <f>IFERROR(VLOOKUP(tab_herpeto[[#This Row],[Espécie*2]],'Base de dados'!B:Z,15,),0)</f>
        <v>0</v>
      </c>
      <c r="BH419" s="29">
        <f>IFERROR(VLOOKUP(tab_herpeto[[#This Row],[Espécie*2]],'Base de dados'!B:Z,16,),0)</f>
        <v>0</v>
      </c>
      <c r="BI419" s="29">
        <f>IFERROR(VLOOKUP(tab_herpeto[[#This Row],[Espécie*2]],'Base de dados'!B:Z,17,),0)</f>
        <v>0</v>
      </c>
      <c r="BJ419" s="29">
        <f>IFERROR(VLOOKUP(tab_herpeto[[#This Row],[Espécie*2]],'Base de dados'!B:Z,18,),0)</f>
        <v>0</v>
      </c>
      <c r="BK419" s="29" t="str">
        <f>IFERROR(VLOOKUP(tab_herpeto[[#This Row],[Espécie*2]],'Base de dados'!B:Z,19,),0)</f>
        <v>-</v>
      </c>
      <c r="BL419" s="29" t="str">
        <f>IFERROR(VLOOKUP(tab_herpeto[[#This Row],[Espécie*2]],'Base de dados'!B:Z,20,),0)</f>
        <v>-</v>
      </c>
      <c r="BM419" s="29" t="str">
        <f>IFERROR(VLOOKUP(tab_herpeto[[#This Row],[Espécie*2]],'Base de dados'!B:Z,24),0)</f>
        <v>-</v>
      </c>
      <c r="BN419" s="29" t="str">
        <f>IFERROR(VLOOKUP(tab_herpeto[[#This Row],[Espécie*2]],'Base de dados'!B:Z,25,),0)</f>
        <v>-</v>
      </c>
      <c r="BO419" s="29" t="str">
        <f>IFERROR(VLOOKUP(tab_herpeto[[#This Row],[Espécie*2]],'Base de dados'!B:Z,2),0)</f>
        <v>XX</v>
      </c>
      <c r="BP419" s="29">
        <f>IFERROR(VLOOKUP(tab_herpeto[[#This Row],[Espécie*2]],'Base de dados'!B:AA,26),0)</f>
        <v>0</v>
      </c>
    </row>
    <row r="420" spans="2:68" x14ac:dyDescent="0.25">
      <c r="B420" s="29">
        <v>416</v>
      </c>
      <c r="C420" s="33" t="s">
        <v>3071</v>
      </c>
      <c r="D420" s="29" t="s">
        <v>3131</v>
      </c>
      <c r="E420" s="29" t="s">
        <v>86</v>
      </c>
      <c r="F420" s="50">
        <v>45202</v>
      </c>
      <c r="G420" s="50" t="s">
        <v>3075</v>
      </c>
      <c r="H420" s="50"/>
      <c r="I420" s="50" t="s">
        <v>57</v>
      </c>
      <c r="J420" s="50" t="s">
        <v>3133</v>
      </c>
      <c r="K420" s="50" t="s">
        <v>1268</v>
      </c>
      <c r="L420" s="29" t="str">
        <f>IFERROR(VLOOKUP(tab_herpeto[[#This Row],[Espécie*]],'Base de dados'!B:Z,7,),0)</f>
        <v>sapinho-limão</v>
      </c>
      <c r="M420" s="29" t="s">
        <v>3</v>
      </c>
      <c r="N420" s="49" t="s">
        <v>82</v>
      </c>
      <c r="O420" s="49" t="s">
        <v>82</v>
      </c>
      <c r="P420" s="29" t="s">
        <v>39</v>
      </c>
      <c r="Q420" s="49" t="s">
        <v>3136</v>
      </c>
      <c r="R420" s="49"/>
      <c r="S420" s="49" t="s">
        <v>4</v>
      </c>
      <c r="T420" s="55">
        <v>0.875</v>
      </c>
      <c r="U420" s="55">
        <v>0.91666666666666696</v>
      </c>
      <c r="V420" s="49"/>
      <c r="W420" s="49"/>
      <c r="X420" s="29"/>
      <c r="Y420" s="29"/>
      <c r="Z420" s="33">
        <f>tab_herpeto[[#This Row],[Data]]</f>
        <v>45202</v>
      </c>
      <c r="AA420" s="29" t="str">
        <f>tab_herpeto[[#This Row],[Empreendimento]]</f>
        <v>PCH Canoas</v>
      </c>
      <c r="AB420" s="29" t="s">
        <v>175</v>
      </c>
      <c r="AC420" s="29" t="s">
        <v>178</v>
      </c>
      <c r="AD420" s="29" t="s">
        <v>181</v>
      </c>
      <c r="AE420" s="29" t="s">
        <v>3086</v>
      </c>
      <c r="AF420" s="29" t="s">
        <v>184</v>
      </c>
      <c r="AG420" s="29" t="s">
        <v>3130</v>
      </c>
      <c r="AH420" s="29" t="s">
        <v>189</v>
      </c>
      <c r="AI420" s="43" t="str">
        <f>tab_herpeto[[#This Row],[Espécie*]]</f>
        <v>Sphaenorhynchus surdus</v>
      </c>
      <c r="AJ420" s="34" t="str">
        <f>IFERROR(VLOOKUP(tab_herpeto[[#This Row],[Espécie*2]],'Base de dados'!B:Z,7,),0)</f>
        <v>sapinho-limão</v>
      </c>
      <c r="AK420" s="29" t="str">
        <f>IFERROR(VLOOKUP(tab_herpeto[[#This Row],[Espécie*2]],'Base de dados'!B:Z,13,),0)</f>
        <v>-</v>
      </c>
      <c r="AL420" s="29"/>
      <c r="AM420" s="4">
        <v>532066</v>
      </c>
      <c r="AN420" s="4">
        <v>6959590</v>
      </c>
      <c r="AO420" s="29" t="str">
        <f>IFERROR(VLOOKUP(tab_herpeto[[#This Row],[Espécie*2]],'Base de dados'!B:Z,22,),0)</f>
        <v>-</v>
      </c>
      <c r="AP420" s="29" t="str">
        <f>IFERROR(VLOOKUP(tab_herpeto[[#This Row],[Espécie*2]],'Base de dados'!B:Z,23,),0)</f>
        <v>-</v>
      </c>
      <c r="AQ420" s="29" t="str">
        <f>IFERROR(VLOOKUP(tab_herpeto[[#This Row],[Espécie*2]],'Base de dados'!B:Z,21,),0)</f>
        <v>LC</v>
      </c>
      <c r="AR420" s="29" t="str">
        <f>tab_herpeto[[#This Row],[Campanha]]</f>
        <v>C04</v>
      </c>
      <c r="AS420" s="29"/>
      <c r="AT420" s="29" t="str">
        <f>tab_herpeto[[#This Row],[Método]]</f>
        <v>Ponto de escuta</v>
      </c>
      <c r="AU420" s="29" t="str">
        <f>tab_herpeto[[#This Row],[ID Marcação*]]</f>
        <v>-</v>
      </c>
      <c r="AV420" s="29">
        <f>tab_herpeto[[#This Row],[Nº do Tombo]]</f>
        <v>0</v>
      </c>
      <c r="AW420" s="29" t="str">
        <f>IFERROR(VLOOKUP(tab_herpeto[[#This Row],[Espécie*2]],'Base de dados'!B:Z,11,),0)</f>
        <v>E</v>
      </c>
      <c r="AX420" s="29" t="str">
        <f>IFERROR(VLOOKUP(tab_herpeto[[#This Row],[Espécie*2]],'Base de dados'!B:Z,3,),0)</f>
        <v>Anura</v>
      </c>
      <c r="AY420" s="29" t="str">
        <f>IFERROR(VLOOKUP(tab_herpeto[[#This Row],[Espécie*2]],'Base de dados'!B:Z,4,),0)</f>
        <v>Hylidae</v>
      </c>
      <c r="AZ420" s="29" t="str">
        <f>IFERROR(VLOOKUP(tab_herpeto[[#This Row],[Espécie*2]],'Base de dados'!B:Z,5,),0)</f>
        <v>Scinaxinae</v>
      </c>
      <c r="BA420" s="29">
        <f>IFERROR(VLOOKUP(tab_herpeto[[#This Row],[Espécie*2]],'Base de dados'!B:Z,6,),0)</f>
        <v>0</v>
      </c>
      <c r="BB420" s="29" t="str">
        <f>IFERROR(VLOOKUP(tab_herpeto[[#This Row],[Espécie*2]],'Base de dados'!B:Z,8,),0)</f>
        <v>-</v>
      </c>
      <c r="BC420" s="29" t="str">
        <f>IFERROR(VLOOKUP(tab_herpeto[[#This Row],[Espécie*2]],'Base de dados'!B:Z,9,),0)</f>
        <v>Ar/Aq</v>
      </c>
      <c r="BD420" s="29" t="str">
        <f>IFERROR(VLOOKUP(tab_herpeto[[#This Row],[Espécie*2]],'Base de dados'!B:Z,10,),0)</f>
        <v>AF</v>
      </c>
      <c r="BE420" s="29" t="str">
        <f>IFERROR(VLOOKUP(tab_herpeto[[#This Row],[Espécie*2]],'Base de dados'!B:Z,12,),0)</f>
        <v>-</v>
      </c>
      <c r="BF420" s="29" t="str">
        <f>IFERROR(VLOOKUP(tab_herpeto[[#This Row],[Espécie*2]],'Base de dados'!B:Z,14,),0)</f>
        <v>RS, SC, PR</v>
      </c>
      <c r="BG420" s="29">
        <f>IFERROR(VLOOKUP(tab_herpeto[[#This Row],[Espécie*2]],'Base de dados'!B:Z,15,),0)</f>
        <v>0</v>
      </c>
      <c r="BH420" s="29">
        <f>IFERROR(VLOOKUP(tab_herpeto[[#This Row],[Espécie*2]],'Base de dados'!B:Z,16,),0)</f>
        <v>0</v>
      </c>
      <c r="BI420" s="29">
        <f>IFERROR(VLOOKUP(tab_herpeto[[#This Row],[Espécie*2]],'Base de dados'!B:Z,17,),0)</f>
        <v>0</v>
      </c>
      <c r="BJ420" s="29">
        <f>IFERROR(VLOOKUP(tab_herpeto[[#This Row],[Espécie*2]],'Base de dados'!B:Z,18,),0)</f>
        <v>0</v>
      </c>
      <c r="BK420" s="29" t="str">
        <f>IFERROR(VLOOKUP(tab_herpeto[[#This Row],[Espécie*2]],'Base de dados'!B:Z,19,),0)</f>
        <v>-</v>
      </c>
      <c r="BL420" s="29" t="str">
        <f>IFERROR(VLOOKUP(tab_herpeto[[#This Row],[Espécie*2]],'Base de dados'!B:Z,20,),0)</f>
        <v>-</v>
      </c>
      <c r="BM420" s="29" t="str">
        <f>IFERROR(VLOOKUP(tab_herpeto[[#This Row],[Espécie*2]],'Base de dados'!B:Z,24),0)</f>
        <v>-</v>
      </c>
      <c r="BN420" s="29" t="str">
        <f>IFERROR(VLOOKUP(tab_herpeto[[#This Row],[Espécie*2]],'Base de dados'!B:Z,25,),0)</f>
        <v>-</v>
      </c>
      <c r="BO420" s="29" t="str">
        <f>IFERROR(VLOOKUP(tab_herpeto[[#This Row],[Espécie*2]],'Base de dados'!B:Z,2),0)</f>
        <v>XX</v>
      </c>
      <c r="BP420" s="29">
        <f>IFERROR(VLOOKUP(tab_herpeto[[#This Row],[Espécie*2]],'Base de dados'!B:AA,26),0)</f>
        <v>0</v>
      </c>
    </row>
    <row r="421" spans="2:68" x14ac:dyDescent="0.25">
      <c r="B421" s="29">
        <v>417</v>
      </c>
      <c r="C421" s="33" t="s">
        <v>3071</v>
      </c>
      <c r="D421" s="29" t="s">
        <v>3131</v>
      </c>
      <c r="E421" s="29" t="s">
        <v>86</v>
      </c>
      <c r="F421" s="50">
        <v>45202</v>
      </c>
      <c r="G421" s="50" t="s">
        <v>3075</v>
      </c>
      <c r="H421" s="50"/>
      <c r="I421" s="50" t="s">
        <v>57</v>
      </c>
      <c r="J421" s="50" t="s">
        <v>3133</v>
      </c>
      <c r="K421" s="50" t="s">
        <v>1268</v>
      </c>
      <c r="L421" s="29" t="str">
        <f>IFERROR(VLOOKUP(tab_herpeto[[#This Row],[Espécie*]],'Base de dados'!B:Z,7,),0)</f>
        <v>sapinho-limão</v>
      </c>
      <c r="M421" s="29" t="s">
        <v>3</v>
      </c>
      <c r="N421" s="49" t="s">
        <v>82</v>
      </c>
      <c r="O421" s="49" t="s">
        <v>82</v>
      </c>
      <c r="P421" s="29" t="s">
        <v>39</v>
      </c>
      <c r="Q421" s="49" t="s">
        <v>3136</v>
      </c>
      <c r="R421" s="49"/>
      <c r="S421" s="49" t="s">
        <v>4</v>
      </c>
      <c r="T421" s="55">
        <v>0.875</v>
      </c>
      <c r="U421" s="55">
        <v>0.91666666666666696</v>
      </c>
      <c r="V421" s="49"/>
      <c r="W421" s="49"/>
      <c r="X421" s="29"/>
      <c r="Y421" s="29"/>
      <c r="Z421" s="33">
        <f>tab_herpeto[[#This Row],[Data]]</f>
        <v>45202</v>
      </c>
      <c r="AA421" s="29" t="str">
        <f>tab_herpeto[[#This Row],[Empreendimento]]</f>
        <v>PCH Canoas</v>
      </c>
      <c r="AB421" s="29" t="s">
        <v>175</v>
      </c>
      <c r="AC421" s="29" t="s">
        <v>178</v>
      </c>
      <c r="AD421" s="29" t="s">
        <v>181</v>
      </c>
      <c r="AE421" s="29" t="s">
        <v>3086</v>
      </c>
      <c r="AF421" s="29" t="s">
        <v>184</v>
      </c>
      <c r="AG421" s="29" t="s">
        <v>3130</v>
      </c>
      <c r="AH421" s="29" t="s">
        <v>189</v>
      </c>
      <c r="AI421" s="43" t="str">
        <f>tab_herpeto[[#This Row],[Espécie*]]</f>
        <v>Sphaenorhynchus surdus</v>
      </c>
      <c r="AJ421" s="34" t="str">
        <f>IFERROR(VLOOKUP(tab_herpeto[[#This Row],[Espécie*2]],'Base de dados'!B:Z,7,),0)</f>
        <v>sapinho-limão</v>
      </c>
      <c r="AK421" s="29" t="str">
        <f>IFERROR(VLOOKUP(tab_herpeto[[#This Row],[Espécie*2]],'Base de dados'!B:Z,13,),0)</f>
        <v>-</v>
      </c>
      <c r="AL421" s="29"/>
      <c r="AM421" s="4">
        <v>532066</v>
      </c>
      <c r="AN421" s="4">
        <v>6959590</v>
      </c>
      <c r="AO421" s="29" t="str">
        <f>IFERROR(VLOOKUP(tab_herpeto[[#This Row],[Espécie*2]],'Base de dados'!B:Z,22,),0)</f>
        <v>-</v>
      </c>
      <c r="AP421" s="29" t="str">
        <f>IFERROR(VLOOKUP(tab_herpeto[[#This Row],[Espécie*2]],'Base de dados'!B:Z,23,),0)</f>
        <v>-</v>
      </c>
      <c r="AQ421" s="29" t="str">
        <f>IFERROR(VLOOKUP(tab_herpeto[[#This Row],[Espécie*2]],'Base de dados'!B:Z,21,),0)</f>
        <v>LC</v>
      </c>
      <c r="AR421" s="29" t="str">
        <f>tab_herpeto[[#This Row],[Campanha]]</f>
        <v>C04</v>
      </c>
      <c r="AS421" s="29"/>
      <c r="AT421" s="29" t="str">
        <f>tab_herpeto[[#This Row],[Método]]</f>
        <v>Ponto de escuta</v>
      </c>
      <c r="AU421" s="29" t="str">
        <f>tab_herpeto[[#This Row],[ID Marcação*]]</f>
        <v>-</v>
      </c>
      <c r="AV421" s="29">
        <f>tab_herpeto[[#This Row],[Nº do Tombo]]</f>
        <v>0</v>
      </c>
      <c r="AW421" s="29" t="str">
        <f>IFERROR(VLOOKUP(tab_herpeto[[#This Row],[Espécie*2]],'Base de dados'!B:Z,11,),0)</f>
        <v>E</v>
      </c>
      <c r="AX421" s="29" t="str">
        <f>IFERROR(VLOOKUP(tab_herpeto[[#This Row],[Espécie*2]],'Base de dados'!B:Z,3,),0)</f>
        <v>Anura</v>
      </c>
      <c r="AY421" s="29" t="str">
        <f>IFERROR(VLOOKUP(tab_herpeto[[#This Row],[Espécie*2]],'Base de dados'!B:Z,4,),0)</f>
        <v>Hylidae</v>
      </c>
      <c r="AZ421" s="29" t="str">
        <f>IFERROR(VLOOKUP(tab_herpeto[[#This Row],[Espécie*2]],'Base de dados'!B:Z,5,),0)</f>
        <v>Scinaxinae</v>
      </c>
      <c r="BA421" s="29">
        <f>IFERROR(VLOOKUP(tab_herpeto[[#This Row],[Espécie*2]],'Base de dados'!B:Z,6,),0)</f>
        <v>0</v>
      </c>
      <c r="BB421" s="29" t="str">
        <f>IFERROR(VLOOKUP(tab_herpeto[[#This Row],[Espécie*2]],'Base de dados'!B:Z,8,),0)</f>
        <v>-</v>
      </c>
      <c r="BC421" s="29" t="str">
        <f>IFERROR(VLOOKUP(tab_herpeto[[#This Row],[Espécie*2]],'Base de dados'!B:Z,9,),0)</f>
        <v>Ar/Aq</v>
      </c>
      <c r="BD421" s="29" t="str">
        <f>IFERROR(VLOOKUP(tab_herpeto[[#This Row],[Espécie*2]],'Base de dados'!B:Z,10,),0)</f>
        <v>AF</v>
      </c>
      <c r="BE421" s="29" t="str">
        <f>IFERROR(VLOOKUP(tab_herpeto[[#This Row],[Espécie*2]],'Base de dados'!B:Z,12,),0)</f>
        <v>-</v>
      </c>
      <c r="BF421" s="29" t="str">
        <f>IFERROR(VLOOKUP(tab_herpeto[[#This Row],[Espécie*2]],'Base de dados'!B:Z,14,),0)</f>
        <v>RS, SC, PR</v>
      </c>
      <c r="BG421" s="29">
        <f>IFERROR(VLOOKUP(tab_herpeto[[#This Row],[Espécie*2]],'Base de dados'!B:Z,15,),0)</f>
        <v>0</v>
      </c>
      <c r="BH421" s="29">
        <f>IFERROR(VLOOKUP(tab_herpeto[[#This Row],[Espécie*2]],'Base de dados'!B:Z,16,),0)</f>
        <v>0</v>
      </c>
      <c r="BI421" s="29">
        <f>IFERROR(VLOOKUP(tab_herpeto[[#This Row],[Espécie*2]],'Base de dados'!B:Z,17,),0)</f>
        <v>0</v>
      </c>
      <c r="BJ421" s="29">
        <f>IFERROR(VLOOKUP(tab_herpeto[[#This Row],[Espécie*2]],'Base de dados'!B:Z,18,),0)</f>
        <v>0</v>
      </c>
      <c r="BK421" s="29" t="str">
        <f>IFERROR(VLOOKUP(tab_herpeto[[#This Row],[Espécie*2]],'Base de dados'!B:Z,19,),0)</f>
        <v>-</v>
      </c>
      <c r="BL421" s="29" t="str">
        <f>IFERROR(VLOOKUP(tab_herpeto[[#This Row],[Espécie*2]],'Base de dados'!B:Z,20,),0)</f>
        <v>-</v>
      </c>
      <c r="BM421" s="29" t="str">
        <f>IFERROR(VLOOKUP(tab_herpeto[[#This Row],[Espécie*2]],'Base de dados'!B:Z,24),0)</f>
        <v>-</v>
      </c>
      <c r="BN421" s="29" t="str">
        <f>IFERROR(VLOOKUP(tab_herpeto[[#This Row],[Espécie*2]],'Base de dados'!B:Z,25,),0)</f>
        <v>-</v>
      </c>
      <c r="BO421" s="29" t="str">
        <f>IFERROR(VLOOKUP(tab_herpeto[[#This Row],[Espécie*2]],'Base de dados'!B:Z,2),0)</f>
        <v>XX</v>
      </c>
      <c r="BP421" s="29">
        <f>IFERROR(VLOOKUP(tab_herpeto[[#This Row],[Espécie*2]],'Base de dados'!B:AA,26),0)</f>
        <v>0</v>
      </c>
    </row>
    <row r="422" spans="2:68" x14ac:dyDescent="0.25">
      <c r="B422" s="29">
        <v>418</v>
      </c>
      <c r="C422" s="33" t="s">
        <v>3071</v>
      </c>
      <c r="D422" s="29" t="s">
        <v>3131</v>
      </c>
      <c r="E422" s="29" t="s">
        <v>86</v>
      </c>
      <c r="F422" s="50">
        <v>45202</v>
      </c>
      <c r="G422" s="50" t="s">
        <v>3075</v>
      </c>
      <c r="H422" s="50"/>
      <c r="I422" s="50" t="s">
        <v>57</v>
      </c>
      <c r="J422" s="50" t="s">
        <v>3133</v>
      </c>
      <c r="K422" s="50" t="s">
        <v>1268</v>
      </c>
      <c r="L422" s="29" t="str">
        <f>IFERROR(VLOOKUP(tab_herpeto[[#This Row],[Espécie*]],'Base de dados'!B:Z,7,),0)</f>
        <v>sapinho-limão</v>
      </c>
      <c r="M422" s="29" t="s">
        <v>3</v>
      </c>
      <c r="N422" s="49" t="s">
        <v>82</v>
      </c>
      <c r="O422" s="49" t="s">
        <v>82</v>
      </c>
      <c r="P422" s="29" t="s">
        <v>39</v>
      </c>
      <c r="Q422" s="49" t="s">
        <v>3136</v>
      </c>
      <c r="R422" s="49"/>
      <c r="S422" s="49" t="s">
        <v>4</v>
      </c>
      <c r="T422" s="55">
        <v>0.875</v>
      </c>
      <c r="U422" s="55">
        <v>0.91666666666666696</v>
      </c>
      <c r="V422" s="49"/>
      <c r="W422" s="49"/>
      <c r="X422" s="29"/>
      <c r="Y422" s="29"/>
      <c r="Z422" s="33">
        <f>tab_herpeto[[#This Row],[Data]]</f>
        <v>45202</v>
      </c>
      <c r="AA422" s="29" t="str">
        <f>tab_herpeto[[#This Row],[Empreendimento]]</f>
        <v>PCH Canoas</v>
      </c>
      <c r="AB422" s="29" t="s">
        <v>175</v>
      </c>
      <c r="AC422" s="29" t="s">
        <v>178</v>
      </c>
      <c r="AD422" s="29" t="s">
        <v>181</v>
      </c>
      <c r="AE422" s="29" t="s">
        <v>3086</v>
      </c>
      <c r="AF422" s="29" t="s">
        <v>184</v>
      </c>
      <c r="AG422" s="29" t="s">
        <v>3130</v>
      </c>
      <c r="AH422" s="29" t="s">
        <v>189</v>
      </c>
      <c r="AI422" s="43" t="str">
        <f>tab_herpeto[[#This Row],[Espécie*]]</f>
        <v>Sphaenorhynchus surdus</v>
      </c>
      <c r="AJ422" s="34" t="str">
        <f>IFERROR(VLOOKUP(tab_herpeto[[#This Row],[Espécie*2]],'Base de dados'!B:Z,7,),0)</f>
        <v>sapinho-limão</v>
      </c>
      <c r="AK422" s="29" t="str">
        <f>IFERROR(VLOOKUP(tab_herpeto[[#This Row],[Espécie*2]],'Base de dados'!B:Z,13,),0)</f>
        <v>-</v>
      </c>
      <c r="AL422" s="29"/>
      <c r="AM422" s="4">
        <v>532066</v>
      </c>
      <c r="AN422" s="4">
        <v>6959590</v>
      </c>
      <c r="AO422" s="29" t="str">
        <f>IFERROR(VLOOKUP(tab_herpeto[[#This Row],[Espécie*2]],'Base de dados'!B:Z,22,),0)</f>
        <v>-</v>
      </c>
      <c r="AP422" s="29" t="str">
        <f>IFERROR(VLOOKUP(tab_herpeto[[#This Row],[Espécie*2]],'Base de dados'!B:Z,23,),0)</f>
        <v>-</v>
      </c>
      <c r="AQ422" s="29" t="str">
        <f>IFERROR(VLOOKUP(tab_herpeto[[#This Row],[Espécie*2]],'Base de dados'!B:Z,21,),0)</f>
        <v>LC</v>
      </c>
      <c r="AR422" s="29" t="str">
        <f>tab_herpeto[[#This Row],[Campanha]]</f>
        <v>C04</v>
      </c>
      <c r="AS422" s="29"/>
      <c r="AT422" s="29" t="str">
        <f>tab_herpeto[[#This Row],[Método]]</f>
        <v>Ponto de escuta</v>
      </c>
      <c r="AU422" s="29" t="str">
        <f>tab_herpeto[[#This Row],[ID Marcação*]]</f>
        <v>-</v>
      </c>
      <c r="AV422" s="29">
        <f>tab_herpeto[[#This Row],[Nº do Tombo]]</f>
        <v>0</v>
      </c>
      <c r="AW422" s="29" t="str">
        <f>IFERROR(VLOOKUP(tab_herpeto[[#This Row],[Espécie*2]],'Base de dados'!B:Z,11,),0)</f>
        <v>E</v>
      </c>
      <c r="AX422" s="29" t="str">
        <f>IFERROR(VLOOKUP(tab_herpeto[[#This Row],[Espécie*2]],'Base de dados'!B:Z,3,),0)</f>
        <v>Anura</v>
      </c>
      <c r="AY422" s="29" t="str">
        <f>IFERROR(VLOOKUP(tab_herpeto[[#This Row],[Espécie*2]],'Base de dados'!B:Z,4,),0)</f>
        <v>Hylidae</v>
      </c>
      <c r="AZ422" s="29" t="str">
        <f>IFERROR(VLOOKUP(tab_herpeto[[#This Row],[Espécie*2]],'Base de dados'!B:Z,5,),0)</f>
        <v>Scinaxinae</v>
      </c>
      <c r="BA422" s="29">
        <f>IFERROR(VLOOKUP(tab_herpeto[[#This Row],[Espécie*2]],'Base de dados'!B:Z,6,),0)</f>
        <v>0</v>
      </c>
      <c r="BB422" s="29" t="str">
        <f>IFERROR(VLOOKUP(tab_herpeto[[#This Row],[Espécie*2]],'Base de dados'!B:Z,8,),0)</f>
        <v>-</v>
      </c>
      <c r="BC422" s="29" t="str">
        <f>IFERROR(VLOOKUP(tab_herpeto[[#This Row],[Espécie*2]],'Base de dados'!B:Z,9,),0)</f>
        <v>Ar/Aq</v>
      </c>
      <c r="BD422" s="29" t="str">
        <f>IFERROR(VLOOKUP(tab_herpeto[[#This Row],[Espécie*2]],'Base de dados'!B:Z,10,),0)</f>
        <v>AF</v>
      </c>
      <c r="BE422" s="29" t="str">
        <f>IFERROR(VLOOKUP(tab_herpeto[[#This Row],[Espécie*2]],'Base de dados'!B:Z,12,),0)</f>
        <v>-</v>
      </c>
      <c r="BF422" s="29" t="str">
        <f>IFERROR(VLOOKUP(tab_herpeto[[#This Row],[Espécie*2]],'Base de dados'!B:Z,14,),0)</f>
        <v>RS, SC, PR</v>
      </c>
      <c r="BG422" s="29">
        <f>IFERROR(VLOOKUP(tab_herpeto[[#This Row],[Espécie*2]],'Base de dados'!B:Z,15,),0)</f>
        <v>0</v>
      </c>
      <c r="BH422" s="29">
        <f>IFERROR(VLOOKUP(tab_herpeto[[#This Row],[Espécie*2]],'Base de dados'!B:Z,16,),0)</f>
        <v>0</v>
      </c>
      <c r="BI422" s="29">
        <f>IFERROR(VLOOKUP(tab_herpeto[[#This Row],[Espécie*2]],'Base de dados'!B:Z,17,),0)</f>
        <v>0</v>
      </c>
      <c r="BJ422" s="29">
        <f>IFERROR(VLOOKUP(tab_herpeto[[#This Row],[Espécie*2]],'Base de dados'!B:Z,18,),0)</f>
        <v>0</v>
      </c>
      <c r="BK422" s="29" t="str">
        <f>IFERROR(VLOOKUP(tab_herpeto[[#This Row],[Espécie*2]],'Base de dados'!B:Z,19,),0)</f>
        <v>-</v>
      </c>
      <c r="BL422" s="29" t="str">
        <f>IFERROR(VLOOKUP(tab_herpeto[[#This Row],[Espécie*2]],'Base de dados'!B:Z,20,),0)</f>
        <v>-</v>
      </c>
      <c r="BM422" s="29" t="str">
        <f>IFERROR(VLOOKUP(tab_herpeto[[#This Row],[Espécie*2]],'Base de dados'!B:Z,24),0)</f>
        <v>-</v>
      </c>
      <c r="BN422" s="29" t="str">
        <f>IFERROR(VLOOKUP(tab_herpeto[[#This Row],[Espécie*2]],'Base de dados'!B:Z,25,),0)</f>
        <v>-</v>
      </c>
      <c r="BO422" s="29" t="str">
        <f>IFERROR(VLOOKUP(tab_herpeto[[#This Row],[Espécie*2]],'Base de dados'!B:Z,2),0)</f>
        <v>XX</v>
      </c>
      <c r="BP422" s="29">
        <f>IFERROR(VLOOKUP(tab_herpeto[[#This Row],[Espécie*2]],'Base de dados'!B:AA,26),0)</f>
        <v>0</v>
      </c>
    </row>
    <row r="423" spans="2:68" x14ac:dyDescent="0.25">
      <c r="B423" s="29">
        <v>419</v>
      </c>
      <c r="C423" s="33" t="s">
        <v>3071</v>
      </c>
      <c r="D423" s="29" t="s">
        <v>3131</v>
      </c>
      <c r="E423" s="29" t="s">
        <v>86</v>
      </c>
      <c r="F423" s="50">
        <v>45202</v>
      </c>
      <c r="G423" s="50" t="s">
        <v>3075</v>
      </c>
      <c r="H423" s="50"/>
      <c r="I423" s="50" t="s">
        <v>57</v>
      </c>
      <c r="J423" s="50" t="s">
        <v>3133</v>
      </c>
      <c r="K423" s="50" t="s">
        <v>1268</v>
      </c>
      <c r="L423" s="29" t="str">
        <f>IFERROR(VLOOKUP(tab_herpeto[[#This Row],[Espécie*]],'Base de dados'!B:Z,7,),0)</f>
        <v>sapinho-limão</v>
      </c>
      <c r="M423" s="29" t="s">
        <v>3</v>
      </c>
      <c r="N423" s="49" t="s">
        <v>82</v>
      </c>
      <c r="O423" s="49" t="s">
        <v>82</v>
      </c>
      <c r="P423" s="29" t="s">
        <v>39</v>
      </c>
      <c r="Q423" s="49" t="s">
        <v>3136</v>
      </c>
      <c r="R423" s="49"/>
      <c r="S423" s="49" t="s">
        <v>4</v>
      </c>
      <c r="T423" s="55">
        <v>0.875</v>
      </c>
      <c r="U423" s="55">
        <v>0.91666666666666696</v>
      </c>
      <c r="V423" s="49"/>
      <c r="W423" s="49"/>
      <c r="X423" s="29"/>
      <c r="Y423" s="29"/>
      <c r="Z423" s="33">
        <f>tab_herpeto[[#This Row],[Data]]</f>
        <v>45202</v>
      </c>
      <c r="AA423" s="29" t="str">
        <f>tab_herpeto[[#This Row],[Empreendimento]]</f>
        <v>PCH Canoas</v>
      </c>
      <c r="AB423" s="29" t="s">
        <v>175</v>
      </c>
      <c r="AC423" s="29" t="s">
        <v>178</v>
      </c>
      <c r="AD423" s="29" t="s">
        <v>181</v>
      </c>
      <c r="AE423" s="29" t="s">
        <v>3086</v>
      </c>
      <c r="AF423" s="29" t="s">
        <v>184</v>
      </c>
      <c r="AG423" s="29" t="s">
        <v>3130</v>
      </c>
      <c r="AH423" s="29" t="s">
        <v>189</v>
      </c>
      <c r="AI423" s="43" t="str">
        <f>tab_herpeto[[#This Row],[Espécie*]]</f>
        <v>Sphaenorhynchus surdus</v>
      </c>
      <c r="AJ423" s="34" t="str">
        <f>IFERROR(VLOOKUP(tab_herpeto[[#This Row],[Espécie*2]],'Base de dados'!B:Z,7,),0)</f>
        <v>sapinho-limão</v>
      </c>
      <c r="AK423" s="29" t="str">
        <f>IFERROR(VLOOKUP(tab_herpeto[[#This Row],[Espécie*2]],'Base de dados'!B:Z,13,),0)</f>
        <v>-</v>
      </c>
      <c r="AL423" s="29"/>
      <c r="AM423" s="4">
        <v>532066</v>
      </c>
      <c r="AN423" s="4">
        <v>6959590</v>
      </c>
      <c r="AO423" s="29" t="str">
        <f>IFERROR(VLOOKUP(tab_herpeto[[#This Row],[Espécie*2]],'Base de dados'!B:Z,22,),0)</f>
        <v>-</v>
      </c>
      <c r="AP423" s="29" t="str">
        <f>IFERROR(VLOOKUP(tab_herpeto[[#This Row],[Espécie*2]],'Base de dados'!B:Z,23,),0)</f>
        <v>-</v>
      </c>
      <c r="AQ423" s="29" t="str">
        <f>IFERROR(VLOOKUP(tab_herpeto[[#This Row],[Espécie*2]],'Base de dados'!B:Z,21,),0)</f>
        <v>LC</v>
      </c>
      <c r="AR423" s="29" t="str">
        <f>tab_herpeto[[#This Row],[Campanha]]</f>
        <v>C04</v>
      </c>
      <c r="AS423" s="29"/>
      <c r="AT423" s="29" t="str">
        <f>tab_herpeto[[#This Row],[Método]]</f>
        <v>Ponto de escuta</v>
      </c>
      <c r="AU423" s="29" t="str">
        <f>tab_herpeto[[#This Row],[ID Marcação*]]</f>
        <v>-</v>
      </c>
      <c r="AV423" s="29">
        <f>tab_herpeto[[#This Row],[Nº do Tombo]]</f>
        <v>0</v>
      </c>
      <c r="AW423" s="29" t="str">
        <f>IFERROR(VLOOKUP(tab_herpeto[[#This Row],[Espécie*2]],'Base de dados'!B:Z,11,),0)</f>
        <v>E</v>
      </c>
      <c r="AX423" s="29" t="str">
        <f>IFERROR(VLOOKUP(tab_herpeto[[#This Row],[Espécie*2]],'Base de dados'!B:Z,3,),0)</f>
        <v>Anura</v>
      </c>
      <c r="AY423" s="29" t="str">
        <f>IFERROR(VLOOKUP(tab_herpeto[[#This Row],[Espécie*2]],'Base de dados'!B:Z,4,),0)</f>
        <v>Hylidae</v>
      </c>
      <c r="AZ423" s="29" t="str">
        <f>IFERROR(VLOOKUP(tab_herpeto[[#This Row],[Espécie*2]],'Base de dados'!B:Z,5,),0)</f>
        <v>Scinaxinae</v>
      </c>
      <c r="BA423" s="29">
        <f>IFERROR(VLOOKUP(tab_herpeto[[#This Row],[Espécie*2]],'Base de dados'!B:Z,6,),0)</f>
        <v>0</v>
      </c>
      <c r="BB423" s="29" t="str">
        <f>IFERROR(VLOOKUP(tab_herpeto[[#This Row],[Espécie*2]],'Base de dados'!B:Z,8,),0)</f>
        <v>-</v>
      </c>
      <c r="BC423" s="29" t="str">
        <f>IFERROR(VLOOKUP(tab_herpeto[[#This Row],[Espécie*2]],'Base de dados'!B:Z,9,),0)</f>
        <v>Ar/Aq</v>
      </c>
      <c r="BD423" s="29" t="str">
        <f>IFERROR(VLOOKUP(tab_herpeto[[#This Row],[Espécie*2]],'Base de dados'!B:Z,10,),0)</f>
        <v>AF</v>
      </c>
      <c r="BE423" s="29" t="str">
        <f>IFERROR(VLOOKUP(tab_herpeto[[#This Row],[Espécie*2]],'Base de dados'!B:Z,12,),0)</f>
        <v>-</v>
      </c>
      <c r="BF423" s="29" t="str">
        <f>IFERROR(VLOOKUP(tab_herpeto[[#This Row],[Espécie*2]],'Base de dados'!B:Z,14,),0)</f>
        <v>RS, SC, PR</v>
      </c>
      <c r="BG423" s="29">
        <f>IFERROR(VLOOKUP(tab_herpeto[[#This Row],[Espécie*2]],'Base de dados'!B:Z,15,),0)</f>
        <v>0</v>
      </c>
      <c r="BH423" s="29">
        <f>IFERROR(VLOOKUP(tab_herpeto[[#This Row],[Espécie*2]],'Base de dados'!B:Z,16,),0)</f>
        <v>0</v>
      </c>
      <c r="BI423" s="29">
        <f>IFERROR(VLOOKUP(tab_herpeto[[#This Row],[Espécie*2]],'Base de dados'!B:Z,17,),0)</f>
        <v>0</v>
      </c>
      <c r="BJ423" s="29">
        <f>IFERROR(VLOOKUP(tab_herpeto[[#This Row],[Espécie*2]],'Base de dados'!B:Z,18,),0)</f>
        <v>0</v>
      </c>
      <c r="BK423" s="29" t="str">
        <f>IFERROR(VLOOKUP(tab_herpeto[[#This Row],[Espécie*2]],'Base de dados'!B:Z,19,),0)</f>
        <v>-</v>
      </c>
      <c r="BL423" s="29" t="str">
        <f>IFERROR(VLOOKUP(tab_herpeto[[#This Row],[Espécie*2]],'Base de dados'!B:Z,20,),0)</f>
        <v>-</v>
      </c>
      <c r="BM423" s="29" t="str">
        <f>IFERROR(VLOOKUP(tab_herpeto[[#This Row],[Espécie*2]],'Base de dados'!B:Z,24),0)</f>
        <v>-</v>
      </c>
      <c r="BN423" s="29" t="str">
        <f>IFERROR(VLOOKUP(tab_herpeto[[#This Row],[Espécie*2]],'Base de dados'!B:Z,25,),0)</f>
        <v>-</v>
      </c>
      <c r="BO423" s="29" t="str">
        <f>IFERROR(VLOOKUP(tab_herpeto[[#This Row],[Espécie*2]],'Base de dados'!B:Z,2),0)</f>
        <v>XX</v>
      </c>
      <c r="BP423" s="29">
        <f>IFERROR(VLOOKUP(tab_herpeto[[#This Row],[Espécie*2]],'Base de dados'!B:AA,26),0)</f>
        <v>0</v>
      </c>
    </row>
    <row r="424" spans="2:68" x14ac:dyDescent="0.25">
      <c r="B424" s="29">
        <v>420</v>
      </c>
      <c r="C424" s="33" t="s">
        <v>3071</v>
      </c>
      <c r="D424" s="29" t="s">
        <v>3131</v>
      </c>
      <c r="E424" s="29" t="s">
        <v>86</v>
      </c>
      <c r="F424" s="50">
        <v>45202</v>
      </c>
      <c r="G424" s="50" t="s">
        <v>3075</v>
      </c>
      <c r="H424" s="50"/>
      <c r="I424" s="50" t="s">
        <v>57</v>
      </c>
      <c r="J424" s="50" t="s">
        <v>3133</v>
      </c>
      <c r="K424" s="50" t="s">
        <v>1003</v>
      </c>
      <c r="L424" s="29" t="str">
        <f>IFERROR(VLOOKUP(tab_herpeto[[#This Row],[Espécie*]],'Base de dados'!B:Z,7,),0)</f>
        <v>pererequinha-do-brejo</v>
      </c>
      <c r="M424" s="29" t="s">
        <v>3</v>
      </c>
      <c r="N424" s="49" t="s">
        <v>82</v>
      </c>
      <c r="O424" s="49" t="s">
        <v>82</v>
      </c>
      <c r="P424" s="29" t="s">
        <v>39</v>
      </c>
      <c r="Q424" s="49" t="s">
        <v>3136</v>
      </c>
      <c r="R424" s="49"/>
      <c r="S424" s="49" t="s">
        <v>4</v>
      </c>
      <c r="T424" s="55">
        <v>0.875</v>
      </c>
      <c r="U424" s="55">
        <v>0.91666666666666696</v>
      </c>
      <c r="V424" s="49"/>
      <c r="W424" s="49"/>
      <c r="X424" s="29"/>
      <c r="Y424" s="29"/>
      <c r="Z424" s="33">
        <f>tab_herpeto[[#This Row],[Data]]</f>
        <v>45202</v>
      </c>
      <c r="AA424" s="29" t="str">
        <f>tab_herpeto[[#This Row],[Empreendimento]]</f>
        <v>PCH Canoas</v>
      </c>
      <c r="AB424" s="29" t="s">
        <v>175</v>
      </c>
      <c r="AC424" s="29" t="s">
        <v>178</v>
      </c>
      <c r="AD424" s="29" t="s">
        <v>181</v>
      </c>
      <c r="AE424" s="29" t="s">
        <v>3086</v>
      </c>
      <c r="AF424" s="29" t="s">
        <v>184</v>
      </c>
      <c r="AG424" s="29" t="s">
        <v>3130</v>
      </c>
      <c r="AH424" s="29" t="s">
        <v>189</v>
      </c>
      <c r="AI424" s="43" t="str">
        <f>tab_herpeto[[#This Row],[Espécie*]]</f>
        <v>Dendropsophus minutus</v>
      </c>
      <c r="AJ424" s="34" t="str">
        <f>IFERROR(VLOOKUP(tab_herpeto[[#This Row],[Espécie*2]],'Base de dados'!B:Z,7,),0)</f>
        <v>pererequinha-do-brejo</v>
      </c>
      <c r="AK424" s="29" t="str">
        <f>IFERROR(VLOOKUP(tab_herpeto[[#This Row],[Espécie*2]],'Base de dados'!B:Z,13,),0)</f>
        <v>-</v>
      </c>
      <c r="AL424" s="29"/>
      <c r="AM424" s="4">
        <v>532066</v>
      </c>
      <c r="AN424" s="4">
        <v>6959590</v>
      </c>
      <c r="AO424" s="29" t="str">
        <f>IFERROR(VLOOKUP(tab_herpeto[[#This Row],[Espécie*2]],'Base de dados'!B:Z,22,),0)</f>
        <v>-</v>
      </c>
      <c r="AP424" s="29" t="str">
        <f>IFERROR(VLOOKUP(tab_herpeto[[#This Row],[Espécie*2]],'Base de dados'!B:Z,23,),0)</f>
        <v>-</v>
      </c>
      <c r="AQ424" s="29" t="str">
        <f>IFERROR(VLOOKUP(tab_herpeto[[#This Row],[Espécie*2]],'Base de dados'!B:Z,21,),0)</f>
        <v>LC</v>
      </c>
      <c r="AR424" s="29" t="str">
        <f>tab_herpeto[[#This Row],[Campanha]]</f>
        <v>C04</v>
      </c>
      <c r="AS424" s="29"/>
      <c r="AT424" s="29" t="str">
        <f>tab_herpeto[[#This Row],[Método]]</f>
        <v>Ponto de escuta</v>
      </c>
      <c r="AU424" s="29" t="str">
        <f>tab_herpeto[[#This Row],[ID Marcação*]]</f>
        <v>-</v>
      </c>
      <c r="AV424" s="29">
        <f>tab_herpeto[[#This Row],[Nº do Tombo]]</f>
        <v>0</v>
      </c>
      <c r="AW424" s="29" t="str">
        <f>IFERROR(VLOOKUP(tab_herpeto[[#This Row],[Espécie*2]],'Base de dados'!B:Z,11,),0)</f>
        <v>R</v>
      </c>
      <c r="AX424" s="29" t="str">
        <f>IFERROR(VLOOKUP(tab_herpeto[[#This Row],[Espécie*2]],'Base de dados'!B:Z,3,),0)</f>
        <v>Anura</v>
      </c>
      <c r="AY424" s="29" t="str">
        <f>IFERROR(VLOOKUP(tab_herpeto[[#This Row],[Espécie*2]],'Base de dados'!B:Z,4,),0)</f>
        <v>Hylidae</v>
      </c>
      <c r="AZ424" s="29" t="str">
        <f>IFERROR(VLOOKUP(tab_herpeto[[#This Row],[Espécie*2]],'Base de dados'!B:Z,5,),0)</f>
        <v>Dendropsophinae</v>
      </c>
      <c r="BA424" s="29">
        <f>IFERROR(VLOOKUP(tab_herpeto[[#This Row],[Espécie*2]],'Base de dados'!B:Z,6,),0)</f>
        <v>0</v>
      </c>
      <c r="BB424" s="29" t="str">
        <f>IFERROR(VLOOKUP(tab_herpeto[[#This Row],[Espécie*2]],'Base de dados'!B:Z,8,),0)</f>
        <v>-</v>
      </c>
      <c r="BC424" s="29" t="str">
        <f>IFERROR(VLOOKUP(tab_herpeto[[#This Row],[Espécie*2]],'Base de dados'!B:Z,9,),0)</f>
        <v>Ar</v>
      </c>
      <c r="BD424" s="29" t="str">
        <f>IFERROR(VLOOKUP(tab_herpeto[[#This Row],[Espécie*2]],'Base de dados'!B:Z,10,),0)</f>
        <v>A</v>
      </c>
      <c r="BE424" s="29" t="str">
        <f>IFERROR(VLOOKUP(tab_herpeto[[#This Row],[Espécie*2]],'Base de dados'!B:Z,12,),0)</f>
        <v>-</v>
      </c>
      <c r="BF424" s="29" t="str">
        <f>IFERROR(VLOOKUP(tab_herpeto[[#This Row],[Espécie*2]],'Base de dados'!B:Z,14,),0)</f>
        <v>RS, SC, PR, SP, RJ, ES, MG, BA, SE, AL, PE, PB, RN, CE, PI, MA, MS, MT, GO, DF, TO, PA, AM, AP, RO, RR, AC</v>
      </c>
      <c r="BG424" s="29">
        <f>IFERROR(VLOOKUP(tab_herpeto[[#This Row],[Espécie*2]],'Base de dados'!B:Z,15,),0)</f>
        <v>0</v>
      </c>
      <c r="BH424" s="29">
        <f>IFERROR(VLOOKUP(tab_herpeto[[#This Row],[Espécie*2]],'Base de dados'!B:Z,16,),0)</f>
        <v>0</v>
      </c>
      <c r="BI424" s="29">
        <f>IFERROR(VLOOKUP(tab_herpeto[[#This Row],[Espécie*2]],'Base de dados'!B:Z,17,),0)</f>
        <v>0</v>
      </c>
      <c r="BJ424" s="29">
        <f>IFERROR(VLOOKUP(tab_herpeto[[#This Row],[Espécie*2]],'Base de dados'!B:Z,18,),0)</f>
        <v>0</v>
      </c>
      <c r="BK424" s="29" t="str">
        <f>IFERROR(VLOOKUP(tab_herpeto[[#This Row],[Espécie*2]],'Base de dados'!B:Z,19,),0)</f>
        <v>-</v>
      </c>
      <c r="BL424" s="29" t="str">
        <f>IFERROR(VLOOKUP(tab_herpeto[[#This Row],[Espécie*2]],'Base de dados'!B:Z,20,),0)</f>
        <v>-</v>
      </c>
      <c r="BM424" s="29" t="str">
        <f>IFERROR(VLOOKUP(tab_herpeto[[#This Row],[Espécie*2]],'Base de dados'!B:Z,24),0)</f>
        <v>-</v>
      </c>
      <c r="BN424" s="29" t="str">
        <f>IFERROR(VLOOKUP(tab_herpeto[[#This Row],[Espécie*2]],'Base de dados'!B:Z,25,),0)</f>
        <v>-</v>
      </c>
      <c r="BO424" s="29">
        <f>IFERROR(VLOOKUP(tab_herpeto[[#This Row],[Espécie*2]],'Base de dados'!B:Z,2),0)</f>
        <v>898</v>
      </c>
      <c r="BP424" s="29">
        <f>IFERROR(VLOOKUP(tab_herpeto[[#This Row],[Espécie*2]],'Base de dados'!B:AA,26),0)</f>
        <v>0</v>
      </c>
    </row>
    <row r="425" spans="2:68" x14ac:dyDescent="0.25">
      <c r="B425" s="29">
        <v>421</v>
      </c>
      <c r="C425" s="33" t="s">
        <v>3071</v>
      </c>
      <c r="D425" s="29" t="s">
        <v>3131</v>
      </c>
      <c r="E425" s="29" t="s">
        <v>86</v>
      </c>
      <c r="F425" s="50">
        <v>45202</v>
      </c>
      <c r="G425" s="50" t="s">
        <v>3075</v>
      </c>
      <c r="H425" s="50"/>
      <c r="I425" s="50" t="s">
        <v>57</v>
      </c>
      <c r="J425" s="50" t="s">
        <v>3133</v>
      </c>
      <c r="K425" s="50" t="s">
        <v>1003</v>
      </c>
      <c r="L425" s="29" t="str">
        <f>IFERROR(VLOOKUP(tab_herpeto[[#This Row],[Espécie*]],'Base de dados'!B:Z,7,),0)</f>
        <v>pererequinha-do-brejo</v>
      </c>
      <c r="M425" s="29" t="s">
        <v>3</v>
      </c>
      <c r="N425" s="49" t="s">
        <v>82</v>
      </c>
      <c r="O425" s="49" t="s">
        <v>82</v>
      </c>
      <c r="P425" s="29" t="s">
        <v>39</v>
      </c>
      <c r="Q425" s="49" t="s">
        <v>3136</v>
      </c>
      <c r="R425" s="49"/>
      <c r="S425" s="49" t="s">
        <v>4</v>
      </c>
      <c r="T425" s="55">
        <v>0.875</v>
      </c>
      <c r="U425" s="55">
        <v>0.91666666666666696</v>
      </c>
      <c r="V425" s="49"/>
      <c r="W425" s="49"/>
      <c r="X425" s="29"/>
      <c r="Y425" s="29"/>
      <c r="Z425" s="33">
        <f>tab_herpeto[[#This Row],[Data]]</f>
        <v>45202</v>
      </c>
      <c r="AA425" s="29" t="str">
        <f>tab_herpeto[[#This Row],[Empreendimento]]</f>
        <v>PCH Canoas</v>
      </c>
      <c r="AB425" s="29" t="s">
        <v>175</v>
      </c>
      <c r="AC425" s="29" t="s">
        <v>178</v>
      </c>
      <c r="AD425" s="29" t="s">
        <v>181</v>
      </c>
      <c r="AE425" s="29" t="s">
        <v>3086</v>
      </c>
      <c r="AF425" s="29" t="s">
        <v>184</v>
      </c>
      <c r="AG425" s="29" t="s">
        <v>3130</v>
      </c>
      <c r="AH425" s="29" t="s">
        <v>189</v>
      </c>
      <c r="AI425" s="43" t="str">
        <f>tab_herpeto[[#This Row],[Espécie*]]</f>
        <v>Dendropsophus minutus</v>
      </c>
      <c r="AJ425" s="34" t="str">
        <f>IFERROR(VLOOKUP(tab_herpeto[[#This Row],[Espécie*2]],'Base de dados'!B:Z,7,),0)</f>
        <v>pererequinha-do-brejo</v>
      </c>
      <c r="AK425" s="29" t="str">
        <f>IFERROR(VLOOKUP(tab_herpeto[[#This Row],[Espécie*2]],'Base de dados'!B:Z,13,),0)</f>
        <v>-</v>
      </c>
      <c r="AL425" s="29"/>
      <c r="AM425" s="4">
        <v>532066</v>
      </c>
      <c r="AN425" s="4">
        <v>6959590</v>
      </c>
      <c r="AO425" s="29" t="str">
        <f>IFERROR(VLOOKUP(tab_herpeto[[#This Row],[Espécie*2]],'Base de dados'!B:Z,22,),0)</f>
        <v>-</v>
      </c>
      <c r="AP425" s="29" t="str">
        <f>IFERROR(VLOOKUP(tab_herpeto[[#This Row],[Espécie*2]],'Base de dados'!B:Z,23,),0)</f>
        <v>-</v>
      </c>
      <c r="AQ425" s="29" t="str">
        <f>IFERROR(VLOOKUP(tab_herpeto[[#This Row],[Espécie*2]],'Base de dados'!B:Z,21,),0)</f>
        <v>LC</v>
      </c>
      <c r="AR425" s="29" t="str">
        <f>tab_herpeto[[#This Row],[Campanha]]</f>
        <v>C04</v>
      </c>
      <c r="AS425" s="29"/>
      <c r="AT425" s="29" t="str">
        <f>tab_herpeto[[#This Row],[Método]]</f>
        <v>Ponto de escuta</v>
      </c>
      <c r="AU425" s="29" t="str">
        <f>tab_herpeto[[#This Row],[ID Marcação*]]</f>
        <v>-</v>
      </c>
      <c r="AV425" s="29">
        <f>tab_herpeto[[#This Row],[Nº do Tombo]]</f>
        <v>0</v>
      </c>
      <c r="AW425" s="29" t="str">
        <f>IFERROR(VLOOKUP(tab_herpeto[[#This Row],[Espécie*2]],'Base de dados'!B:Z,11,),0)</f>
        <v>R</v>
      </c>
      <c r="AX425" s="29" t="str">
        <f>IFERROR(VLOOKUP(tab_herpeto[[#This Row],[Espécie*2]],'Base de dados'!B:Z,3,),0)</f>
        <v>Anura</v>
      </c>
      <c r="AY425" s="29" t="str">
        <f>IFERROR(VLOOKUP(tab_herpeto[[#This Row],[Espécie*2]],'Base de dados'!B:Z,4,),0)</f>
        <v>Hylidae</v>
      </c>
      <c r="AZ425" s="29" t="str">
        <f>IFERROR(VLOOKUP(tab_herpeto[[#This Row],[Espécie*2]],'Base de dados'!B:Z,5,),0)</f>
        <v>Dendropsophinae</v>
      </c>
      <c r="BA425" s="29">
        <f>IFERROR(VLOOKUP(tab_herpeto[[#This Row],[Espécie*2]],'Base de dados'!B:Z,6,),0)</f>
        <v>0</v>
      </c>
      <c r="BB425" s="29" t="str">
        <f>IFERROR(VLOOKUP(tab_herpeto[[#This Row],[Espécie*2]],'Base de dados'!B:Z,8,),0)</f>
        <v>-</v>
      </c>
      <c r="BC425" s="29" t="str">
        <f>IFERROR(VLOOKUP(tab_herpeto[[#This Row],[Espécie*2]],'Base de dados'!B:Z,9,),0)</f>
        <v>Ar</v>
      </c>
      <c r="BD425" s="29" t="str">
        <f>IFERROR(VLOOKUP(tab_herpeto[[#This Row],[Espécie*2]],'Base de dados'!B:Z,10,),0)</f>
        <v>A</v>
      </c>
      <c r="BE425" s="29" t="str">
        <f>IFERROR(VLOOKUP(tab_herpeto[[#This Row],[Espécie*2]],'Base de dados'!B:Z,12,),0)</f>
        <v>-</v>
      </c>
      <c r="BF425" s="29" t="str">
        <f>IFERROR(VLOOKUP(tab_herpeto[[#This Row],[Espécie*2]],'Base de dados'!B:Z,14,),0)</f>
        <v>RS, SC, PR, SP, RJ, ES, MG, BA, SE, AL, PE, PB, RN, CE, PI, MA, MS, MT, GO, DF, TO, PA, AM, AP, RO, RR, AC</v>
      </c>
      <c r="BG425" s="29">
        <f>IFERROR(VLOOKUP(tab_herpeto[[#This Row],[Espécie*2]],'Base de dados'!B:Z,15,),0)</f>
        <v>0</v>
      </c>
      <c r="BH425" s="29">
        <f>IFERROR(VLOOKUP(tab_herpeto[[#This Row],[Espécie*2]],'Base de dados'!B:Z,16,),0)</f>
        <v>0</v>
      </c>
      <c r="BI425" s="29">
        <f>IFERROR(VLOOKUP(tab_herpeto[[#This Row],[Espécie*2]],'Base de dados'!B:Z,17,),0)</f>
        <v>0</v>
      </c>
      <c r="BJ425" s="29">
        <f>IFERROR(VLOOKUP(tab_herpeto[[#This Row],[Espécie*2]],'Base de dados'!B:Z,18,),0)</f>
        <v>0</v>
      </c>
      <c r="BK425" s="29" t="str">
        <f>IFERROR(VLOOKUP(tab_herpeto[[#This Row],[Espécie*2]],'Base de dados'!B:Z,19,),0)</f>
        <v>-</v>
      </c>
      <c r="BL425" s="29" t="str">
        <f>IFERROR(VLOOKUP(tab_herpeto[[#This Row],[Espécie*2]],'Base de dados'!B:Z,20,),0)</f>
        <v>-</v>
      </c>
      <c r="BM425" s="29" t="str">
        <f>IFERROR(VLOOKUP(tab_herpeto[[#This Row],[Espécie*2]],'Base de dados'!B:Z,24),0)</f>
        <v>-</v>
      </c>
      <c r="BN425" s="29" t="str">
        <f>IFERROR(VLOOKUP(tab_herpeto[[#This Row],[Espécie*2]],'Base de dados'!B:Z,25,),0)</f>
        <v>-</v>
      </c>
      <c r="BO425" s="29">
        <f>IFERROR(VLOOKUP(tab_herpeto[[#This Row],[Espécie*2]],'Base de dados'!B:Z,2),0)</f>
        <v>898</v>
      </c>
      <c r="BP425" s="29">
        <f>IFERROR(VLOOKUP(tab_herpeto[[#This Row],[Espécie*2]],'Base de dados'!B:AA,26),0)</f>
        <v>0</v>
      </c>
    </row>
    <row r="426" spans="2:68" x14ac:dyDescent="0.25">
      <c r="B426" s="29">
        <v>422</v>
      </c>
      <c r="C426" s="33" t="s">
        <v>3071</v>
      </c>
      <c r="D426" s="29" t="s">
        <v>3131</v>
      </c>
      <c r="E426" s="29" t="s">
        <v>86</v>
      </c>
      <c r="F426" s="50">
        <v>45202</v>
      </c>
      <c r="G426" s="50" t="s">
        <v>3075</v>
      </c>
      <c r="H426" s="50"/>
      <c r="I426" s="50" t="s">
        <v>57</v>
      </c>
      <c r="J426" s="50" t="s">
        <v>3133</v>
      </c>
      <c r="K426" s="50" t="s">
        <v>1003</v>
      </c>
      <c r="L426" s="29" t="str">
        <f>IFERROR(VLOOKUP(tab_herpeto[[#This Row],[Espécie*]],'Base de dados'!B:Z,7,),0)</f>
        <v>pererequinha-do-brejo</v>
      </c>
      <c r="M426" s="29" t="s">
        <v>3</v>
      </c>
      <c r="N426" s="49" t="s">
        <v>82</v>
      </c>
      <c r="O426" s="49" t="s">
        <v>82</v>
      </c>
      <c r="P426" s="29" t="s">
        <v>39</v>
      </c>
      <c r="Q426" s="49" t="s">
        <v>3136</v>
      </c>
      <c r="R426" s="49"/>
      <c r="S426" s="49" t="s">
        <v>4</v>
      </c>
      <c r="T426" s="55">
        <v>0.875</v>
      </c>
      <c r="U426" s="55">
        <v>0.91666666666666696</v>
      </c>
      <c r="V426" s="49"/>
      <c r="W426" s="49"/>
      <c r="X426" s="29"/>
      <c r="Y426" s="29"/>
      <c r="Z426" s="33">
        <f>tab_herpeto[[#This Row],[Data]]</f>
        <v>45202</v>
      </c>
      <c r="AA426" s="29" t="str">
        <f>tab_herpeto[[#This Row],[Empreendimento]]</f>
        <v>PCH Canoas</v>
      </c>
      <c r="AB426" s="29" t="s">
        <v>175</v>
      </c>
      <c r="AC426" s="29" t="s">
        <v>178</v>
      </c>
      <c r="AD426" s="29" t="s">
        <v>181</v>
      </c>
      <c r="AE426" s="29" t="s">
        <v>3086</v>
      </c>
      <c r="AF426" s="29" t="s">
        <v>184</v>
      </c>
      <c r="AG426" s="29" t="s">
        <v>3130</v>
      </c>
      <c r="AH426" s="29" t="s">
        <v>189</v>
      </c>
      <c r="AI426" s="43" t="str">
        <f>tab_herpeto[[#This Row],[Espécie*]]</f>
        <v>Dendropsophus minutus</v>
      </c>
      <c r="AJ426" s="34" t="str">
        <f>IFERROR(VLOOKUP(tab_herpeto[[#This Row],[Espécie*2]],'Base de dados'!B:Z,7,),0)</f>
        <v>pererequinha-do-brejo</v>
      </c>
      <c r="AK426" s="29" t="str">
        <f>IFERROR(VLOOKUP(tab_herpeto[[#This Row],[Espécie*2]],'Base de dados'!B:Z,13,),0)</f>
        <v>-</v>
      </c>
      <c r="AL426" s="29"/>
      <c r="AM426" s="4">
        <v>532066</v>
      </c>
      <c r="AN426" s="4">
        <v>6959590</v>
      </c>
      <c r="AO426" s="29" t="str">
        <f>IFERROR(VLOOKUP(tab_herpeto[[#This Row],[Espécie*2]],'Base de dados'!B:Z,22,),0)</f>
        <v>-</v>
      </c>
      <c r="AP426" s="29" t="str">
        <f>IFERROR(VLOOKUP(tab_herpeto[[#This Row],[Espécie*2]],'Base de dados'!B:Z,23,),0)</f>
        <v>-</v>
      </c>
      <c r="AQ426" s="29" t="str">
        <f>IFERROR(VLOOKUP(tab_herpeto[[#This Row],[Espécie*2]],'Base de dados'!B:Z,21,),0)</f>
        <v>LC</v>
      </c>
      <c r="AR426" s="29" t="str">
        <f>tab_herpeto[[#This Row],[Campanha]]</f>
        <v>C04</v>
      </c>
      <c r="AS426" s="29"/>
      <c r="AT426" s="29" t="str">
        <f>tab_herpeto[[#This Row],[Método]]</f>
        <v>Ponto de escuta</v>
      </c>
      <c r="AU426" s="29" t="str">
        <f>tab_herpeto[[#This Row],[ID Marcação*]]</f>
        <v>-</v>
      </c>
      <c r="AV426" s="29">
        <f>tab_herpeto[[#This Row],[Nº do Tombo]]</f>
        <v>0</v>
      </c>
      <c r="AW426" s="29" t="str">
        <f>IFERROR(VLOOKUP(tab_herpeto[[#This Row],[Espécie*2]],'Base de dados'!B:Z,11,),0)</f>
        <v>R</v>
      </c>
      <c r="AX426" s="29" t="str">
        <f>IFERROR(VLOOKUP(tab_herpeto[[#This Row],[Espécie*2]],'Base de dados'!B:Z,3,),0)</f>
        <v>Anura</v>
      </c>
      <c r="AY426" s="29" t="str">
        <f>IFERROR(VLOOKUP(tab_herpeto[[#This Row],[Espécie*2]],'Base de dados'!B:Z,4,),0)</f>
        <v>Hylidae</v>
      </c>
      <c r="AZ426" s="29" t="str">
        <f>IFERROR(VLOOKUP(tab_herpeto[[#This Row],[Espécie*2]],'Base de dados'!B:Z,5,),0)</f>
        <v>Dendropsophinae</v>
      </c>
      <c r="BA426" s="29">
        <f>IFERROR(VLOOKUP(tab_herpeto[[#This Row],[Espécie*2]],'Base de dados'!B:Z,6,),0)</f>
        <v>0</v>
      </c>
      <c r="BB426" s="29" t="str">
        <f>IFERROR(VLOOKUP(tab_herpeto[[#This Row],[Espécie*2]],'Base de dados'!B:Z,8,),0)</f>
        <v>-</v>
      </c>
      <c r="BC426" s="29" t="str">
        <f>IFERROR(VLOOKUP(tab_herpeto[[#This Row],[Espécie*2]],'Base de dados'!B:Z,9,),0)</f>
        <v>Ar</v>
      </c>
      <c r="BD426" s="29" t="str">
        <f>IFERROR(VLOOKUP(tab_herpeto[[#This Row],[Espécie*2]],'Base de dados'!B:Z,10,),0)</f>
        <v>A</v>
      </c>
      <c r="BE426" s="29" t="str">
        <f>IFERROR(VLOOKUP(tab_herpeto[[#This Row],[Espécie*2]],'Base de dados'!B:Z,12,),0)</f>
        <v>-</v>
      </c>
      <c r="BF426" s="29" t="str">
        <f>IFERROR(VLOOKUP(tab_herpeto[[#This Row],[Espécie*2]],'Base de dados'!B:Z,14,),0)</f>
        <v>RS, SC, PR, SP, RJ, ES, MG, BA, SE, AL, PE, PB, RN, CE, PI, MA, MS, MT, GO, DF, TO, PA, AM, AP, RO, RR, AC</v>
      </c>
      <c r="BG426" s="29">
        <f>IFERROR(VLOOKUP(tab_herpeto[[#This Row],[Espécie*2]],'Base de dados'!B:Z,15,),0)</f>
        <v>0</v>
      </c>
      <c r="BH426" s="29">
        <f>IFERROR(VLOOKUP(tab_herpeto[[#This Row],[Espécie*2]],'Base de dados'!B:Z,16,),0)</f>
        <v>0</v>
      </c>
      <c r="BI426" s="29">
        <f>IFERROR(VLOOKUP(tab_herpeto[[#This Row],[Espécie*2]],'Base de dados'!B:Z,17,),0)</f>
        <v>0</v>
      </c>
      <c r="BJ426" s="29">
        <f>IFERROR(VLOOKUP(tab_herpeto[[#This Row],[Espécie*2]],'Base de dados'!B:Z,18,),0)</f>
        <v>0</v>
      </c>
      <c r="BK426" s="29" t="str">
        <f>IFERROR(VLOOKUP(tab_herpeto[[#This Row],[Espécie*2]],'Base de dados'!B:Z,19,),0)</f>
        <v>-</v>
      </c>
      <c r="BL426" s="29" t="str">
        <f>IFERROR(VLOOKUP(tab_herpeto[[#This Row],[Espécie*2]],'Base de dados'!B:Z,20,),0)</f>
        <v>-</v>
      </c>
      <c r="BM426" s="29" t="str">
        <f>IFERROR(VLOOKUP(tab_herpeto[[#This Row],[Espécie*2]],'Base de dados'!B:Z,24),0)</f>
        <v>-</v>
      </c>
      <c r="BN426" s="29" t="str">
        <f>IFERROR(VLOOKUP(tab_herpeto[[#This Row],[Espécie*2]],'Base de dados'!B:Z,25,),0)</f>
        <v>-</v>
      </c>
      <c r="BO426" s="29">
        <f>IFERROR(VLOOKUP(tab_herpeto[[#This Row],[Espécie*2]],'Base de dados'!B:Z,2),0)</f>
        <v>898</v>
      </c>
      <c r="BP426" s="29">
        <f>IFERROR(VLOOKUP(tab_herpeto[[#This Row],[Espécie*2]],'Base de dados'!B:AA,26),0)</f>
        <v>0</v>
      </c>
    </row>
    <row r="427" spans="2:68" x14ac:dyDescent="0.25">
      <c r="B427" s="29">
        <v>423</v>
      </c>
      <c r="C427" s="33" t="s">
        <v>3071</v>
      </c>
      <c r="D427" s="29" t="s">
        <v>3131</v>
      </c>
      <c r="E427" s="29" t="s">
        <v>86</v>
      </c>
      <c r="F427" s="50">
        <v>45202</v>
      </c>
      <c r="G427" s="50" t="s">
        <v>3075</v>
      </c>
      <c r="H427" s="50"/>
      <c r="I427" s="50" t="s">
        <v>57</v>
      </c>
      <c r="J427" s="50" t="s">
        <v>3133</v>
      </c>
      <c r="K427" s="50" t="s">
        <v>1003</v>
      </c>
      <c r="L427" s="29" t="str">
        <f>IFERROR(VLOOKUP(tab_herpeto[[#This Row],[Espécie*]],'Base de dados'!B:Z,7,),0)</f>
        <v>pererequinha-do-brejo</v>
      </c>
      <c r="M427" s="29" t="s">
        <v>3</v>
      </c>
      <c r="N427" s="49" t="s">
        <v>82</v>
      </c>
      <c r="O427" s="49" t="s">
        <v>82</v>
      </c>
      <c r="P427" s="29" t="s">
        <v>39</v>
      </c>
      <c r="Q427" s="49" t="s">
        <v>3136</v>
      </c>
      <c r="R427" s="49"/>
      <c r="S427" s="49" t="s">
        <v>4</v>
      </c>
      <c r="T427" s="55">
        <v>0.875</v>
      </c>
      <c r="U427" s="55">
        <v>0.91666666666666696</v>
      </c>
      <c r="V427" s="49"/>
      <c r="W427" s="49"/>
      <c r="X427" s="29"/>
      <c r="Y427" s="29"/>
      <c r="Z427" s="33">
        <f>tab_herpeto[[#This Row],[Data]]</f>
        <v>45202</v>
      </c>
      <c r="AA427" s="29" t="str">
        <f>tab_herpeto[[#This Row],[Empreendimento]]</f>
        <v>PCH Canoas</v>
      </c>
      <c r="AB427" s="29" t="s">
        <v>175</v>
      </c>
      <c r="AC427" s="29" t="s">
        <v>178</v>
      </c>
      <c r="AD427" s="29" t="s">
        <v>181</v>
      </c>
      <c r="AE427" s="29" t="s">
        <v>3086</v>
      </c>
      <c r="AF427" s="29" t="s">
        <v>184</v>
      </c>
      <c r="AG427" s="29" t="s">
        <v>3130</v>
      </c>
      <c r="AH427" s="29" t="s">
        <v>189</v>
      </c>
      <c r="AI427" s="43" t="str">
        <f>tab_herpeto[[#This Row],[Espécie*]]</f>
        <v>Dendropsophus minutus</v>
      </c>
      <c r="AJ427" s="34" t="str">
        <f>IFERROR(VLOOKUP(tab_herpeto[[#This Row],[Espécie*2]],'Base de dados'!B:Z,7,),0)</f>
        <v>pererequinha-do-brejo</v>
      </c>
      <c r="AK427" s="29" t="str">
        <f>IFERROR(VLOOKUP(tab_herpeto[[#This Row],[Espécie*2]],'Base de dados'!B:Z,13,),0)</f>
        <v>-</v>
      </c>
      <c r="AL427" s="29"/>
      <c r="AM427" s="4">
        <v>532066</v>
      </c>
      <c r="AN427" s="4">
        <v>6959590</v>
      </c>
      <c r="AO427" s="29" t="str">
        <f>IFERROR(VLOOKUP(tab_herpeto[[#This Row],[Espécie*2]],'Base de dados'!B:Z,22,),0)</f>
        <v>-</v>
      </c>
      <c r="AP427" s="29" t="str">
        <f>IFERROR(VLOOKUP(tab_herpeto[[#This Row],[Espécie*2]],'Base de dados'!B:Z,23,),0)</f>
        <v>-</v>
      </c>
      <c r="AQ427" s="29" t="str">
        <f>IFERROR(VLOOKUP(tab_herpeto[[#This Row],[Espécie*2]],'Base de dados'!B:Z,21,),0)</f>
        <v>LC</v>
      </c>
      <c r="AR427" s="29" t="str">
        <f>tab_herpeto[[#This Row],[Campanha]]</f>
        <v>C04</v>
      </c>
      <c r="AS427" s="29"/>
      <c r="AT427" s="29" t="str">
        <f>tab_herpeto[[#This Row],[Método]]</f>
        <v>Ponto de escuta</v>
      </c>
      <c r="AU427" s="29" t="str">
        <f>tab_herpeto[[#This Row],[ID Marcação*]]</f>
        <v>-</v>
      </c>
      <c r="AV427" s="29">
        <f>tab_herpeto[[#This Row],[Nº do Tombo]]</f>
        <v>0</v>
      </c>
      <c r="AW427" s="29" t="str">
        <f>IFERROR(VLOOKUP(tab_herpeto[[#This Row],[Espécie*2]],'Base de dados'!B:Z,11,),0)</f>
        <v>R</v>
      </c>
      <c r="AX427" s="29" t="str">
        <f>IFERROR(VLOOKUP(tab_herpeto[[#This Row],[Espécie*2]],'Base de dados'!B:Z,3,),0)</f>
        <v>Anura</v>
      </c>
      <c r="AY427" s="29" t="str">
        <f>IFERROR(VLOOKUP(tab_herpeto[[#This Row],[Espécie*2]],'Base de dados'!B:Z,4,),0)</f>
        <v>Hylidae</v>
      </c>
      <c r="AZ427" s="29" t="str">
        <f>IFERROR(VLOOKUP(tab_herpeto[[#This Row],[Espécie*2]],'Base de dados'!B:Z,5,),0)</f>
        <v>Dendropsophinae</v>
      </c>
      <c r="BA427" s="29">
        <f>IFERROR(VLOOKUP(tab_herpeto[[#This Row],[Espécie*2]],'Base de dados'!B:Z,6,),0)</f>
        <v>0</v>
      </c>
      <c r="BB427" s="29" t="str">
        <f>IFERROR(VLOOKUP(tab_herpeto[[#This Row],[Espécie*2]],'Base de dados'!B:Z,8,),0)</f>
        <v>-</v>
      </c>
      <c r="BC427" s="29" t="str">
        <f>IFERROR(VLOOKUP(tab_herpeto[[#This Row],[Espécie*2]],'Base de dados'!B:Z,9,),0)</f>
        <v>Ar</v>
      </c>
      <c r="BD427" s="29" t="str">
        <f>IFERROR(VLOOKUP(tab_herpeto[[#This Row],[Espécie*2]],'Base de dados'!B:Z,10,),0)</f>
        <v>A</v>
      </c>
      <c r="BE427" s="29" t="str">
        <f>IFERROR(VLOOKUP(tab_herpeto[[#This Row],[Espécie*2]],'Base de dados'!B:Z,12,),0)</f>
        <v>-</v>
      </c>
      <c r="BF427" s="29" t="str">
        <f>IFERROR(VLOOKUP(tab_herpeto[[#This Row],[Espécie*2]],'Base de dados'!B:Z,14,),0)</f>
        <v>RS, SC, PR, SP, RJ, ES, MG, BA, SE, AL, PE, PB, RN, CE, PI, MA, MS, MT, GO, DF, TO, PA, AM, AP, RO, RR, AC</v>
      </c>
      <c r="BG427" s="29">
        <f>IFERROR(VLOOKUP(tab_herpeto[[#This Row],[Espécie*2]],'Base de dados'!B:Z,15,),0)</f>
        <v>0</v>
      </c>
      <c r="BH427" s="29">
        <f>IFERROR(VLOOKUP(tab_herpeto[[#This Row],[Espécie*2]],'Base de dados'!B:Z,16,),0)</f>
        <v>0</v>
      </c>
      <c r="BI427" s="29">
        <f>IFERROR(VLOOKUP(tab_herpeto[[#This Row],[Espécie*2]],'Base de dados'!B:Z,17,),0)</f>
        <v>0</v>
      </c>
      <c r="BJ427" s="29">
        <f>IFERROR(VLOOKUP(tab_herpeto[[#This Row],[Espécie*2]],'Base de dados'!B:Z,18,),0)</f>
        <v>0</v>
      </c>
      <c r="BK427" s="29" t="str">
        <f>IFERROR(VLOOKUP(tab_herpeto[[#This Row],[Espécie*2]],'Base de dados'!B:Z,19,),0)</f>
        <v>-</v>
      </c>
      <c r="BL427" s="29" t="str">
        <f>IFERROR(VLOOKUP(tab_herpeto[[#This Row],[Espécie*2]],'Base de dados'!B:Z,20,),0)</f>
        <v>-</v>
      </c>
      <c r="BM427" s="29" t="str">
        <f>IFERROR(VLOOKUP(tab_herpeto[[#This Row],[Espécie*2]],'Base de dados'!B:Z,24),0)</f>
        <v>-</v>
      </c>
      <c r="BN427" s="29" t="str">
        <f>IFERROR(VLOOKUP(tab_herpeto[[#This Row],[Espécie*2]],'Base de dados'!B:Z,25,),0)</f>
        <v>-</v>
      </c>
      <c r="BO427" s="29">
        <f>IFERROR(VLOOKUP(tab_herpeto[[#This Row],[Espécie*2]],'Base de dados'!B:Z,2),0)</f>
        <v>898</v>
      </c>
      <c r="BP427" s="29">
        <f>IFERROR(VLOOKUP(tab_herpeto[[#This Row],[Espécie*2]],'Base de dados'!B:AA,26),0)</f>
        <v>0</v>
      </c>
    </row>
    <row r="428" spans="2:68" x14ac:dyDescent="0.25">
      <c r="B428" s="29">
        <v>424</v>
      </c>
      <c r="C428" s="33" t="s">
        <v>3071</v>
      </c>
      <c r="D428" s="29" t="s">
        <v>3131</v>
      </c>
      <c r="E428" s="29" t="s">
        <v>86</v>
      </c>
      <c r="F428" s="50">
        <v>45202</v>
      </c>
      <c r="G428" s="50" t="s">
        <v>3075</v>
      </c>
      <c r="H428" s="50"/>
      <c r="I428" s="50" t="s">
        <v>57</v>
      </c>
      <c r="J428" s="50" t="s">
        <v>3133</v>
      </c>
      <c r="K428" s="50" t="s">
        <v>1003</v>
      </c>
      <c r="L428" s="29" t="str">
        <f>IFERROR(VLOOKUP(tab_herpeto[[#This Row],[Espécie*]],'Base de dados'!B:Z,7,),0)</f>
        <v>pererequinha-do-brejo</v>
      </c>
      <c r="M428" s="29" t="s">
        <v>3</v>
      </c>
      <c r="N428" s="49" t="s">
        <v>82</v>
      </c>
      <c r="O428" s="49" t="s">
        <v>82</v>
      </c>
      <c r="P428" s="29" t="s">
        <v>39</v>
      </c>
      <c r="Q428" s="49" t="s">
        <v>3136</v>
      </c>
      <c r="R428" s="49"/>
      <c r="S428" s="49" t="s">
        <v>4</v>
      </c>
      <c r="T428" s="55">
        <v>0.875</v>
      </c>
      <c r="U428" s="55">
        <v>0.91666666666666696</v>
      </c>
      <c r="V428" s="49"/>
      <c r="W428" s="49"/>
      <c r="X428" s="29"/>
      <c r="Y428" s="29"/>
      <c r="Z428" s="33">
        <f>tab_herpeto[[#This Row],[Data]]</f>
        <v>45202</v>
      </c>
      <c r="AA428" s="29" t="str">
        <f>tab_herpeto[[#This Row],[Empreendimento]]</f>
        <v>PCH Canoas</v>
      </c>
      <c r="AB428" s="29" t="s">
        <v>175</v>
      </c>
      <c r="AC428" s="29" t="s">
        <v>178</v>
      </c>
      <c r="AD428" s="29" t="s">
        <v>181</v>
      </c>
      <c r="AE428" s="29" t="s">
        <v>3086</v>
      </c>
      <c r="AF428" s="29" t="s">
        <v>184</v>
      </c>
      <c r="AG428" s="29" t="s">
        <v>3130</v>
      </c>
      <c r="AH428" s="29" t="s">
        <v>189</v>
      </c>
      <c r="AI428" s="43" t="str">
        <f>tab_herpeto[[#This Row],[Espécie*]]</f>
        <v>Dendropsophus minutus</v>
      </c>
      <c r="AJ428" s="34" t="str">
        <f>IFERROR(VLOOKUP(tab_herpeto[[#This Row],[Espécie*2]],'Base de dados'!B:Z,7,),0)</f>
        <v>pererequinha-do-brejo</v>
      </c>
      <c r="AK428" s="29" t="str">
        <f>IFERROR(VLOOKUP(tab_herpeto[[#This Row],[Espécie*2]],'Base de dados'!B:Z,13,),0)</f>
        <v>-</v>
      </c>
      <c r="AL428" s="29"/>
      <c r="AM428" s="4">
        <v>532066</v>
      </c>
      <c r="AN428" s="4">
        <v>6959590</v>
      </c>
      <c r="AO428" s="29" t="str">
        <f>IFERROR(VLOOKUP(tab_herpeto[[#This Row],[Espécie*2]],'Base de dados'!B:Z,22,),0)</f>
        <v>-</v>
      </c>
      <c r="AP428" s="29" t="str">
        <f>IFERROR(VLOOKUP(tab_herpeto[[#This Row],[Espécie*2]],'Base de dados'!B:Z,23,),0)</f>
        <v>-</v>
      </c>
      <c r="AQ428" s="29" t="str">
        <f>IFERROR(VLOOKUP(tab_herpeto[[#This Row],[Espécie*2]],'Base de dados'!B:Z,21,),0)</f>
        <v>LC</v>
      </c>
      <c r="AR428" s="29" t="str">
        <f>tab_herpeto[[#This Row],[Campanha]]</f>
        <v>C04</v>
      </c>
      <c r="AS428" s="29"/>
      <c r="AT428" s="29" t="str">
        <f>tab_herpeto[[#This Row],[Método]]</f>
        <v>Ponto de escuta</v>
      </c>
      <c r="AU428" s="29" t="str">
        <f>tab_herpeto[[#This Row],[ID Marcação*]]</f>
        <v>-</v>
      </c>
      <c r="AV428" s="29">
        <f>tab_herpeto[[#This Row],[Nº do Tombo]]</f>
        <v>0</v>
      </c>
      <c r="AW428" s="29" t="str">
        <f>IFERROR(VLOOKUP(tab_herpeto[[#This Row],[Espécie*2]],'Base de dados'!B:Z,11,),0)</f>
        <v>R</v>
      </c>
      <c r="AX428" s="29" t="str">
        <f>IFERROR(VLOOKUP(tab_herpeto[[#This Row],[Espécie*2]],'Base de dados'!B:Z,3,),0)</f>
        <v>Anura</v>
      </c>
      <c r="AY428" s="29" t="str">
        <f>IFERROR(VLOOKUP(tab_herpeto[[#This Row],[Espécie*2]],'Base de dados'!B:Z,4,),0)</f>
        <v>Hylidae</v>
      </c>
      <c r="AZ428" s="29" t="str">
        <f>IFERROR(VLOOKUP(tab_herpeto[[#This Row],[Espécie*2]],'Base de dados'!B:Z,5,),0)</f>
        <v>Dendropsophinae</v>
      </c>
      <c r="BA428" s="29">
        <f>IFERROR(VLOOKUP(tab_herpeto[[#This Row],[Espécie*2]],'Base de dados'!B:Z,6,),0)</f>
        <v>0</v>
      </c>
      <c r="BB428" s="29" t="str">
        <f>IFERROR(VLOOKUP(tab_herpeto[[#This Row],[Espécie*2]],'Base de dados'!B:Z,8,),0)</f>
        <v>-</v>
      </c>
      <c r="BC428" s="29" t="str">
        <f>IFERROR(VLOOKUP(tab_herpeto[[#This Row],[Espécie*2]],'Base de dados'!B:Z,9,),0)</f>
        <v>Ar</v>
      </c>
      <c r="BD428" s="29" t="str">
        <f>IFERROR(VLOOKUP(tab_herpeto[[#This Row],[Espécie*2]],'Base de dados'!B:Z,10,),0)</f>
        <v>A</v>
      </c>
      <c r="BE428" s="29" t="str">
        <f>IFERROR(VLOOKUP(tab_herpeto[[#This Row],[Espécie*2]],'Base de dados'!B:Z,12,),0)</f>
        <v>-</v>
      </c>
      <c r="BF428" s="29" t="str">
        <f>IFERROR(VLOOKUP(tab_herpeto[[#This Row],[Espécie*2]],'Base de dados'!B:Z,14,),0)</f>
        <v>RS, SC, PR, SP, RJ, ES, MG, BA, SE, AL, PE, PB, RN, CE, PI, MA, MS, MT, GO, DF, TO, PA, AM, AP, RO, RR, AC</v>
      </c>
      <c r="BG428" s="29">
        <f>IFERROR(VLOOKUP(tab_herpeto[[#This Row],[Espécie*2]],'Base de dados'!B:Z,15,),0)</f>
        <v>0</v>
      </c>
      <c r="BH428" s="29">
        <f>IFERROR(VLOOKUP(tab_herpeto[[#This Row],[Espécie*2]],'Base de dados'!B:Z,16,),0)</f>
        <v>0</v>
      </c>
      <c r="BI428" s="29">
        <f>IFERROR(VLOOKUP(tab_herpeto[[#This Row],[Espécie*2]],'Base de dados'!B:Z,17,),0)</f>
        <v>0</v>
      </c>
      <c r="BJ428" s="29">
        <f>IFERROR(VLOOKUP(tab_herpeto[[#This Row],[Espécie*2]],'Base de dados'!B:Z,18,),0)</f>
        <v>0</v>
      </c>
      <c r="BK428" s="29" t="str">
        <f>IFERROR(VLOOKUP(tab_herpeto[[#This Row],[Espécie*2]],'Base de dados'!B:Z,19,),0)</f>
        <v>-</v>
      </c>
      <c r="BL428" s="29" t="str">
        <f>IFERROR(VLOOKUP(tab_herpeto[[#This Row],[Espécie*2]],'Base de dados'!B:Z,20,),0)</f>
        <v>-</v>
      </c>
      <c r="BM428" s="29" t="str">
        <f>IFERROR(VLOOKUP(tab_herpeto[[#This Row],[Espécie*2]],'Base de dados'!B:Z,24),0)</f>
        <v>-</v>
      </c>
      <c r="BN428" s="29" t="str">
        <f>IFERROR(VLOOKUP(tab_herpeto[[#This Row],[Espécie*2]],'Base de dados'!B:Z,25,),0)</f>
        <v>-</v>
      </c>
      <c r="BO428" s="29">
        <f>IFERROR(VLOOKUP(tab_herpeto[[#This Row],[Espécie*2]],'Base de dados'!B:Z,2),0)</f>
        <v>898</v>
      </c>
      <c r="BP428" s="29">
        <f>IFERROR(VLOOKUP(tab_herpeto[[#This Row],[Espécie*2]],'Base de dados'!B:AA,26),0)</f>
        <v>0</v>
      </c>
    </row>
    <row r="429" spans="2:68" x14ac:dyDescent="0.25">
      <c r="B429" s="29">
        <v>425</v>
      </c>
      <c r="C429" s="33" t="s">
        <v>3071</v>
      </c>
      <c r="D429" s="29" t="s">
        <v>3131</v>
      </c>
      <c r="E429" s="29" t="s">
        <v>86</v>
      </c>
      <c r="F429" s="50">
        <v>45202</v>
      </c>
      <c r="G429" s="50" t="s">
        <v>3075</v>
      </c>
      <c r="H429" s="50"/>
      <c r="I429" s="50" t="s">
        <v>57</v>
      </c>
      <c r="J429" s="50" t="s">
        <v>3133</v>
      </c>
      <c r="K429" s="50" t="s">
        <v>1003</v>
      </c>
      <c r="L429" s="29" t="str">
        <f>IFERROR(VLOOKUP(tab_herpeto[[#This Row],[Espécie*]],'Base de dados'!B:Z,7,),0)</f>
        <v>pererequinha-do-brejo</v>
      </c>
      <c r="M429" s="29" t="s">
        <v>3</v>
      </c>
      <c r="N429" s="49" t="s">
        <v>82</v>
      </c>
      <c r="O429" s="49" t="s">
        <v>82</v>
      </c>
      <c r="P429" s="29" t="s">
        <v>39</v>
      </c>
      <c r="Q429" s="49" t="s">
        <v>3136</v>
      </c>
      <c r="R429" s="49"/>
      <c r="S429" s="49" t="s">
        <v>4</v>
      </c>
      <c r="T429" s="55">
        <v>0.875</v>
      </c>
      <c r="U429" s="55">
        <v>0.91666666666666696</v>
      </c>
      <c r="V429" s="49"/>
      <c r="W429" s="49"/>
      <c r="X429" s="29"/>
      <c r="Y429" s="29"/>
      <c r="Z429" s="33">
        <f>tab_herpeto[[#This Row],[Data]]</f>
        <v>45202</v>
      </c>
      <c r="AA429" s="29" t="str">
        <f>tab_herpeto[[#This Row],[Empreendimento]]</f>
        <v>PCH Canoas</v>
      </c>
      <c r="AB429" s="29" t="s">
        <v>175</v>
      </c>
      <c r="AC429" s="29" t="s">
        <v>178</v>
      </c>
      <c r="AD429" s="29" t="s">
        <v>181</v>
      </c>
      <c r="AE429" s="29" t="s">
        <v>3086</v>
      </c>
      <c r="AF429" s="29" t="s">
        <v>184</v>
      </c>
      <c r="AG429" s="29" t="s">
        <v>3130</v>
      </c>
      <c r="AH429" s="29" t="s">
        <v>189</v>
      </c>
      <c r="AI429" s="43" t="str">
        <f>tab_herpeto[[#This Row],[Espécie*]]</f>
        <v>Dendropsophus minutus</v>
      </c>
      <c r="AJ429" s="34" t="str">
        <f>IFERROR(VLOOKUP(tab_herpeto[[#This Row],[Espécie*2]],'Base de dados'!B:Z,7,),0)</f>
        <v>pererequinha-do-brejo</v>
      </c>
      <c r="AK429" s="29" t="str">
        <f>IFERROR(VLOOKUP(tab_herpeto[[#This Row],[Espécie*2]],'Base de dados'!B:Z,13,),0)</f>
        <v>-</v>
      </c>
      <c r="AL429" s="29"/>
      <c r="AM429" s="4">
        <v>532066</v>
      </c>
      <c r="AN429" s="4">
        <v>6959590</v>
      </c>
      <c r="AO429" s="29" t="str">
        <f>IFERROR(VLOOKUP(tab_herpeto[[#This Row],[Espécie*2]],'Base de dados'!B:Z,22,),0)</f>
        <v>-</v>
      </c>
      <c r="AP429" s="29" t="str">
        <f>IFERROR(VLOOKUP(tab_herpeto[[#This Row],[Espécie*2]],'Base de dados'!B:Z,23,),0)</f>
        <v>-</v>
      </c>
      <c r="AQ429" s="29" t="str">
        <f>IFERROR(VLOOKUP(tab_herpeto[[#This Row],[Espécie*2]],'Base de dados'!B:Z,21,),0)</f>
        <v>LC</v>
      </c>
      <c r="AR429" s="29" t="str">
        <f>tab_herpeto[[#This Row],[Campanha]]</f>
        <v>C04</v>
      </c>
      <c r="AS429" s="29"/>
      <c r="AT429" s="29" t="str">
        <f>tab_herpeto[[#This Row],[Método]]</f>
        <v>Ponto de escuta</v>
      </c>
      <c r="AU429" s="29" t="str">
        <f>tab_herpeto[[#This Row],[ID Marcação*]]</f>
        <v>-</v>
      </c>
      <c r="AV429" s="29">
        <f>tab_herpeto[[#This Row],[Nº do Tombo]]</f>
        <v>0</v>
      </c>
      <c r="AW429" s="29" t="str">
        <f>IFERROR(VLOOKUP(tab_herpeto[[#This Row],[Espécie*2]],'Base de dados'!B:Z,11,),0)</f>
        <v>R</v>
      </c>
      <c r="AX429" s="29" t="str">
        <f>IFERROR(VLOOKUP(tab_herpeto[[#This Row],[Espécie*2]],'Base de dados'!B:Z,3,),0)</f>
        <v>Anura</v>
      </c>
      <c r="AY429" s="29" t="str">
        <f>IFERROR(VLOOKUP(tab_herpeto[[#This Row],[Espécie*2]],'Base de dados'!B:Z,4,),0)</f>
        <v>Hylidae</v>
      </c>
      <c r="AZ429" s="29" t="str">
        <f>IFERROR(VLOOKUP(tab_herpeto[[#This Row],[Espécie*2]],'Base de dados'!B:Z,5,),0)</f>
        <v>Dendropsophinae</v>
      </c>
      <c r="BA429" s="29">
        <f>IFERROR(VLOOKUP(tab_herpeto[[#This Row],[Espécie*2]],'Base de dados'!B:Z,6,),0)</f>
        <v>0</v>
      </c>
      <c r="BB429" s="29" t="str">
        <f>IFERROR(VLOOKUP(tab_herpeto[[#This Row],[Espécie*2]],'Base de dados'!B:Z,8,),0)</f>
        <v>-</v>
      </c>
      <c r="BC429" s="29" t="str">
        <f>IFERROR(VLOOKUP(tab_herpeto[[#This Row],[Espécie*2]],'Base de dados'!B:Z,9,),0)</f>
        <v>Ar</v>
      </c>
      <c r="BD429" s="29" t="str">
        <f>IFERROR(VLOOKUP(tab_herpeto[[#This Row],[Espécie*2]],'Base de dados'!B:Z,10,),0)</f>
        <v>A</v>
      </c>
      <c r="BE429" s="29" t="str">
        <f>IFERROR(VLOOKUP(tab_herpeto[[#This Row],[Espécie*2]],'Base de dados'!B:Z,12,),0)</f>
        <v>-</v>
      </c>
      <c r="BF429" s="29" t="str">
        <f>IFERROR(VLOOKUP(tab_herpeto[[#This Row],[Espécie*2]],'Base de dados'!B:Z,14,),0)</f>
        <v>RS, SC, PR, SP, RJ, ES, MG, BA, SE, AL, PE, PB, RN, CE, PI, MA, MS, MT, GO, DF, TO, PA, AM, AP, RO, RR, AC</v>
      </c>
      <c r="BG429" s="29">
        <f>IFERROR(VLOOKUP(tab_herpeto[[#This Row],[Espécie*2]],'Base de dados'!B:Z,15,),0)</f>
        <v>0</v>
      </c>
      <c r="BH429" s="29">
        <f>IFERROR(VLOOKUP(tab_herpeto[[#This Row],[Espécie*2]],'Base de dados'!B:Z,16,),0)</f>
        <v>0</v>
      </c>
      <c r="BI429" s="29">
        <f>IFERROR(VLOOKUP(tab_herpeto[[#This Row],[Espécie*2]],'Base de dados'!B:Z,17,),0)</f>
        <v>0</v>
      </c>
      <c r="BJ429" s="29">
        <f>IFERROR(VLOOKUP(tab_herpeto[[#This Row],[Espécie*2]],'Base de dados'!B:Z,18,),0)</f>
        <v>0</v>
      </c>
      <c r="BK429" s="29" t="str">
        <f>IFERROR(VLOOKUP(tab_herpeto[[#This Row],[Espécie*2]],'Base de dados'!B:Z,19,),0)</f>
        <v>-</v>
      </c>
      <c r="BL429" s="29" t="str">
        <f>IFERROR(VLOOKUP(tab_herpeto[[#This Row],[Espécie*2]],'Base de dados'!B:Z,20,),0)</f>
        <v>-</v>
      </c>
      <c r="BM429" s="29" t="str">
        <f>IFERROR(VLOOKUP(tab_herpeto[[#This Row],[Espécie*2]],'Base de dados'!B:Z,24),0)</f>
        <v>-</v>
      </c>
      <c r="BN429" s="29" t="str">
        <f>IFERROR(VLOOKUP(tab_herpeto[[#This Row],[Espécie*2]],'Base de dados'!B:Z,25,),0)</f>
        <v>-</v>
      </c>
      <c r="BO429" s="29">
        <f>IFERROR(VLOOKUP(tab_herpeto[[#This Row],[Espécie*2]],'Base de dados'!B:Z,2),0)</f>
        <v>898</v>
      </c>
      <c r="BP429" s="29">
        <f>IFERROR(VLOOKUP(tab_herpeto[[#This Row],[Espécie*2]],'Base de dados'!B:AA,26),0)</f>
        <v>0</v>
      </c>
    </row>
    <row r="430" spans="2:68" x14ac:dyDescent="0.25">
      <c r="B430" s="29">
        <v>426</v>
      </c>
      <c r="C430" s="33" t="s">
        <v>3071</v>
      </c>
      <c r="D430" s="29" t="s">
        <v>3131</v>
      </c>
      <c r="E430" s="29" t="s">
        <v>86</v>
      </c>
      <c r="F430" s="50">
        <v>45202</v>
      </c>
      <c r="G430" s="50" t="s">
        <v>3075</v>
      </c>
      <c r="H430" s="50"/>
      <c r="I430" s="50" t="s">
        <v>57</v>
      </c>
      <c r="J430" s="50" t="s">
        <v>3133</v>
      </c>
      <c r="K430" s="50" t="s">
        <v>1003</v>
      </c>
      <c r="L430" s="29" t="str">
        <f>IFERROR(VLOOKUP(tab_herpeto[[#This Row],[Espécie*]],'Base de dados'!B:Z,7,),0)</f>
        <v>pererequinha-do-brejo</v>
      </c>
      <c r="M430" s="29" t="s">
        <v>3</v>
      </c>
      <c r="N430" s="49" t="s">
        <v>82</v>
      </c>
      <c r="O430" s="49" t="s">
        <v>82</v>
      </c>
      <c r="P430" s="29" t="s">
        <v>39</v>
      </c>
      <c r="Q430" s="49" t="s">
        <v>3136</v>
      </c>
      <c r="R430" s="49"/>
      <c r="S430" s="49" t="s">
        <v>4</v>
      </c>
      <c r="T430" s="55">
        <v>0.875</v>
      </c>
      <c r="U430" s="55">
        <v>0.91666666666666696</v>
      </c>
      <c r="V430" s="49"/>
      <c r="W430" s="49"/>
      <c r="X430" s="29"/>
      <c r="Y430" s="29"/>
      <c r="Z430" s="33">
        <f>tab_herpeto[[#This Row],[Data]]</f>
        <v>45202</v>
      </c>
      <c r="AA430" s="29" t="str">
        <f>tab_herpeto[[#This Row],[Empreendimento]]</f>
        <v>PCH Canoas</v>
      </c>
      <c r="AB430" s="29" t="s">
        <v>175</v>
      </c>
      <c r="AC430" s="29" t="s">
        <v>178</v>
      </c>
      <c r="AD430" s="29" t="s">
        <v>181</v>
      </c>
      <c r="AE430" s="29" t="s">
        <v>3086</v>
      </c>
      <c r="AF430" s="29" t="s">
        <v>184</v>
      </c>
      <c r="AG430" s="29" t="s">
        <v>3130</v>
      </c>
      <c r="AH430" s="29" t="s">
        <v>189</v>
      </c>
      <c r="AI430" s="43" t="str">
        <f>tab_herpeto[[#This Row],[Espécie*]]</f>
        <v>Dendropsophus minutus</v>
      </c>
      <c r="AJ430" s="34" t="str">
        <f>IFERROR(VLOOKUP(tab_herpeto[[#This Row],[Espécie*2]],'Base de dados'!B:Z,7,),0)</f>
        <v>pererequinha-do-brejo</v>
      </c>
      <c r="AK430" s="29" t="str">
        <f>IFERROR(VLOOKUP(tab_herpeto[[#This Row],[Espécie*2]],'Base de dados'!B:Z,13,),0)</f>
        <v>-</v>
      </c>
      <c r="AL430" s="29"/>
      <c r="AM430" s="4">
        <v>532066</v>
      </c>
      <c r="AN430" s="4">
        <v>6959590</v>
      </c>
      <c r="AO430" s="29" t="str">
        <f>IFERROR(VLOOKUP(tab_herpeto[[#This Row],[Espécie*2]],'Base de dados'!B:Z,22,),0)</f>
        <v>-</v>
      </c>
      <c r="AP430" s="29" t="str">
        <f>IFERROR(VLOOKUP(tab_herpeto[[#This Row],[Espécie*2]],'Base de dados'!B:Z,23,),0)</f>
        <v>-</v>
      </c>
      <c r="AQ430" s="29" t="str">
        <f>IFERROR(VLOOKUP(tab_herpeto[[#This Row],[Espécie*2]],'Base de dados'!B:Z,21,),0)</f>
        <v>LC</v>
      </c>
      <c r="AR430" s="29" t="str">
        <f>tab_herpeto[[#This Row],[Campanha]]</f>
        <v>C04</v>
      </c>
      <c r="AS430" s="29"/>
      <c r="AT430" s="29" t="str">
        <f>tab_herpeto[[#This Row],[Método]]</f>
        <v>Ponto de escuta</v>
      </c>
      <c r="AU430" s="29" t="str">
        <f>tab_herpeto[[#This Row],[ID Marcação*]]</f>
        <v>-</v>
      </c>
      <c r="AV430" s="29">
        <f>tab_herpeto[[#This Row],[Nº do Tombo]]</f>
        <v>0</v>
      </c>
      <c r="AW430" s="29" t="str">
        <f>IFERROR(VLOOKUP(tab_herpeto[[#This Row],[Espécie*2]],'Base de dados'!B:Z,11,),0)</f>
        <v>R</v>
      </c>
      <c r="AX430" s="29" t="str">
        <f>IFERROR(VLOOKUP(tab_herpeto[[#This Row],[Espécie*2]],'Base de dados'!B:Z,3,),0)</f>
        <v>Anura</v>
      </c>
      <c r="AY430" s="29" t="str">
        <f>IFERROR(VLOOKUP(tab_herpeto[[#This Row],[Espécie*2]],'Base de dados'!B:Z,4,),0)</f>
        <v>Hylidae</v>
      </c>
      <c r="AZ430" s="29" t="str">
        <f>IFERROR(VLOOKUP(tab_herpeto[[#This Row],[Espécie*2]],'Base de dados'!B:Z,5,),0)</f>
        <v>Dendropsophinae</v>
      </c>
      <c r="BA430" s="29">
        <f>IFERROR(VLOOKUP(tab_herpeto[[#This Row],[Espécie*2]],'Base de dados'!B:Z,6,),0)</f>
        <v>0</v>
      </c>
      <c r="BB430" s="29" t="str">
        <f>IFERROR(VLOOKUP(tab_herpeto[[#This Row],[Espécie*2]],'Base de dados'!B:Z,8,),0)</f>
        <v>-</v>
      </c>
      <c r="BC430" s="29" t="str">
        <f>IFERROR(VLOOKUP(tab_herpeto[[#This Row],[Espécie*2]],'Base de dados'!B:Z,9,),0)</f>
        <v>Ar</v>
      </c>
      <c r="BD430" s="29" t="str">
        <f>IFERROR(VLOOKUP(tab_herpeto[[#This Row],[Espécie*2]],'Base de dados'!B:Z,10,),0)</f>
        <v>A</v>
      </c>
      <c r="BE430" s="29" t="str">
        <f>IFERROR(VLOOKUP(tab_herpeto[[#This Row],[Espécie*2]],'Base de dados'!B:Z,12,),0)</f>
        <v>-</v>
      </c>
      <c r="BF430" s="29" t="str">
        <f>IFERROR(VLOOKUP(tab_herpeto[[#This Row],[Espécie*2]],'Base de dados'!B:Z,14,),0)</f>
        <v>RS, SC, PR, SP, RJ, ES, MG, BA, SE, AL, PE, PB, RN, CE, PI, MA, MS, MT, GO, DF, TO, PA, AM, AP, RO, RR, AC</v>
      </c>
      <c r="BG430" s="29">
        <f>IFERROR(VLOOKUP(tab_herpeto[[#This Row],[Espécie*2]],'Base de dados'!B:Z,15,),0)</f>
        <v>0</v>
      </c>
      <c r="BH430" s="29">
        <f>IFERROR(VLOOKUP(tab_herpeto[[#This Row],[Espécie*2]],'Base de dados'!B:Z,16,),0)</f>
        <v>0</v>
      </c>
      <c r="BI430" s="29">
        <f>IFERROR(VLOOKUP(tab_herpeto[[#This Row],[Espécie*2]],'Base de dados'!B:Z,17,),0)</f>
        <v>0</v>
      </c>
      <c r="BJ430" s="29">
        <f>IFERROR(VLOOKUP(tab_herpeto[[#This Row],[Espécie*2]],'Base de dados'!B:Z,18,),0)</f>
        <v>0</v>
      </c>
      <c r="BK430" s="29" t="str">
        <f>IFERROR(VLOOKUP(tab_herpeto[[#This Row],[Espécie*2]],'Base de dados'!B:Z,19,),0)</f>
        <v>-</v>
      </c>
      <c r="BL430" s="29" t="str">
        <f>IFERROR(VLOOKUP(tab_herpeto[[#This Row],[Espécie*2]],'Base de dados'!B:Z,20,),0)</f>
        <v>-</v>
      </c>
      <c r="BM430" s="29" t="str">
        <f>IFERROR(VLOOKUP(tab_herpeto[[#This Row],[Espécie*2]],'Base de dados'!B:Z,24),0)</f>
        <v>-</v>
      </c>
      <c r="BN430" s="29" t="str">
        <f>IFERROR(VLOOKUP(tab_herpeto[[#This Row],[Espécie*2]],'Base de dados'!B:Z,25,),0)</f>
        <v>-</v>
      </c>
      <c r="BO430" s="29">
        <f>IFERROR(VLOOKUP(tab_herpeto[[#This Row],[Espécie*2]],'Base de dados'!B:Z,2),0)</f>
        <v>898</v>
      </c>
      <c r="BP430" s="29">
        <f>IFERROR(VLOOKUP(tab_herpeto[[#This Row],[Espécie*2]],'Base de dados'!B:AA,26),0)</f>
        <v>0</v>
      </c>
    </row>
    <row r="431" spans="2:68" x14ac:dyDescent="0.25">
      <c r="B431" s="29">
        <v>427</v>
      </c>
      <c r="C431" s="33" t="s">
        <v>3071</v>
      </c>
      <c r="D431" s="29" t="s">
        <v>3131</v>
      </c>
      <c r="E431" s="29" t="s">
        <v>86</v>
      </c>
      <c r="F431" s="50">
        <v>45202</v>
      </c>
      <c r="G431" s="50" t="s">
        <v>3075</v>
      </c>
      <c r="H431" s="50"/>
      <c r="I431" s="50" t="s">
        <v>57</v>
      </c>
      <c r="J431" s="50" t="s">
        <v>3133</v>
      </c>
      <c r="K431" s="50" t="s">
        <v>1003</v>
      </c>
      <c r="L431" s="29" t="str">
        <f>IFERROR(VLOOKUP(tab_herpeto[[#This Row],[Espécie*]],'Base de dados'!B:Z,7,),0)</f>
        <v>pererequinha-do-brejo</v>
      </c>
      <c r="M431" s="29" t="s">
        <v>3</v>
      </c>
      <c r="N431" s="49" t="s">
        <v>82</v>
      </c>
      <c r="O431" s="49" t="s">
        <v>82</v>
      </c>
      <c r="P431" s="29" t="s">
        <v>39</v>
      </c>
      <c r="Q431" s="49" t="s">
        <v>3136</v>
      </c>
      <c r="R431" s="49"/>
      <c r="S431" s="49" t="s">
        <v>4</v>
      </c>
      <c r="T431" s="55">
        <v>0.875</v>
      </c>
      <c r="U431" s="55">
        <v>0.91666666666666696</v>
      </c>
      <c r="V431" s="49"/>
      <c r="W431" s="49"/>
      <c r="X431" s="29"/>
      <c r="Y431" s="29"/>
      <c r="Z431" s="33">
        <f>tab_herpeto[[#This Row],[Data]]</f>
        <v>45202</v>
      </c>
      <c r="AA431" s="29" t="str">
        <f>tab_herpeto[[#This Row],[Empreendimento]]</f>
        <v>PCH Canoas</v>
      </c>
      <c r="AB431" s="29" t="s">
        <v>175</v>
      </c>
      <c r="AC431" s="29" t="s">
        <v>178</v>
      </c>
      <c r="AD431" s="29" t="s">
        <v>181</v>
      </c>
      <c r="AE431" s="29" t="s">
        <v>3086</v>
      </c>
      <c r="AF431" s="29" t="s">
        <v>184</v>
      </c>
      <c r="AG431" s="29" t="s">
        <v>3130</v>
      </c>
      <c r="AH431" s="29" t="s">
        <v>189</v>
      </c>
      <c r="AI431" s="43" t="str">
        <f>tab_herpeto[[#This Row],[Espécie*]]</f>
        <v>Dendropsophus minutus</v>
      </c>
      <c r="AJ431" s="34" t="str">
        <f>IFERROR(VLOOKUP(tab_herpeto[[#This Row],[Espécie*2]],'Base de dados'!B:Z,7,),0)</f>
        <v>pererequinha-do-brejo</v>
      </c>
      <c r="AK431" s="29" t="str">
        <f>IFERROR(VLOOKUP(tab_herpeto[[#This Row],[Espécie*2]],'Base de dados'!B:Z,13,),0)</f>
        <v>-</v>
      </c>
      <c r="AL431" s="29"/>
      <c r="AM431" s="4">
        <v>532066</v>
      </c>
      <c r="AN431" s="4">
        <v>6959590</v>
      </c>
      <c r="AO431" s="29" t="str">
        <f>IFERROR(VLOOKUP(tab_herpeto[[#This Row],[Espécie*2]],'Base de dados'!B:Z,22,),0)</f>
        <v>-</v>
      </c>
      <c r="AP431" s="29" t="str">
        <f>IFERROR(VLOOKUP(tab_herpeto[[#This Row],[Espécie*2]],'Base de dados'!B:Z,23,),0)</f>
        <v>-</v>
      </c>
      <c r="AQ431" s="29" t="str">
        <f>IFERROR(VLOOKUP(tab_herpeto[[#This Row],[Espécie*2]],'Base de dados'!B:Z,21,),0)</f>
        <v>LC</v>
      </c>
      <c r="AR431" s="29" t="str">
        <f>tab_herpeto[[#This Row],[Campanha]]</f>
        <v>C04</v>
      </c>
      <c r="AS431" s="29"/>
      <c r="AT431" s="29" t="str">
        <f>tab_herpeto[[#This Row],[Método]]</f>
        <v>Ponto de escuta</v>
      </c>
      <c r="AU431" s="29" t="str">
        <f>tab_herpeto[[#This Row],[ID Marcação*]]</f>
        <v>-</v>
      </c>
      <c r="AV431" s="29">
        <f>tab_herpeto[[#This Row],[Nº do Tombo]]</f>
        <v>0</v>
      </c>
      <c r="AW431" s="29" t="str">
        <f>IFERROR(VLOOKUP(tab_herpeto[[#This Row],[Espécie*2]],'Base de dados'!B:Z,11,),0)</f>
        <v>R</v>
      </c>
      <c r="AX431" s="29" t="str">
        <f>IFERROR(VLOOKUP(tab_herpeto[[#This Row],[Espécie*2]],'Base de dados'!B:Z,3,),0)</f>
        <v>Anura</v>
      </c>
      <c r="AY431" s="29" t="str">
        <f>IFERROR(VLOOKUP(tab_herpeto[[#This Row],[Espécie*2]],'Base de dados'!B:Z,4,),0)</f>
        <v>Hylidae</v>
      </c>
      <c r="AZ431" s="29" t="str">
        <f>IFERROR(VLOOKUP(tab_herpeto[[#This Row],[Espécie*2]],'Base de dados'!B:Z,5,),0)</f>
        <v>Dendropsophinae</v>
      </c>
      <c r="BA431" s="29">
        <f>IFERROR(VLOOKUP(tab_herpeto[[#This Row],[Espécie*2]],'Base de dados'!B:Z,6,),0)</f>
        <v>0</v>
      </c>
      <c r="BB431" s="29" t="str">
        <f>IFERROR(VLOOKUP(tab_herpeto[[#This Row],[Espécie*2]],'Base de dados'!B:Z,8,),0)</f>
        <v>-</v>
      </c>
      <c r="BC431" s="29" t="str">
        <f>IFERROR(VLOOKUP(tab_herpeto[[#This Row],[Espécie*2]],'Base de dados'!B:Z,9,),0)</f>
        <v>Ar</v>
      </c>
      <c r="BD431" s="29" t="str">
        <f>IFERROR(VLOOKUP(tab_herpeto[[#This Row],[Espécie*2]],'Base de dados'!B:Z,10,),0)</f>
        <v>A</v>
      </c>
      <c r="BE431" s="29" t="str">
        <f>IFERROR(VLOOKUP(tab_herpeto[[#This Row],[Espécie*2]],'Base de dados'!B:Z,12,),0)</f>
        <v>-</v>
      </c>
      <c r="BF431" s="29" t="str">
        <f>IFERROR(VLOOKUP(tab_herpeto[[#This Row],[Espécie*2]],'Base de dados'!B:Z,14,),0)</f>
        <v>RS, SC, PR, SP, RJ, ES, MG, BA, SE, AL, PE, PB, RN, CE, PI, MA, MS, MT, GO, DF, TO, PA, AM, AP, RO, RR, AC</v>
      </c>
      <c r="BG431" s="29">
        <f>IFERROR(VLOOKUP(tab_herpeto[[#This Row],[Espécie*2]],'Base de dados'!B:Z,15,),0)</f>
        <v>0</v>
      </c>
      <c r="BH431" s="29">
        <f>IFERROR(VLOOKUP(tab_herpeto[[#This Row],[Espécie*2]],'Base de dados'!B:Z,16,),0)</f>
        <v>0</v>
      </c>
      <c r="BI431" s="29">
        <f>IFERROR(VLOOKUP(tab_herpeto[[#This Row],[Espécie*2]],'Base de dados'!B:Z,17,),0)</f>
        <v>0</v>
      </c>
      <c r="BJ431" s="29">
        <f>IFERROR(VLOOKUP(tab_herpeto[[#This Row],[Espécie*2]],'Base de dados'!B:Z,18,),0)</f>
        <v>0</v>
      </c>
      <c r="BK431" s="29" t="str">
        <f>IFERROR(VLOOKUP(tab_herpeto[[#This Row],[Espécie*2]],'Base de dados'!B:Z,19,),0)</f>
        <v>-</v>
      </c>
      <c r="BL431" s="29" t="str">
        <f>IFERROR(VLOOKUP(tab_herpeto[[#This Row],[Espécie*2]],'Base de dados'!B:Z,20,),0)</f>
        <v>-</v>
      </c>
      <c r="BM431" s="29" t="str">
        <f>IFERROR(VLOOKUP(tab_herpeto[[#This Row],[Espécie*2]],'Base de dados'!B:Z,24),0)</f>
        <v>-</v>
      </c>
      <c r="BN431" s="29" t="str">
        <f>IFERROR(VLOOKUP(tab_herpeto[[#This Row],[Espécie*2]],'Base de dados'!B:Z,25,),0)</f>
        <v>-</v>
      </c>
      <c r="BO431" s="29">
        <f>IFERROR(VLOOKUP(tab_herpeto[[#This Row],[Espécie*2]],'Base de dados'!B:Z,2),0)</f>
        <v>898</v>
      </c>
      <c r="BP431" s="29">
        <f>IFERROR(VLOOKUP(tab_herpeto[[#This Row],[Espécie*2]],'Base de dados'!B:AA,26),0)</f>
        <v>0</v>
      </c>
    </row>
    <row r="432" spans="2:68" x14ac:dyDescent="0.25">
      <c r="B432" s="29">
        <v>428</v>
      </c>
      <c r="C432" s="33" t="s">
        <v>3071</v>
      </c>
      <c r="D432" s="29" t="s">
        <v>3131</v>
      </c>
      <c r="E432" s="29" t="s">
        <v>86</v>
      </c>
      <c r="F432" s="50">
        <v>45202</v>
      </c>
      <c r="G432" s="50" t="s">
        <v>3075</v>
      </c>
      <c r="H432" s="50"/>
      <c r="I432" s="50" t="s">
        <v>57</v>
      </c>
      <c r="J432" s="50" t="s">
        <v>3133</v>
      </c>
      <c r="K432" s="50" t="s">
        <v>1003</v>
      </c>
      <c r="L432" s="29" t="str">
        <f>IFERROR(VLOOKUP(tab_herpeto[[#This Row],[Espécie*]],'Base de dados'!B:Z,7,),0)</f>
        <v>pererequinha-do-brejo</v>
      </c>
      <c r="M432" s="29" t="s">
        <v>3</v>
      </c>
      <c r="N432" s="49" t="s">
        <v>82</v>
      </c>
      <c r="O432" s="49" t="s">
        <v>82</v>
      </c>
      <c r="P432" s="29" t="s">
        <v>39</v>
      </c>
      <c r="Q432" s="49" t="s">
        <v>3136</v>
      </c>
      <c r="R432" s="49"/>
      <c r="S432" s="49" t="s">
        <v>4</v>
      </c>
      <c r="T432" s="55">
        <v>0.875</v>
      </c>
      <c r="U432" s="55">
        <v>0.91666666666666696</v>
      </c>
      <c r="V432" s="49"/>
      <c r="W432" s="49"/>
      <c r="X432" s="29"/>
      <c r="Y432" s="29"/>
      <c r="Z432" s="33">
        <f>tab_herpeto[[#This Row],[Data]]</f>
        <v>45202</v>
      </c>
      <c r="AA432" s="29" t="str">
        <f>tab_herpeto[[#This Row],[Empreendimento]]</f>
        <v>PCH Canoas</v>
      </c>
      <c r="AB432" s="29" t="s">
        <v>175</v>
      </c>
      <c r="AC432" s="29" t="s">
        <v>178</v>
      </c>
      <c r="AD432" s="29" t="s">
        <v>181</v>
      </c>
      <c r="AE432" s="29" t="s">
        <v>3086</v>
      </c>
      <c r="AF432" s="29" t="s">
        <v>184</v>
      </c>
      <c r="AG432" s="29" t="s">
        <v>3130</v>
      </c>
      <c r="AH432" s="29" t="s">
        <v>189</v>
      </c>
      <c r="AI432" s="43" t="str">
        <f>tab_herpeto[[#This Row],[Espécie*]]</f>
        <v>Dendropsophus minutus</v>
      </c>
      <c r="AJ432" s="34" t="str">
        <f>IFERROR(VLOOKUP(tab_herpeto[[#This Row],[Espécie*2]],'Base de dados'!B:Z,7,),0)</f>
        <v>pererequinha-do-brejo</v>
      </c>
      <c r="AK432" s="29" t="str">
        <f>IFERROR(VLOOKUP(tab_herpeto[[#This Row],[Espécie*2]],'Base de dados'!B:Z,13,),0)</f>
        <v>-</v>
      </c>
      <c r="AL432" s="29"/>
      <c r="AM432" s="4">
        <v>532066</v>
      </c>
      <c r="AN432" s="4">
        <v>6959590</v>
      </c>
      <c r="AO432" s="29" t="str">
        <f>IFERROR(VLOOKUP(tab_herpeto[[#This Row],[Espécie*2]],'Base de dados'!B:Z,22,),0)</f>
        <v>-</v>
      </c>
      <c r="AP432" s="29" t="str">
        <f>IFERROR(VLOOKUP(tab_herpeto[[#This Row],[Espécie*2]],'Base de dados'!B:Z,23,),0)</f>
        <v>-</v>
      </c>
      <c r="AQ432" s="29" t="str">
        <f>IFERROR(VLOOKUP(tab_herpeto[[#This Row],[Espécie*2]],'Base de dados'!B:Z,21,),0)</f>
        <v>LC</v>
      </c>
      <c r="AR432" s="29" t="str">
        <f>tab_herpeto[[#This Row],[Campanha]]</f>
        <v>C04</v>
      </c>
      <c r="AS432" s="29"/>
      <c r="AT432" s="29" t="str">
        <f>tab_herpeto[[#This Row],[Método]]</f>
        <v>Ponto de escuta</v>
      </c>
      <c r="AU432" s="29" t="str">
        <f>tab_herpeto[[#This Row],[ID Marcação*]]</f>
        <v>-</v>
      </c>
      <c r="AV432" s="29">
        <f>tab_herpeto[[#This Row],[Nº do Tombo]]</f>
        <v>0</v>
      </c>
      <c r="AW432" s="29" t="str">
        <f>IFERROR(VLOOKUP(tab_herpeto[[#This Row],[Espécie*2]],'Base de dados'!B:Z,11,),0)</f>
        <v>R</v>
      </c>
      <c r="AX432" s="29" t="str">
        <f>IFERROR(VLOOKUP(tab_herpeto[[#This Row],[Espécie*2]],'Base de dados'!B:Z,3,),0)</f>
        <v>Anura</v>
      </c>
      <c r="AY432" s="29" t="str">
        <f>IFERROR(VLOOKUP(tab_herpeto[[#This Row],[Espécie*2]],'Base de dados'!B:Z,4,),0)</f>
        <v>Hylidae</v>
      </c>
      <c r="AZ432" s="29" t="str">
        <f>IFERROR(VLOOKUP(tab_herpeto[[#This Row],[Espécie*2]],'Base de dados'!B:Z,5,),0)</f>
        <v>Dendropsophinae</v>
      </c>
      <c r="BA432" s="29">
        <f>IFERROR(VLOOKUP(tab_herpeto[[#This Row],[Espécie*2]],'Base de dados'!B:Z,6,),0)</f>
        <v>0</v>
      </c>
      <c r="BB432" s="29" t="str">
        <f>IFERROR(VLOOKUP(tab_herpeto[[#This Row],[Espécie*2]],'Base de dados'!B:Z,8,),0)</f>
        <v>-</v>
      </c>
      <c r="BC432" s="29" t="str">
        <f>IFERROR(VLOOKUP(tab_herpeto[[#This Row],[Espécie*2]],'Base de dados'!B:Z,9,),0)</f>
        <v>Ar</v>
      </c>
      <c r="BD432" s="29" t="str">
        <f>IFERROR(VLOOKUP(tab_herpeto[[#This Row],[Espécie*2]],'Base de dados'!B:Z,10,),0)</f>
        <v>A</v>
      </c>
      <c r="BE432" s="29" t="str">
        <f>IFERROR(VLOOKUP(tab_herpeto[[#This Row],[Espécie*2]],'Base de dados'!B:Z,12,),0)</f>
        <v>-</v>
      </c>
      <c r="BF432" s="29" t="str">
        <f>IFERROR(VLOOKUP(tab_herpeto[[#This Row],[Espécie*2]],'Base de dados'!B:Z,14,),0)</f>
        <v>RS, SC, PR, SP, RJ, ES, MG, BA, SE, AL, PE, PB, RN, CE, PI, MA, MS, MT, GO, DF, TO, PA, AM, AP, RO, RR, AC</v>
      </c>
      <c r="BG432" s="29">
        <f>IFERROR(VLOOKUP(tab_herpeto[[#This Row],[Espécie*2]],'Base de dados'!B:Z,15,),0)</f>
        <v>0</v>
      </c>
      <c r="BH432" s="29">
        <f>IFERROR(VLOOKUP(tab_herpeto[[#This Row],[Espécie*2]],'Base de dados'!B:Z,16,),0)</f>
        <v>0</v>
      </c>
      <c r="BI432" s="29">
        <f>IFERROR(VLOOKUP(tab_herpeto[[#This Row],[Espécie*2]],'Base de dados'!B:Z,17,),0)</f>
        <v>0</v>
      </c>
      <c r="BJ432" s="29">
        <f>IFERROR(VLOOKUP(tab_herpeto[[#This Row],[Espécie*2]],'Base de dados'!B:Z,18,),0)</f>
        <v>0</v>
      </c>
      <c r="BK432" s="29" t="str">
        <f>IFERROR(VLOOKUP(tab_herpeto[[#This Row],[Espécie*2]],'Base de dados'!B:Z,19,),0)</f>
        <v>-</v>
      </c>
      <c r="BL432" s="29" t="str">
        <f>IFERROR(VLOOKUP(tab_herpeto[[#This Row],[Espécie*2]],'Base de dados'!B:Z,20,),0)</f>
        <v>-</v>
      </c>
      <c r="BM432" s="29" t="str">
        <f>IFERROR(VLOOKUP(tab_herpeto[[#This Row],[Espécie*2]],'Base de dados'!B:Z,24),0)</f>
        <v>-</v>
      </c>
      <c r="BN432" s="29" t="str">
        <f>IFERROR(VLOOKUP(tab_herpeto[[#This Row],[Espécie*2]],'Base de dados'!B:Z,25,),0)</f>
        <v>-</v>
      </c>
      <c r="BO432" s="29">
        <f>IFERROR(VLOOKUP(tab_herpeto[[#This Row],[Espécie*2]],'Base de dados'!B:Z,2),0)</f>
        <v>898</v>
      </c>
      <c r="BP432" s="29">
        <f>IFERROR(VLOOKUP(tab_herpeto[[#This Row],[Espécie*2]],'Base de dados'!B:AA,26),0)</f>
        <v>0</v>
      </c>
    </row>
    <row r="433" spans="2:68" x14ac:dyDescent="0.25">
      <c r="B433" s="29">
        <v>429</v>
      </c>
      <c r="C433" s="33" t="s">
        <v>3071</v>
      </c>
      <c r="D433" s="29" t="s">
        <v>3131</v>
      </c>
      <c r="E433" s="29" t="s">
        <v>86</v>
      </c>
      <c r="F433" s="50">
        <v>45202</v>
      </c>
      <c r="G433" s="50" t="s">
        <v>3075</v>
      </c>
      <c r="H433" s="50"/>
      <c r="I433" s="50" t="s">
        <v>57</v>
      </c>
      <c r="J433" s="50" t="s">
        <v>3133</v>
      </c>
      <c r="K433" s="50" t="s">
        <v>1003</v>
      </c>
      <c r="L433" s="29" t="str">
        <f>IFERROR(VLOOKUP(tab_herpeto[[#This Row],[Espécie*]],'Base de dados'!B:Z,7,),0)</f>
        <v>pererequinha-do-brejo</v>
      </c>
      <c r="M433" s="29" t="s">
        <v>3</v>
      </c>
      <c r="N433" s="49" t="s">
        <v>82</v>
      </c>
      <c r="O433" s="49" t="s">
        <v>82</v>
      </c>
      <c r="P433" s="29" t="s">
        <v>39</v>
      </c>
      <c r="Q433" s="49" t="s">
        <v>3136</v>
      </c>
      <c r="R433" s="49"/>
      <c r="S433" s="49" t="s">
        <v>4</v>
      </c>
      <c r="T433" s="55">
        <v>0.875</v>
      </c>
      <c r="U433" s="55">
        <v>0.91666666666666696</v>
      </c>
      <c r="V433" s="49"/>
      <c r="W433" s="49"/>
      <c r="X433" s="29"/>
      <c r="Y433" s="29"/>
      <c r="Z433" s="33">
        <f>tab_herpeto[[#This Row],[Data]]</f>
        <v>45202</v>
      </c>
      <c r="AA433" s="29" t="str">
        <f>tab_herpeto[[#This Row],[Empreendimento]]</f>
        <v>PCH Canoas</v>
      </c>
      <c r="AB433" s="29" t="s">
        <v>175</v>
      </c>
      <c r="AC433" s="29" t="s">
        <v>178</v>
      </c>
      <c r="AD433" s="29" t="s">
        <v>181</v>
      </c>
      <c r="AE433" s="29" t="s">
        <v>3086</v>
      </c>
      <c r="AF433" s="29" t="s">
        <v>184</v>
      </c>
      <c r="AG433" s="29" t="s">
        <v>3130</v>
      </c>
      <c r="AH433" s="29" t="s">
        <v>189</v>
      </c>
      <c r="AI433" s="43" t="str">
        <f>tab_herpeto[[#This Row],[Espécie*]]</f>
        <v>Dendropsophus minutus</v>
      </c>
      <c r="AJ433" s="34" t="str">
        <f>IFERROR(VLOOKUP(tab_herpeto[[#This Row],[Espécie*2]],'Base de dados'!B:Z,7,),0)</f>
        <v>pererequinha-do-brejo</v>
      </c>
      <c r="AK433" s="29" t="str">
        <f>IFERROR(VLOOKUP(tab_herpeto[[#This Row],[Espécie*2]],'Base de dados'!B:Z,13,),0)</f>
        <v>-</v>
      </c>
      <c r="AL433" s="29"/>
      <c r="AM433" s="4">
        <v>532066</v>
      </c>
      <c r="AN433" s="4">
        <v>6959590</v>
      </c>
      <c r="AO433" s="29" t="str">
        <f>IFERROR(VLOOKUP(tab_herpeto[[#This Row],[Espécie*2]],'Base de dados'!B:Z,22,),0)</f>
        <v>-</v>
      </c>
      <c r="AP433" s="29" t="str">
        <f>IFERROR(VLOOKUP(tab_herpeto[[#This Row],[Espécie*2]],'Base de dados'!B:Z,23,),0)</f>
        <v>-</v>
      </c>
      <c r="AQ433" s="29" t="str">
        <f>IFERROR(VLOOKUP(tab_herpeto[[#This Row],[Espécie*2]],'Base de dados'!B:Z,21,),0)</f>
        <v>LC</v>
      </c>
      <c r="AR433" s="29" t="str">
        <f>tab_herpeto[[#This Row],[Campanha]]</f>
        <v>C04</v>
      </c>
      <c r="AS433" s="29"/>
      <c r="AT433" s="29" t="str">
        <f>tab_herpeto[[#This Row],[Método]]</f>
        <v>Ponto de escuta</v>
      </c>
      <c r="AU433" s="29" t="str">
        <f>tab_herpeto[[#This Row],[ID Marcação*]]</f>
        <v>-</v>
      </c>
      <c r="AV433" s="29">
        <f>tab_herpeto[[#This Row],[Nº do Tombo]]</f>
        <v>0</v>
      </c>
      <c r="AW433" s="29" t="str">
        <f>IFERROR(VLOOKUP(tab_herpeto[[#This Row],[Espécie*2]],'Base de dados'!B:Z,11,),0)</f>
        <v>R</v>
      </c>
      <c r="AX433" s="29" t="str">
        <f>IFERROR(VLOOKUP(tab_herpeto[[#This Row],[Espécie*2]],'Base de dados'!B:Z,3,),0)</f>
        <v>Anura</v>
      </c>
      <c r="AY433" s="29" t="str">
        <f>IFERROR(VLOOKUP(tab_herpeto[[#This Row],[Espécie*2]],'Base de dados'!B:Z,4,),0)</f>
        <v>Hylidae</v>
      </c>
      <c r="AZ433" s="29" t="str">
        <f>IFERROR(VLOOKUP(tab_herpeto[[#This Row],[Espécie*2]],'Base de dados'!B:Z,5,),0)</f>
        <v>Dendropsophinae</v>
      </c>
      <c r="BA433" s="29">
        <f>IFERROR(VLOOKUP(tab_herpeto[[#This Row],[Espécie*2]],'Base de dados'!B:Z,6,),0)</f>
        <v>0</v>
      </c>
      <c r="BB433" s="29" t="str">
        <f>IFERROR(VLOOKUP(tab_herpeto[[#This Row],[Espécie*2]],'Base de dados'!B:Z,8,),0)</f>
        <v>-</v>
      </c>
      <c r="BC433" s="29" t="str">
        <f>IFERROR(VLOOKUP(tab_herpeto[[#This Row],[Espécie*2]],'Base de dados'!B:Z,9,),0)</f>
        <v>Ar</v>
      </c>
      <c r="BD433" s="29" t="str">
        <f>IFERROR(VLOOKUP(tab_herpeto[[#This Row],[Espécie*2]],'Base de dados'!B:Z,10,),0)</f>
        <v>A</v>
      </c>
      <c r="BE433" s="29" t="str">
        <f>IFERROR(VLOOKUP(tab_herpeto[[#This Row],[Espécie*2]],'Base de dados'!B:Z,12,),0)</f>
        <v>-</v>
      </c>
      <c r="BF433" s="29" t="str">
        <f>IFERROR(VLOOKUP(tab_herpeto[[#This Row],[Espécie*2]],'Base de dados'!B:Z,14,),0)</f>
        <v>RS, SC, PR, SP, RJ, ES, MG, BA, SE, AL, PE, PB, RN, CE, PI, MA, MS, MT, GO, DF, TO, PA, AM, AP, RO, RR, AC</v>
      </c>
      <c r="BG433" s="29">
        <f>IFERROR(VLOOKUP(tab_herpeto[[#This Row],[Espécie*2]],'Base de dados'!B:Z,15,),0)</f>
        <v>0</v>
      </c>
      <c r="BH433" s="29">
        <f>IFERROR(VLOOKUP(tab_herpeto[[#This Row],[Espécie*2]],'Base de dados'!B:Z,16,),0)</f>
        <v>0</v>
      </c>
      <c r="BI433" s="29">
        <f>IFERROR(VLOOKUP(tab_herpeto[[#This Row],[Espécie*2]],'Base de dados'!B:Z,17,),0)</f>
        <v>0</v>
      </c>
      <c r="BJ433" s="29">
        <f>IFERROR(VLOOKUP(tab_herpeto[[#This Row],[Espécie*2]],'Base de dados'!B:Z,18,),0)</f>
        <v>0</v>
      </c>
      <c r="BK433" s="29" t="str">
        <f>IFERROR(VLOOKUP(tab_herpeto[[#This Row],[Espécie*2]],'Base de dados'!B:Z,19,),0)</f>
        <v>-</v>
      </c>
      <c r="BL433" s="29" t="str">
        <f>IFERROR(VLOOKUP(tab_herpeto[[#This Row],[Espécie*2]],'Base de dados'!B:Z,20,),0)</f>
        <v>-</v>
      </c>
      <c r="BM433" s="29" t="str">
        <f>IFERROR(VLOOKUP(tab_herpeto[[#This Row],[Espécie*2]],'Base de dados'!B:Z,24),0)</f>
        <v>-</v>
      </c>
      <c r="BN433" s="29" t="str">
        <f>IFERROR(VLOOKUP(tab_herpeto[[#This Row],[Espécie*2]],'Base de dados'!B:Z,25,),0)</f>
        <v>-</v>
      </c>
      <c r="BO433" s="29">
        <f>IFERROR(VLOOKUP(tab_herpeto[[#This Row],[Espécie*2]],'Base de dados'!B:Z,2),0)</f>
        <v>898</v>
      </c>
      <c r="BP433" s="29">
        <f>IFERROR(VLOOKUP(tab_herpeto[[#This Row],[Espécie*2]],'Base de dados'!B:AA,26),0)</f>
        <v>0</v>
      </c>
    </row>
    <row r="434" spans="2:68" x14ac:dyDescent="0.25">
      <c r="B434" s="29">
        <v>430</v>
      </c>
      <c r="C434" s="33" t="s">
        <v>3071</v>
      </c>
      <c r="D434" s="29" t="s">
        <v>3131</v>
      </c>
      <c r="E434" s="29" t="s">
        <v>86</v>
      </c>
      <c r="F434" s="50">
        <v>45202</v>
      </c>
      <c r="G434" s="50" t="s">
        <v>3075</v>
      </c>
      <c r="H434" s="50"/>
      <c r="I434" s="50" t="s">
        <v>57</v>
      </c>
      <c r="J434" s="50" t="s">
        <v>3133</v>
      </c>
      <c r="K434" s="50" t="s">
        <v>1003</v>
      </c>
      <c r="L434" s="29" t="str">
        <f>IFERROR(VLOOKUP(tab_herpeto[[#This Row],[Espécie*]],'Base de dados'!B:Z,7,),0)</f>
        <v>pererequinha-do-brejo</v>
      </c>
      <c r="M434" s="29" t="s">
        <v>3</v>
      </c>
      <c r="N434" s="49" t="s">
        <v>82</v>
      </c>
      <c r="O434" s="49" t="s">
        <v>82</v>
      </c>
      <c r="P434" s="29" t="s">
        <v>39</v>
      </c>
      <c r="Q434" s="49" t="s">
        <v>3136</v>
      </c>
      <c r="R434" s="49"/>
      <c r="S434" s="49" t="s">
        <v>4</v>
      </c>
      <c r="T434" s="55">
        <v>0.875</v>
      </c>
      <c r="U434" s="55">
        <v>0.91666666666666696</v>
      </c>
      <c r="V434" s="49"/>
      <c r="W434" s="49"/>
      <c r="X434" s="29"/>
      <c r="Y434" s="29"/>
      <c r="Z434" s="33">
        <f>tab_herpeto[[#This Row],[Data]]</f>
        <v>45202</v>
      </c>
      <c r="AA434" s="29" t="str">
        <f>tab_herpeto[[#This Row],[Empreendimento]]</f>
        <v>PCH Canoas</v>
      </c>
      <c r="AB434" s="29" t="s">
        <v>175</v>
      </c>
      <c r="AC434" s="29" t="s">
        <v>178</v>
      </c>
      <c r="AD434" s="29" t="s">
        <v>181</v>
      </c>
      <c r="AE434" s="29" t="s">
        <v>3086</v>
      </c>
      <c r="AF434" s="29" t="s">
        <v>184</v>
      </c>
      <c r="AG434" s="29" t="s">
        <v>3130</v>
      </c>
      <c r="AH434" s="29" t="s">
        <v>189</v>
      </c>
      <c r="AI434" s="43" t="str">
        <f>tab_herpeto[[#This Row],[Espécie*]]</f>
        <v>Dendropsophus minutus</v>
      </c>
      <c r="AJ434" s="34" t="str">
        <f>IFERROR(VLOOKUP(tab_herpeto[[#This Row],[Espécie*2]],'Base de dados'!B:Z,7,),0)</f>
        <v>pererequinha-do-brejo</v>
      </c>
      <c r="AK434" s="29" t="str">
        <f>IFERROR(VLOOKUP(tab_herpeto[[#This Row],[Espécie*2]],'Base de dados'!B:Z,13,),0)</f>
        <v>-</v>
      </c>
      <c r="AL434" s="29"/>
      <c r="AM434" s="4">
        <v>532066</v>
      </c>
      <c r="AN434" s="4">
        <v>6959590</v>
      </c>
      <c r="AO434" s="29" t="str">
        <f>IFERROR(VLOOKUP(tab_herpeto[[#This Row],[Espécie*2]],'Base de dados'!B:Z,22,),0)</f>
        <v>-</v>
      </c>
      <c r="AP434" s="29" t="str">
        <f>IFERROR(VLOOKUP(tab_herpeto[[#This Row],[Espécie*2]],'Base de dados'!B:Z,23,),0)</f>
        <v>-</v>
      </c>
      <c r="AQ434" s="29" t="str">
        <f>IFERROR(VLOOKUP(tab_herpeto[[#This Row],[Espécie*2]],'Base de dados'!B:Z,21,),0)</f>
        <v>LC</v>
      </c>
      <c r="AR434" s="29" t="str">
        <f>tab_herpeto[[#This Row],[Campanha]]</f>
        <v>C04</v>
      </c>
      <c r="AS434" s="29"/>
      <c r="AT434" s="29" t="str">
        <f>tab_herpeto[[#This Row],[Método]]</f>
        <v>Ponto de escuta</v>
      </c>
      <c r="AU434" s="29" t="str">
        <f>tab_herpeto[[#This Row],[ID Marcação*]]</f>
        <v>-</v>
      </c>
      <c r="AV434" s="29">
        <f>tab_herpeto[[#This Row],[Nº do Tombo]]</f>
        <v>0</v>
      </c>
      <c r="AW434" s="29" t="str">
        <f>IFERROR(VLOOKUP(tab_herpeto[[#This Row],[Espécie*2]],'Base de dados'!B:Z,11,),0)</f>
        <v>R</v>
      </c>
      <c r="AX434" s="29" t="str">
        <f>IFERROR(VLOOKUP(tab_herpeto[[#This Row],[Espécie*2]],'Base de dados'!B:Z,3,),0)</f>
        <v>Anura</v>
      </c>
      <c r="AY434" s="29" t="str">
        <f>IFERROR(VLOOKUP(tab_herpeto[[#This Row],[Espécie*2]],'Base de dados'!B:Z,4,),0)</f>
        <v>Hylidae</v>
      </c>
      <c r="AZ434" s="29" t="str">
        <f>IFERROR(VLOOKUP(tab_herpeto[[#This Row],[Espécie*2]],'Base de dados'!B:Z,5,),0)</f>
        <v>Dendropsophinae</v>
      </c>
      <c r="BA434" s="29">
        <f>IFERROR(VLOOKUP(tab_herpeto[[#This Row],[Espécie*2]],'Base de dados'!B:Z,6,),0)</f>
        <v>0</v>
      </c>
      <c r="BB434" s="29" t="str">
        <f>IFERROR(VLOOKUP(tab_herpeto[[#This Row],[Espécie*2]],'Base de dados'!B:Z,8,),0)</f>
        <v>-</v>
      </c>
      <c r="BC434" s="29" t="str">
        <f>IFERROR(VLOOKUP(tab_herpeto[[#This Row],[Espécie*2]],'Base de dados'!B:Z,9,),0)</f>
        <v>Ar</v>
      </c>
      <c r="BD434" s="29" t="str">
        <f>IFERROR(VLOOKUP(tab_herpeto[[#This Row],[Espécie*2]],'Base de dados'!B:Z,10,),0)</f>
        <v>A</v>
      </c>
      <c r="BE434" s="29" t="str">
        <f>IFERROR(VLOOKUP(tab_herpeto[[#This Row],[Espécie*2]],'Base de dados'!B:Z,12,),0)</f>
        <v>-</v>
      </c>
      <c r="BF434" s="29" t="str">
        <f>IFERROR(VLOOKUP(tab_herpeto[[#This Row],[Espécie*2]],'Base de dados'!B:Z,14,),0)</f>
        <v>RS, SC, PR, SP, RJ, ES, MG, BA, SE, AL, PE, PB, RN, CE, PI, MA, MS, MT, GO, DF, TO, PA, AM, AP, RO, RR, AC</v>
      </c>
      <c r="BG434" s="29">
        <f>IFERROR(VLOOKUP(tab_herpeto[[#This Row],[Espécie*2]],'Base de dados'!B:Z,15,),0)</f>
        <v>0</v>
      </c>
      <c r="BH434" s="29">
        <f>IFERROR(VLOOKUP(tab_herpeto[[#This Row],[Espécie*2]],'Base de dados'!B:Z,16,),0)</f>
        <v>0</v>
      </c>
      <c r="BI434" s="29">
        <f>IFERROR(VLOOKUP(tab_herpeto[[#This Row],[Espécie*2]],'Base de dados'!B:Z,17,),0)</f>
        <v>0</v>
      </c>
      <c r="BJ434" s="29">
        <f>IFERROR(VLOOKUP(tab_herpeto[[#This Row],[Espécie*2]],'Base de dados'!B:Z,18,),0)</f>
        <v>0</v>
      </c>
      <c r="BK434" s="29" t="str">
        <f>IFERROR(VLOOKUP(tab_herpeto[[#This Row],[Espécie*2]],'Base de dados'!B:Z,19,),0)</f>
        <v>-</v>
      </c>
      <c r="BL434" s="29" t="str">
        <f>IFERROR(VLOOKUP(tab_herpeto[[#This Row],[Espécie*2]],'Base de dados'!B:Z,20,),0)</f>
        <v>-</v>
      </c>
      <c r="BM434" s="29" t="str">
        <f>IFERROR(VLOOKUP(tab_herpeto[[#This Row],[Espécie*2]],'Base de dados'!B:Z,24),0)</f>
        <v>-</v>
      </c>
      <c r="BN434" s="29" t="str">
        <f>IFERROR(VLOOKUP(tab_herpeto[[#This Row],[Espécie*2]],'Base de dados'!B:Z,25,),0)</f>
        <v>-</v>
      </c>
      <c r="BO434" s="29">
        <f>IFERROR(VLOOKUP(tab_herpeto[[#This Row],[Espécie*2]],'Base de dados'!B:Z,2),0)</f>
        <v>898</v>
      </c>
      <c r="BP434" s="29">
        <f>IFERROR(VLOOKUP(tab_herpeto[[#This Row],[Espécie*2]],'Base de dados'!B:AA,26),0)</f>
        <v>0</v>
      </c>
    </row>
    <row r="435" spans="2:68" x14ac:dyDescent="0.25">
      <c r="B435" s="29">
        <v>431</v>
      </c>
      <c r="C435" s="33" t="s">
        <v>3071</v>
      </c>
      <c r="D435" s="29" t="s">
        <v>3131</v>
      </c>
      <c r="E435" s="29" t="s">
        <v>86</v>
      </c>
      <c r="F435" s="50">
        <v>45202</v>
      </c>
      <c r="G435" s="50" t="s">
        <v>3075</v>
      </c>
      <c r="H435" s="50"/>
      <c r="I435" s="50" t="s">
        <v>57</v>
      </c>
      <c r="J435" s="50" t="s">
        <v>3133</v>
      </c>
      <c r="K435" s="50" t="s">
        <v>1003</v>
      </c>
      <c r="L435" s="29" t="str">
        <f>IFERROR(VLOOKUP(tab_herpeto[[#This Row],[Espécie*]],'Base de dados'!B:Z,7,),0)</f>
        <v>pererequinha-do-brejo</v>
      </c>
      <c r="M435" s="29" t="s">
        <v>3</v>
      </c>
      <c r="N435" s="49" t="s">
        <v>82</v>
      </c>
      <c r="O435" s="49" t="s">
        <v>82</v>
      </c>
      <c r="P435" s="29" t="s">
        <v>39</v>
      </c>
      <c r="Q435" s="49" t="s">
        <v>3136</v>
      </c>
      <c r="R435" s="49"/>
      <c r="S435" s="49" t="s">
        <v>4</v>
      </c>
      <c r="T435" s="55">
        <v>0.875</v>
      </c>
      <c r="U435" s="55">
        <v>0.91666666666666696</v>
      </c>
      <c r="V435" s="49"/>
      <c r="W435" s="49"/>
      <c r="X435" s="29"/>
      <c r="Y435" s="29"/>
      <c r="Z435" s="33">
        <f>tab_herpeto[[#This Row],[Data]]</f>
        <v>45202</v>
      </c>
      <c r="AA435" s="29" t="str">
        <f>tab_herpeto[[#This Row],[Empreendimento]]</f>
        <v>PCH Canoas</v>
      </c>
      <c r="AB435" s="29" t="s">
        <v>175</v>
      </c>
      <c r="AC435" s="29" t="s">
        <v>178</v>
      </c>
      <c r="AD435" s="29" t="s">
        <v>181</v>
      </c>
      <c r="AE435" s="29" t="s">
        <v>3086</v>
      </c>
      <c r="AF435" s="29" t="s">
        <v>184</v>
      </c>
      <c r="AG435" s="29" t="s">
        <v>3130</v>
      </c>
      <c r="AH435" s="29" t="s">
        <v>189</v>
      </c>
      <c r="AI435" s="43" t="str">
        <f>tab_herpeto[[#This Row],[Espécie*]]</f>
        <v>Dendropsophus minutus</v>
      </c>
      <c r="AJ435" s="34" t="str">
        <f>IFERROR(VLOOKUP(tab_herpeto[[#This Row],[Espécie*2]],'Base de dados'!B:Z,7,),0)</f>
        <v>pererequinha-do-brejo</v>
      </c>
      <c r="AK435" s="29" t="str">
        <f>IFERROR(VLOOKUP(tab_herpeto[[#This Row],[Espécie*2]],'Base de dados'!B:Z,13,),0)</f>
        <v>-</v>
      </c>
      <c r="AL435" s="29"/>
      <c r="AM435" s="4">
        <v>532066</v>
      </c>
      <c r="AN435" s="4">
        <v>6959590</v>
      </c>
      <c r="AO435" s="29" t="str">
        <f>IFERROR(VLOOKUP(tab_herpeto[[#This Row],[Espécie*2]],'Base de dados'!B:Z,22,),0)</f>
        <v>-</v>
      </c>
      <c r="AP435" s="29" t="str">
        <f>IFERROR(VLOOKUP(tab_herpeto[[#This Row],[Espécie*2]],'Base de dados'!B:Z,23,),0)</f>
        <v>-</v>
      </c>
      <c r="AQ435" s="29" t="str">
        <f>IFERROR(VLOOKUP(tab_herpeto[[#This Row],[Espécie*2]],'Base de dados'!B:Z,21,),0)</f>
        <v>LC</v>
      </c>
      <c r="AR435" s="29" t="str">
        <f>tab_herpeto[[#This Row],[Campanha]]</f>
        <v>C04</v>
      </c>
      <c r="AS435" s="29"/>
      <c r="AT435" s="29" t="str">
        <f>tab_herpeto[[#This Row],[Método]]</f>
        <v>Ponto de escuta</v>
      </c>
      <c r="AU435" s="29" t="str">
        <f>tab_herpeto[[#This Row],[ID Marcação*]]</f>
        <v>-</v>
      </c>
      <c r="AV435" s="29">
        <f>tab_herpeto[[#This Row],[Nº do Tombo]]</f>
        <v>0</v>
      </c>
      <c r="AW435" s="29" t="str">
        <f>IFERROR(VLOOKUP(tab_herpeto[[#This Row],[Espécie*2]],'Base de dados'!B:Z,11,),0)</f>
        <v>R</v>
      </c>
      <c r="AX435" s="29" t="str">
        <f>IFERROR(VLOOKUP(tab_herpeto[[#This Row],[Espécie*2]],'Base de dados'!B:Z,3,),0)</f>
        <v>Anura</v>
      </c>
      <c r="AY435" s="29" t="str">
        <f>IFERROR(VLOOKUP(tab_herpeto[[#This Row],[Espécie*2]],'Base de dados'!B:Z,4,),0)</f>
        <v>Hylidae</v>
      </c>
      <c r="AZ435" s="29" t="str">
        <f>IFERROR(VLOOKUP(tab_herpeto[[#This Row],[Espécie*2]],'Base de dados'!B:Z,5,),0)</f>
        <v>Dendropsophinae</v>
      </c>
      <c r="BA435" s="29">
        <f>IFERROR(VLOOKUP(tab_herpeto[[#This Row],[Espécie*2]],'Base de dados'!B:Z,6,),0)</f>
        <v>0</v>
      </c>
      <c r="BB435" s="29" t="str">
        <f>IFERROR(VLOOKUP(tab_herpeto[[#This Row],[Espécie*2]],'Base de dados'!B:Z,8,),0)</f>
        <v>-</v>
      </c>
      <c r="BC435" s="29" t="str">
        <f>IFERROR(VLOOKUP(tab_herpeto[[#This Row],[Espécie*2]],'Base de dados'!B:Z,9,),0)</f>
        <v>Ar</v>
      </c>
      <c r="BD435" s="29" t="str">
        <f>IFERROR(VLOOKUP(tab_herpeto[[#This Row],[Espécie*2]],'Base de dados'!B:Z,10,),0)</f>
        <v>A</v>
      </c>
      <c r="BE435" s="29" t="str">
        <f>IFERROR(VLOOKUP(tab_herpeto[[#This Row],[Espécie*2]],'Base de dados'!B:Z,12,),0)</f>
        <v>-</v>
      </c>
      <c r="BF435" s="29" t="str">
        <f>IFERROR(VLOOKUP(tab_herpeto[[#This Row],[Espécie*2]],'Base de dados'!B:Z,14,),0)</f>
        <v>RS, SC, PR, SP, RJ, ES, MG, BA, SE, AL, PE, PB, RN, CE, PI, MA, MS, MT, GO, DF, TO, PA, AM, AP, RO, RR, AC</v>
      </c>
      <c r="BG435" s="29">
        <f>IFERROR(VLOOKUP(tab_herpeto[[#This Row],[Espécie*2]],'Base de dados'!B:Z,15,),0)</f>
        <v>0</v>
      </c>
      <c r="BH435" s="29">
        <f>IFERROR(VLOOKUP(tab_herpeto[[#This Row],[Espécie*2]],'Base de dados'!B:Z,16,),0)</f>
        <v>0</v>
      </c>
      <c r="BI435" s="29">
        <f>IFERROR(VLOOKUP(tab_herpeto[[#This Row],[Espécie*2]],'Base de dados'!B:Z,17,),0)</f>
        <v>0</v>
      </c>
      <c r="BJ435" s="29">
        <f>IFERROR(VLOOKUP(tab_herpeto[[#This Row],[Espécie*2]],'Base de dados'!B:Z,18,),0)</f>
        <v>0</v>
      </c>
      <c r="BK435" s="29" t="str">
        <f>IFERROR(VLOOKUP(tab_herpeto[[#This Row],[Espécie*2]],'Base de dados'!B:Z,19,),0)</f>
        <v>-</v>
      </c>
      <c r="BL435" s="29" t="str">
        <f>IFERROR(VLOOKUP(tab_herpeto[[#This Row],[Espécie*2]],'Base de dados'!B:Z,20,),0)</f>
        <v>-</v>
      </c>
      <c r="BM435" s="29" t="str">
        <f>IFERROR(VLOOKUP(tab_herpeto[[#This Row],[Espécie*2]],'Base de dados'!B:Z,24),0)</f>
        <v>-</v>
      </c>
      <c r="BN435" s="29" t="str">
        <f>IFERROR(VLOOKUP(tab_herpeto[[#This Row],[Espécie*2]],'Base de dados'!B:Z,25,),0)</f>
        <v>-</v>
      </c>
      <c r="BO435" s="29">
        <f>IFERROR(VLOOKUP(tab_herpeto[[#This Row],[Espécie*2]],'Base de dados'!B:Z,2),0)</f>
        <v>898</v>
      </c>
      <c r="BP435" s="29">
        <f>IFERROR(VLOOKUP(tab_herpeto[[#This Row],[Espécie*2]],'Base de dados'!B:AA,26),0)</f>
        <v>0</v>
      </c>
    </row>
    <row r="436" spans="2:68" x14ac:dyDescent="0.25">
      <c r="B436" s="29">
        <v>432</v>
      </c>
      <c r="C436" s="33" t="s">
        <v>3071</v>
      </c>
      <c r="D436" s="29" t="s">
        <v>3131</v>
      </c>
      <c r="E436" s="29" t="s">
        <v>86</v>
      </c>
      <c r="F436" s="50">
        <v>45202</v>
      </c>
      <c r="G436" s="50" t="s">
        <v>3075</v>
      </c>
      <c r="H436" s="50"/>
      <c r="I436" s="50" t="s">
        <v>57</v>
      </c>
      <c r="J436" s="50" t="s">
        <v>3133</v>
      </c>
      <c r="K436" s="50" t="s">
        <v>1003</v>
      </c>
      <c r="L436" s="29" t="str">
        <f>IFERROR(VLOOKUP(tab_herpeto[[#This Row],[Espécie*]],'Base de dados'!B:Z,7,),0)</f>
        <v>pererequinha-do-brejo</v>
      </c>
      <c r="M436" s="29" t="s">
        <v>3</v>
      </c>
      <c r="N436" s="49" t="s">
        <v>82</v>
      </c>
      <c r="O436" s="49" t="s">
        <v>82</v>
      </c>
      <c r="P436" s="29" t="s">
        <v>39</v>
      </c>
      <c r="Q436" s="49" t="s">
        <v>3136</v>
      </c>
      <c r="R436" s="49"/>
      <c r="S436" s="49" t="s">
        <v>4</v>
      </c>
      <c r="T436" s="55">
        <v>0.875</v>
      </c>
      <c r="U436" s="55">
        <v>0.91666666666666696</v>
      </c>
      <c r="V436" s="49"/>
      <c r="W436" s="49"/>
      <c r="X436" s="29"/>
      <c r="Y436" s="29"/>
      <c r="Z436" s="33">
        <f>tab_herpeto[[#This Row],[Data]]</f>
        <v>45202</v>
      </c>
      <c r="AA436" s="29" t="str">
        <f>tab_herpeto[[#This Row],[Empreendimento]]</f>
        <v>PCH Canoas</v>
      </c>
      <c r="AB436" s="29" t="s">
        <v>175</v>
      </c>
      <c r="AC436" s="29" t="s">
        <v>178</v>
      </c>
      <c r="AD436" s="29" t="s">
        <v>181</v>
      </c>
      <c r="AE436" s="29" t="s">
        <v>3086</v>
      </c>
      <c r="AF436" s="29" t="s">
        <v>184</v>
      </c>
      <c r="AG436" s="29" t="s">
        <v>3130</v>
      </c>
      <c r="AH436" s="29" t="s">
        <v>189</v>
      </c>
      <c r="AI436" s="43" t="str">
        <f>tab_herpeto[[#This Row],[Espécie*]]</f>
        <v>Dendropsophus minutus</v>
      </c>
      <c r="AJ436" s="34" t="str">
        <f>IFERROR(VLOOKUP(tab_herpeto[[#This Row],[Espécie*2]],'Base de dados'!B:Z,7,),0)</f>
        <v>pererequinha-do-brejo</v>
      </c>
      <c r="AK436" s="29" t="str">
        <f>IFERROR(VLOOKUP(tab_herpeto[[#This Row],[Espécie*2]],'Base de dados'!B:Z,13,),0)</f>
        <v>-</v>
      </c>
      <c r="AL436" s="29"/>
      <c r="AM436" s="4">
        <v>532066</v>
      </c>
      <c r="AN436" s="4">
        <v>6959590</v>
      </c>
      <c r="AO436" s="29" t="str">
        <f>IFERROR(VLOOKUP(tab_herpeto[[#This Row],[Espécie*2]],'Base de dados'!B:Z,22,),0)</f>
        <v>-</v>
      </c>
      <c r="AP436" s="29" t="str">
        <f>IFERROR(VLOOKUP(tab_herpeto[[#This Row],[Espécie*2]],'Base de dados'!B:Z,23,),0)</f>
        <v>-</v>
      </c>
      <c r="AQ436" s="29" t="str">
        <f>IFERROR(VLOOKUP(tab_herpeto[[#This Row],[Espécie*2]],'Base de dados'!B:Z,21,),0)</f>
        <v>LC</v>
      </c>
      <c r="AR436" s="29" t="str">
        <f>tab_herpeto[[#This Row],[Campanha]]</f>
        <v>C04</v>
      </c>
      <c r="AS436" s="29"/>
      <c r="AT436" s="29" t="str">
        <f>tab_herpeto[[#This Row],[Método]]</f>
        <v>Ponto de escuta</v>
      </c>
      <c r="AU436" s="29" t="str">
        <f>tab_herpeto[[#This Row],[ID Marcação*]]</f>
        <v>-</v>
      </c>
      <c r="AV436" s="29">
        <f>tab_herpeto[[#This Row],[Nº do Tombo]]</f>
        <v>0</v>
      </c>
      <c r="AW436" s="29" t="str">
        <f>IFERROR(VLOOKUP(tab_herpeto[[#This Row],[Espécie*2]],'Base de dados'!B:Z,11,),0)</f>
        <v>R</v>
      </c>
      <c r="AX436" s="29" t="str">
        <f>IFERROR(VLOOKUP(tab_herpeto[[#This Row],[Espécie*2]],'Base de dados'!B:Z,3,),0)</f>
        <v>Anura</v>
      </c>
      <c r="AY436" s="29" t="str">
        <f>IFERROR(VLOOKUP(tab_herpeto[[#This Row],[Espécie*2]],'Base de dados'!B:Z,4,),0)</f>
        <v>Hylidae</v>
      </c>
      <c r="AZ436" s="29" t="str">
        <f>IFERROR(VLOOKUP(tab_herpeto[[#This Row],[Espécie*2]],'Base de dados'!B:Z,5,),0)</f>
        <v>Dendropsophinae</v>
      </c>
      <c r="BA436" s="29">
        <f>IFERROR(VLOOKUP(tab_herpeto[[#This Row],[Espécie*2]],'Base de dados'!B:Z,6,),0)</f>
        <v>0</v>
      </c>
      <c r="BB436" s="29" t="str">
        <f>IFERROR(VLOOKUP(tab_herpeto[[#This Row],[Espécie*2]],'Base de dados'!B:Z,8,),0)</f>
        <v>-</v>
      </c>
      <c r="BC436" s="29" t="str">
        <f>IFERROR(VLOOKUP(tab_herpeto[[#This Row],[Espécie*2]],'Base de dados'!B:Z,9,),0)</f>
        <v>Ar</v>
      </c>
      <c r="BD436" s="29" t="str">
        <f>IFERROR(VLOOKUP(tab_herpeto[[#This Row],[Espécie*2]],'Base de dados'!B:Z,10,),0)</f>
        <v>A</v>
      </c>
      <c r="BE436" s="29" t="str">
        <f>IFERROR(VLOOKUP(tab_herpeto[[#This Row],[Espécie*2]],'Base de dados'!B:Z,12,),0)</f>
        <v>-</v>
      </c>
      <c r="BF436" s="29" t="str">
        <f>IFERROR(VLOOKUP(tab_herpeto[[#This Row],[Espécie*2]],'Base de dados'!B:Z,14,),0)</f>
        <v>RS, SC, PR, SP, RJ, ES, MG, BA, SE, AL, PE, PB, RN, CE, PI, MA, MS, MT, GO, DF, TO, PA, AM, AP, RO, RR, AC</v>
      </c>
      <c r="BG436" s="29">
        <f>IFERROR(VLOOKUP(tab_herpeto[[#This Row],[Espécie*2]],'Base de dados'!B:Z,15,),0)</f>
        <v>0</v>
      </c>
      <c r="BH436" s="29">
        <f>IFERROR(VLOOKUP(tab_herpeto[[#This Row],[Espécie*2]],'Base de dados'!B:Z,16,),0)</f>
        <v>0</v>
      </c>
      <c r="BI436" s="29">
        <f>IFERROR(VLOOKUP(tab_herpeto[[#This Row],[Espécie*2]],'Base de dados'!B:Z,17,),0)</f>
        <v>0</v>
      </c>
      <c r="BJ436" s="29">
        <f>IFERROR(VLOOKUP(tab_herpeto[[#This Row],[Espécie*2]],'Base de dados'!B:Z,18,),0)</f>
        <v>0</v>
      </c>
      <c r="BK436" s="29" t="str">
        <f>IFERROR(VLOOKUP(tab_herpeto[[#This Row],[Espécie*2]],'Base de dados'!B:Z,19,),0)</f>
        <v>-</v>
      </c>
      <c r="BL436" s="29" t="str">
        <f>IFERROR(VLOOKUP(tab_herpeto[[#This Row],[Espécie*2]],'Base de dados'!B:Z,20,),0)</f>
        <v>-</v>
      </c>
      <c r="BM436" s="29" t="str">
        <f>IFERROR(VLOOKUP(tab_herpeto[[#This Row],[Espécie*2]],'Base de dados'!B:Z,24),0)</f>
        <v>-</v>
      </c>
      <c r="BN436" s="29" t="str">
        <f>IFERROR(VLOOKUP(tab_herpeto[[#This Row],[Espécie*2]],'Base de dados'!B:Z,25,),0)</f>
        <v>-</v>
      </c>
      <c r="BO436" s="29">
        <f>IFERROR(VLOOKUP(tab_herpeto[[#This Row],[Espécie*2]],'Base de dados'!B:Z,2),0)</f>
        <v>898</v>
      </c>
      <c r="BP436" s="29">
        <f>IFERROR(VLOOKUP(tab_herpeto[[#This Row],[Espécie*2]],'Base de dados'!B:AA,26),0)</f>
        <v>0</v>
      </c>
    </row>
    <row r="437" spans="2:68" x14ac:dyDescent="0.25">
      <c r="B437" s="29">
        <v>433</v>
      </c>
      <c r="C437" s="33" t="s">
        <v>3071</v>
      </c>
      <c r="D437" s="29" t="s">
        <v>3131</v>
      </c>
      <c r="E437" s="29" t="s">
        <v>86</v>
      </c>
      <c r="F437" s="50">
        <v>45202</v>
      </c>
      <c r="G437" s="50" t="s">
        <v>3075</v>
      </c>
      <c r="H437" s="50"/>
      <c r="I437" s="50" t="s">
        <v>57</v>
      </c>
      <c r="J437" s="50" t="s">
        <v>3133</v>
      </c>
      <c r="K437" s="50" t="s">
        <v>1003</v>
      </c>
      <c r="L437" s="29" t="str">
        <f>IFERROR(VLOOKUP(tab_herpeto[[#This Row],[Espécie*]],'Base de dados'!B:Z,7,),0)</f>
        <v>pererequinha-do-brejo</v>
      </c>
      <c r="M437" s="29" t="s">
        <v>3</v>
      </c>
      <c r="N437" s="49" t="s">
        <v>82</v>
      </c>
      <c r="O437" s="49" t="s">
        <v>82</v>
      </c>
      <c r="P437" s="29" t="s">
        <v>39</v>
      </c>
      <c r="Q437" s="49" t="s">
        <v>3136</v>
      </c>
      <c r="R437" s="49"/>
      <c r="S437" s="49" t="s">
        <v>4</v>
      </c>
      <c r="T437" s="55">
        <v>0.875</v>
      </c>
      <c r="U437" s="55">
        <v>0.91666666666666696</v>
      </c>
      <c r="V437" s="49"/>
      <c r="W437" s="49"/>
      <c r="X437" s="29"/>
      <c r="Y437" s="29"/>
      <c r="Z437" s="33">
        <f>tab_herpeto[[#This Row],[Data]]</f>
        <v>45202</v>
      </c>
      <c r="AA437" s="29" t="str">
        <f>tab_herpeto[[#This Row],[Empreendimento]]</f>
        <v>PCH Canoas</v>
      </c>
      <c r="AB437" s="29" t="s">
        <v>175</v>
      </c>
      <c r="AC437" s="29" t="s">
        <v>178</v>
      </c>
      <c r="AD437" s="29" t="s">
        <v>181</v>
      </c>
      <c r="AE437" s="29" t="s">
        <v>3086</v>
      </c>
      <c r="AF437" s="29" t="s">
        <v>184</v>
      </c>
      <c r="AG437" s="29" t="s">
        <v>3130</v>
      </c>
      <c r="AH437" s="29" t="s">
        <v>189</v>
      </c>
      <c r="AI437" s="43" t="str">
        <f>tab_herpeto[[#This Row],[Espécie*]]</f>
        <v>Dendropsophus minutus</v>
      </c>
      <c r="AJ437" s="34" t="str">
        <f>IFERROR(VLOOKUP(tab_herpeto[[#This Row],[Espécie*2]],'Base de dados'!B:Z,7,),0)</f>
        <v>pererequinha-do-brejo</v>
      </c>
      <c r="AK437" s="29" t="str">
        <f>IFERROR(VLOOKUP(tab_herpeto[[#This Row],[Espécie*2]],'Base de dados'!B:Z,13,),0)</f>
        <v>-</v>
      </c>
      <c r="AL437" s="29"/>
      <c r="AM437" s="4">
        <v>532066</v>
      </c>
      <c r="AN437" s="4">
        <v>6959590</v>
      </c>
      <c r="AO437" s="29" t="str">
        <f>IFERROR(VLOOKUP(tab_herpeto[[#This Row],[Espécie*2]],'Base de dados'!B:Z,22,),0)</f>
        <v>-</v>
      </c>
      <c r="AP437" s="29" t="str">
        <f>IFERROR(VLOOKUP(tab_herpeto[[#This Row],[Espécie*2]],'Base de dados'!B:Z,23,),0)</f>
        <v>-</v>
      </c>
      <c r="AQ437" s="29" t="str">
        <f>IFERROR(VLOOKUP(tab_herpeto[[#This Row],[Espécie*2]],'Base de dados'!B:Z,21,),0)</f>
        <v>LC</v>
      </c>
      <c r="AR437" s="29" t="str">
        <f>tab_herpeto[[#This Row],[Campanha]]</f>
        <v>C04</v>
      </c>
      <c r="AS437" s="29"/>
      <c r="AT437" s="29" t="str">
        <f>tab_herpeto[[#This Row],[Método]]</f>
        <v>Ponto de escuta</v>
      </c>
      <c r="AU437" s="29" t="str">
        <f>tab_herpeto[[#This Row],[ID Marcação*]]</f>
        <v>-</v>
      </c>
      <c r="AV437" s="29">
        <f>tab_herpeto[[#This Row],[Nº do Tombo]]</f>
        <v>0</v>
      </c>
      <c r="AW437" s="29" t="str">
        <f>IFERROR(VLOOKUP(tab_herpeto[[#This Row],[Espécie*2]],'Base de dados'!B:Z,11,),0)</f>
        <v>R</v>
      </c>
      <c r="AX437" s="29" t="str">
        <f>IFERROR(VLOOKUP(tab_herpeto[[#This Row],[Espécie*2]],'Base de dados'!B:Z,3,),0)</f>
        <v>Anura</v>
      </c>
      <c r="AY437" s="29" t="str">
        <f>IFERROR(VLOOKUP(tab_herpeto[[#This Row],[Espécie*2]],'Base de dados'!B:Z,4,),0)</f>
        <v>Hylidae</v>
      </c>
      <c r="AZ437" s="29" t="str">
        <f>IFERROR(VLOOKUP(tab_herpeto[[#This Row],[Espécie*2]],'Base de dados'!B:Z,5,),0)</f>
        <v>Dendropsophinae</v>
      </c>
      <c r="BA437" s="29">
        <f>IFERROR(VLOOKUP(tab_herpeto[[#This Row],[Espécie*2]],'Base de dados'!B:Z,6,),0)</f>
        <v>0</v>
      </c>
      <c r="BB437" s="29" t="str">
        <f>IFERROR(VLOOKUP(tab_herpeto[[#This Row],[Espécie*2]],'Base de dados'!B:Z,8,),0)</f>
        <v>-</v>
      </c>
      <c r="BC437" s="29" t="str">
        <f>IFERROR(VLOOKUP(tab_herpeto[[#This Row],[Espécie*2]],'Base de dados'!B:Z,9,),0)</f>
        <v>Ar</v>
      </c>
      <c r="BD437" s="29" t="str">
        <f>IFERROR(VLOOKUP(tab_herpeto[[#This Row],[Espécie*2]],'Base de dados'!B:Z,10,),0)</f>
        <v>A</v>
      </c>
      <c r="BE437" s="29" t="str">
        <f>IFERROR(VLOOKUP(tab_herpeto[[#This Row],[Espécie*2]],'Base de dados'!B:Z,12,),0)</f>
        <v>-</v>
      </c>
      <c r="BF437" s="29" t="str">
        <f>IFERROR(VLOOKUP(tab_herpeto[[#This Row],[Espécie*2]],'Base de dados'!B:Z,14,),0)</f>
        <v>RS, SC, PR, SP, RJ, ES, MG, BA, SE, AL, PE, PB, RN, CE, PI, MA, MS, MT, GO, DF, TO, PA, AM, AP, RO, RR, AC</v>
      </c>
      <c r="BG437" s="29">
        <f>IFERROR(VLOOKUP(tab_herpeto[[#This Row],[Espécie*2]],'Base de dados'!B:Z,15,),0)</f>
        <v>0</v>
      </c>
      <c r="BH437" s="29">
        <f>IFERROR(VLOOKUP(tab_herpeto[[#This Row],[Espécie*2]],'Base de dados'!B:Z,16,),0)</f>
        <v>0</v>
      </c>
      <c r="BI437" s="29">
        <f>IFERROR(VLOOKUP(tab_herpeto[[#This Row],[Espécie*2]],'Base de dados'!B:Z,17,),0)</f>
        <v>0</v>
      </c>
      <c r="BJ437" s="29">
        <f>IFERROR(VLOOKUP(tab_herpeto[[#This Row],[Espécie*2]],'Base de dados'!B:Z,18,),0)</f>
        <v>0</v>
      </c>
      <c r="BK437" s="29" t="str">
        <f>IFERROR(VLOOKUP(tab_herpeto[[#This Row],[Espécie*2]],'Base de dados'!B:Z,19,),0)</f>
        <v>-</v>
      </c>
      <c r="BL437" s="29" t="str">
        <f>IFERROR(VLOOKUP(tab_herpeto[[#This Row],[Espécie*2]],'Base de dados'!B:Z,20,),0)</f>
        <v>-</v>
      </c>
      <c r="BM437" s="29" t="str">
        <f>IFERROR(VLOOKUP(tab_herpeto[[#This Row],[Espécie*2]],'Base de dados'!B:Z,24),0)</f>
        <v>-</v>
      </c>
      <c r="BN437" s="29" t="str">
        <f>IFERROR(VLOOKUP(tab_herpeto[[#This Row],[Espécie*2]],'Base de dados'!B:Z,25,),0)</f>
        <v>-</v>
      </c>
      <c r="BO437" s="29">
        <f>IFERROR(VLOOKUP(tab_herpeto[[#This Row],[Espécie*2]],'Base de dados'!B:Z,2),0)</f>
        <v>898</v>
      </c>
      <c r="BP437" s="29">
        <f>IFERROR(VLOOKUP(tab_herpeto[[#This Row],[Espécie*2]],'Base de dados'!B:AA,26),0)</f>
        <v>0</v>
      </c>
    </row>
    <row r="438" spans="2:68" x14ac:dyDescent="0.25">
      <c r="B438" s="29">
        <v>434</v>
      </c>
      <c r="C438" s="33" t="s">
        <v>3071</v>
      </c>
      <c r="D438" s="29" t="s">
        <v>3131</v>
      </c>
      <c r="E438" s="29" t="s">
        <v>86</v>
      </c>
      <c r="F438" s="50">
        <v>45202</v>
      </c>
      <c r="G438" s="50" t="s">
        <v>3075</v>
      </c>
      <c r="H438" s="50"/>
      <c r="I438" s="50" t="s">
        <v>57</v>
      </c>
      <c r="J438" s="50" t="s">
        <v>3133</v>
      </c>
      <c r="K438" s="50" t="s">
        <v>1003</v>
      </c>
      <c r="L438" s="29" t="str">
        <f>IFERROR(VLOOKUP(tab_herpeto[[#This Row],[Espécie*]],'Base de dados'!B:Z,7,),0)</f>
        <v>pererequinha-do-brejo</v>
      </c>
      <c r="M438" s="29" t="s">
        <v>3</v>
      </c>
      <c r="N438" s="49" t="s">
        <v>82</v>
      </c>
      <c r="O438" s="49" t="s">
        <v>82</v>
      </c>
      <c r="P438" s="29" t="s">
        <v>39</v>
      </c>
      <c r="Q438" s="49" t="s">
        <v>3136</v>
      </c>
      <c r="R438" s="49"/>
      <c r="S438" s="49" t="s">
        <v>4</v>
      </c>
      <c r="T438" s="55">
        <v>0.875</v>
      </c>
      <c r="U438" s="55">
        <v>0.91666666666666696</v>
      </c>
      <c r="V438" s="49"/>
      <c r="W438" s="49"/>
      <c r="X438" s="29"/>
      <c r="Y438" s="29"/>
      <c r="Z438" s="33">
        <f>tab_herpeto[[#This Row],[Data]]</f>
        <v>45202</v>
      </c>
      <c r="AA438" s="29" t="str">
        <f>tab_herpeto[[#This Row],[Empreendimento]]</f>
        <v>PCH Canoas</v>
      </c>
      <c r="AB438" s="29" t="s">
        <v>175</v>
      </c>
      <c r="AC438" s="29" t="s">
        <v>178</v>
      </c>
      <c r="AD438" s="29" t="s">
        <v>181</v>
      </c>
      <c r="AE438" s="29" t="s">
        <v>3086</v>
      </c>
      <c r="AF438" s="29" t="s">
        <v>184</v>
      </c>
      <c r="AG438" s="29" t="s">
        <v>3130</v>
      </c>
      <c r="AH438" s="29" t="s">
        <v>189</v>
      </c>
      <c r="AI438" s="43" t="str">
        <f>tab_herpeto[[#This Row],[Espécie*]]</f>
        <v>Dendropsophus minutus</v>
      </c>
      <c r="AJ438" s="34" t="str">
        <f>IFERROR(VLOOKUP(tab_herpeto[[#This Row],[Espécie*2]],'Base de dados'!B:Z,7,),0)</f>
        <v>pererequinha-do-brejo</v>
      </c>
      <c r="AK438" s="29" t="str">
        <f>IFERROR(VLOOKUP(tab_herpeto[[#This Row],[Espécie*2]],'Base de dados'!B:Z,13,),0)</f>
        <v>-</v>
      </c>
      <c r="AL438" s="29"/>
      <c r="AM438" s="4">
        <v>532066</v>
      </c>
      <c r="AN438" s="4">
        <v>6959590</v>
      </c>
      <c r="AO438" s="29" t="str">
        <f>IFERROR(VLOOKUP(tab_herpeto[[#This Row],[Espécie*2]],'Base de dados'!B:Z,22,),0)</f>
        <v>-</v>
      </c>
      <c r="AP438" s="29" t="str">
        <f>IFERROR(VLOOKUP(tab_herpeto[[#This Row],[Espécie*2]],'Base de dados'!B:Z,23,),0)</f>
        <v>-</v>
      </c>
      <c r="AQ438" s="29" t="str">
        <f>IFERROR(VLOOKUP(tab_herpeto[[#This Row],[Espécie*2]],'Base de dados'!B:Z,21,),0)</f>
        <v>LC</v>
      </c>
      <c r="AR438" s="29" t="str">
        <f>tab_herpeto[[#This Row],[Campanha]]</f>
        <v>C04</v>
      </c>
      <c r="AS438" s="29"/>
      <c r="AT438" s="29" t="str">
        <f>tab_herpeto[[#This Row],[Método]]</f>
        <v>Ponto de escuta</v>
      </c>
      <c r="AU438" s="29" t="str">
        <f>tab_herpeto[[#This Row],[ID Marcação*]]</f>
        <v>-</v>
      </c>
      <c r="AV438" s="29">
        <f>tab_herpeto[[#This Row],[Nº do Tombo]]</f>
        <v>0</v>
      </c>
      <c r="AW438" s="29" t="str">
        <f>IFERROR(VLOOKUP(tab_herpeto[[#This Row],[Espécie*2]],'Base de dados'!B:Z,11,),0)</f>
        <v>R</v>
      </c>
      <c r="AX438" s="29" t="str">
        <f>IFERROR(VLOOKUP(tab_herpeto[[#This Row],[Espécie*2]],'Base de dados'!B:Z,3,),0)</f>
        <v>Anura</v>
      </c>
      <c r="AY438" s="29" t="str">
        <f>IFERROR(VLOOKUP(tab_herpeto[[#This Row],[Espécie*2]],'Base de dados'!B:Z,4,),0)</f>
        <v>Hylidae</v>
      </c>
      <c r="AZ438" s="29" t="str">
        <f>IFERROR(VLOOKUP(tab_herpeto[[#This Row],[Espécie*2]],'Base de dados'!B:Z,5,),0)</f>
        <v>Dendropsophinae</v>
      </c>
      <c r="BA438" s="29">
        <f>IFERROR(VLOOKUP(tab_herpeto[[#This Row],[Espécie*2]],'Base de dados'!B:Z,6,),0)</f>
        <v>0</v>
      </c>
      <c r="BB438" s="29" t="str">
        <f>IFERROR(VLOOKUP(tab_herpeto[[#This Row],[Espécie*2]],'Base de dados'!B:Z,8,),0)</f>
        <v>-</v>
      </c>
      <c r="BC438" s="29" t="str">
        <f>IFERROR(VLOOKUP(tab_herpeto[[#This Row],[Espécie*2]],'Base de dados'!B:Z,9,),0)</f>
        <v>Ar</v>
      </c>
      <c r="BD438" s="29" t="str">
        <f>IFERROR(VLOOKUP(tab_herpeto[[#This Row],[Espécie*2]],'Base de dados'!B:Z,10,),0)</f>
        <v>A</v>
      </c>
      <c r="BE438" s="29" t="str">
        <f>IFERROR(VLOOKUP(tab_herpeto[[#This Row],[Espécie*2]],'Base de dados'!B:Z,12,),0)</f>
        <v>-</v>
      </c>
      <c r="BF438" s="29" t="str">
        <f>IFERROR(VLOOKUP(tab_herpeto[[#This Row],[Espécie*2]],'Base de dados'!B:Z,14,),0)</f>
        <v>RS, SC, PR, SP, RJ, ES, MG, BA, SE, AL, PE, PB, RN, CE, PI, MA, MS, MT, GO, DF, TO, PA, AM, AP, RO, RR, AC</v>
      </c>
      <c r="BG438" s="29">
        <f>IFERROR(VLOOKUP(tab_herpeto[[#This Row],[Espécie*2]],'Base de dados'!B:Z,15,),0)</f>
        <v>0</v>
      </c>
      <c r="BH438" s="29">
        <f>IFERROR(VLOOKUP(tab_herpeto[[#This Row],[Espécie*2]],'Base de dados'!B:Z,16,),0)</f>
        <v>0</v>
      </c>
      <c r="BI438" s="29">
        <f>IFERROR(VLOOKUP(tab_herpeto[[#This Row],[Espécie*2]],'Base de dados'!B:Z,17,),0)</f>
        <v>0</v>
      </c>
      <c r="BJ438" s="29">
        <f>IFERROR(VLOOKUP(tab_herpeto[[#This Row],[Espécie*2]],'Base de dados'!B:Z,18,),0)</f>
        <v>0</v>
      </c>
      <c r="BK438" s="29" t="str">
        <f>IFERROR(VLOOKUP(tab_herpeto[[#This Row],[Espécie*2]],'Base de dados'!B:Z,19,),0)</f>
        <v>-</v>
      </c>
      <c r="BL438" s="29" t="str">
        <f>IFERROR(VLOOKUP(tab_herpeto[[#This Row],[Espécie*2]],'Base de dados'!B:Z,20,),0)</f>
        <v>-</v>
      </c>
      <c r="BM438" s="29" t="str">
        <f>IFERROR(VLOOKUP(tab_herpeto[[#This Row],[Espécie*2]],'Base de dados'!B:Z,24),0)</f>
        <v>-</v>
      </c>
      <c r="BN438" s="29" t="str">
        <f>IFERROR(VLOOKUP(tab_herpeto[[#This Row],[Espécie*2]],'Base de dados'!B:Z,25,),0)</f>
        <v>-</v>
      </c>
      <c r="BO438" s="29">
        <f>IFERROR(VLOOKUP(tab_herpeto[[#This Row],[Espécie*2]],'Base de dados'!B:Z,2),0)</f>
        <v>898</v>
      </c>
      <c r="BP438" s="29">
        <f>IFERROR(VLOOKUP(tab_herpeto[[#This Row],[Espécie*2]],'Base de dados'!B:AA,26),0)</f>
        <v>0</v>
      </c>
    </row>
    <row r="439" spans="2:68" x14ac:dyDescent="0.25">
      <c r="B439" s="29">
        <v>435</v>
      </c>
      <c r="C439" s="33" t="s">
        <v>3071</v>
      </c>
      <c r="D439" s="29" t="s">
        <v>3131</v>
      </c>
      <c r="E439" s="29" t="s">
        <v>86</v>
      </c>
      <c r="F439" s="50">
        <v>45202</v>
      </c>
      <c r="G439" s="50" t="s">
        <v>3075</v>
      </c>
      <c r="H439" s="50"/>
      <c r="I439" s="50" t="s">
        <v>57</v>
      </c>
      <c r="J439" s="50" t="s">
        <v>3133</v>
      </c>
      <c r="K439" s="50" t="s">
        <v>1003</v>
      </c>
      <c r="L439" s="29" t="str">
        <f>IFERROR(VLOOKUP(tab_herpeto[[#This Row],[Espécie*]],'Base de dados'!B:Z,7,),0)</f>
        <v>pererequinha-do-brejo</v>
      </c>
      <c r="M439" s="29" t="s">
        <v>3</v>
      </c>
      <c r="N439" s="49" t="s">
        <v>82</v>
      </c>
      <c r="O439" s="49" t="s">
        <v>82</v>
      </c>
      <c r="P439" s="29" t="s">
        <v>39</v>
      </c>
      <c r="Q439" s="49" t="s">
        <v>3136</v>
      </c>
      <c r="R439" s="49"/>
      <c r="S439" s="49" t="s">
        <v>4</v>
      </c>
      <c r="T439" s="55">
        <v>0.875</v>
      </c>
      <c r="U439" s="55">
        <v>0.91666666666666696</v>
      </c>
      <c r="V439" s="49"/>
      <c r="W439" s="49"/>
      <c r="X439" s="29"/>
      <c r="Y439" s="29"/>
      <c r="Z439" s="33">
        <f>tab_herpeto[[#This Row],[Data]]</f>
        <v>45202</v>
      </c>
      <c r="AA439" s="29" t="str">
        <f>tab_herpeto[[#This Row],[Empreendimento]]</f>
        <v>PCH Canoas</v>
      </c>
      <c r="AB439" s="29" t="s">
        <v>175</v>
      </c>
      <c r="AC439" s="29" t="s">
        <v>178</v>
      </c>
      <c r="AD439" s="29" t="s">
        <v>181</v>
      </c>
      <c r="AE439" s="29" t="s">
        <v>3086</v>
      </c>
      <c r="AF439" s="29" t="s">
        <v>184</v>
      </c>
      <c r="AG439" s="29" t="s">
        <v>3130</v>
      </c>
      <c r="AH439" s="29" t="s">
        <v>189</v>
      </c>
      <c r="AI439" s="43" t="str">
        <f>tab_herpeto[[#This Row],[Espécie*]]</f>
        <v>Dendropsophus minutus</v>
      </c>
      <c r="AJ439" s="34" t="str">
        <f>IFERROR(VLOOKUP(tab_herpeto[[#This Row],[Espécie*2]],'Base de dados'!B:Z,7,),0)</f>
        <v>pererequinha-do-brejo</v>
      </c>
      <c r="AK439" s="29" t="str">
        <f>IFERROR(VLOOKUP(tab_herpeto[[#This Row],[Espécie*2]],'Base de dados'!B:Z,13,),0)</f>
        <v>-</v>
      </c>
      <c r="AL439" s="29"/>
      <c r="AM439" s="4">
        <v>532066</v>
      </c>
      <c r="AN439" s="4">
        <v>6959590</v>
      </c>
      <c r="AO439" s="29" t="str">
        <f>IFERROR(VLOOKUP(tab_herpeto[[#This Row],[Espécie*2]],'Base de dados'!B:Z,22,),0)</f>
        <v>-</v>
      </c>
      <c r="AP439" s="29" t="str">
        <f>IFERROR(VLOOKUP(tab_herpeto[[#This Row],[Espécie*2]],'Base de dados'!B:Z,23,),0)</f>
        <v>-</v>
      </c>
      <c r="AQ439" s="29" t="str">
        <f>IFERROR(VLOOKUP(tab_herpeto[[#This Row],[Espécie*2]],'Base de dados'!B:Z,21,),0)</f>
        <v>LC</v>
      </c>
      <c r="AR439" s="29" t="str">
        <f>tab_herpeto[[#This Row],[Campanha]]</f>
        <v>C04</v>
      </c>
      <c r="AS439" s="29"/>
      <c r="AT439" s="29" t="str">
        <f>tab_herpeto[[#This Row],[Método]]</f>
        <v>Ponto de escuta</v>
      </c>
      <c r="AU439" s="29" t="str">
        <f>tab_herpeto[[#This Row],[ID Marcação*]]</f>
        <v>-</v>
      </c>
      <c r="AV439" s="29">
        <f>tab_herpeto[[#This Row],[Nº do Tombo]]</f>
        <v>0</v>
      </c>
      <c r="AW439" s="29" t="str">
        <f>IFERROR(VLOOKUP(tab_herpeto[[#This Row],[Espécie*2]],'Base de dados'!B:Z,11,),0)</f>
        <v>R</v>
      </c>
      <c r="AX439" s="29" t="str">
        <f>IFERROR(VLOOKUP(tab_herpeto[[#This Row],[Espécie*2]],'Base de dados'!B:Z,3,),0)</f>
        <v>Anura</v>
      </c>
      <c r="AY439" s="29" t="str">
        <f>IFERROR(VLOOKUP(tab_herpeto[[#This Row],[Espécie*2]],'Base de dados'!B:Z,4,),0)</f>
        <v>Hylidae</v>
      </c>
      <c r="AZ439" s="29" t="str">
        <f>IFERROR(VLOOKUP(tab_herpeto[[#This Row],[Espécie*2]],'Base de dados'!B:Z,5,),0)</f>
        <v>Dendropsophinae</v>
      </c>
      <c r="BA439" s="29">
        <f>IFERROR(VLOOKUP(tab_herpeto[[#This Row],[Espécie*2]],'Base de dados'!B:Z,6,),0)</f>
        <v>0</v>
      </c>
      <c r="BB439" s="29" t="str">
        <f>IFERROR(VLOOKUP(tab_herpeto[[#This Row],[Espécie*2]],'Base de dados'!B:Z,8,),0)</f>
        <v>-</v>
      </c>
      <c r="BC439" s="29" t="str">
        <f>IFERROR(VLOOKUP(tab_herpeto[[#This Row],[Espécie*2]],'Base de dados'!B:Z,9,),0)</f>
        <v>Ar</v>
      </c>
      <c r="BD439" s="29" t="str">
        <f>IFERROR(VLOOKUP(tab_herpeto[[#This Row],[Espécie*2]],'Base de dados'!B:Z,10,),0)</f>
        <v>A</v>
      </c>
      <c r="BE439" s="29" t="str">
        <f>IFERROR(VLOOKUP(tab_herpeto[[#This Row],[Espécie*2]],'Base de dados'!B:Z,12,),0)</f>
        <v>-</v>
      </c>
      <c r="BF439" s="29" t="str">
        <f>IFERROR(VLOOKUP(tab_herpeto[[#This Row],[Espécie*2]],'Base de dados'!B:Z,14,),0)</f>
        <v>RS, SC, PR, SP, RJ, ES, MG, BA, SE, AL, PE, PB, RN, CE, PI, MA, MS, MT, GO, DF, TO, PA, AM, AP, RO, RR, AC</v>
      </c>
      <c r="BG439" s="29">
        <f>IFERROR(VLOOKUP(tab_herpeto[[#This Row],[Espécie*2]],'Base de dados'!B:Z,15,),0)</f>
        <v>0</v>
      </c>
      <c r="BH439" s="29">
        <f>IFERROR(VLOOKUP(tab_herpeto[[#This Row],[Espécie*2]],'Base de dados'!B:Z,16,),0)</f>
        <v>0</v>
      </c>
      <c r="BI439" s="29">
        <f>IFERROR(VLOOKUP(tab_herpeto[[#This Row],[Espécie*2]],'Base de dados'!B:Z,17,),0)</f>
        <v>0</v>
      </c>
      <c r="BJ439" s="29">
        <f>IFERROR(VLOOKUP(tab_herpeto[[#This Row],[Espécie*2]],'Base de dados'!B:Z,18,),0)</f>
        <v>0</v>
      </c>
      <c r="BK439" s="29" t="str">
        <f>IFERROR(VLOOKUP(tab_herpeto[[#This Row],[Espécie*2]],'Base de dados'!B:Z,19,),0)</f>
        <v>-</v>
      </c>
      <c r="BL439" s="29" t="str">
        <f>IFERROR(VLOOKUP(tab_herpeto[[#This Row],[Espécie*2]],'Base de dados'!B:Z,20,),0)</f>
        <v>-</v>
      </c>
      <c r="BM439" s="29" t="str">
        <f>IFERROR(VLOOKUP(tab_herpeto[[#This Row],[Espécie*2]],'Base de dados'!B:Z,24),0)</f>
        <v>-</v>
      </c>
      <c r="BN439" s="29" t="str">
        <f>IFERROR(VLOOKUP(tab_herpeto[[#This Row],[Espécie*2]],'Base de dados'!B:Z,25,),0)</f>
        <v>-</v>
      </c>
      <c r="BO439" s="29">
        <f>IFERROR(VLOOKUP(tab_herpeto[[#This Row],[Espécie*2]],'Base de dados'!B:Z,2),0)</f>
        <v>898</v>
      </c>
      <c r="BP439" s="29">
        <f>IFERROR(VLOOKUP(tab_herpeto[[#This Row],[Espécie*2]],'Base de dados'!B:AA,26),0)</f>
        <v>0</v>
      </c>
    </row>
    <row r="440" spans="2:68" x14ac:dyDescent="0.25">
      <c r="B440" s="29">
        <v>436</v>
      </c>
      <c r="C440" s="33" t="s">
        <v>3071</v>
      </c>
      <c r="D440" s="29" t="s">
        <v>3131</v>
      </c>
      <c r="E440" s="29" t="s">
        <v>86</v>
      </c>
      <c r="F440" s="50">
        <v>45202</v>
      </c>
      <c r="G440" s="50" t="s">
        <v>3075</v>
      </c>
      <c r="H440" s="50"/>
      <c r="I440" s="50" t="s">
        <v>57</v>
      </c>
      <c r="J440" s="50" t="s">
        <v>3133</v>
      </c>
      <c r="K440" s="50" t="s">
        <v>1003</v>
      </c>
      <c r="L440" s="29" t="str">
        <f>IFERROR(VLOOKUP(tab_herpeto[[#This Row],[Espécie*]],'Base de dados'!B:Z,7,),0)</f>
        <v>pererequinha-do-brejo</v>
      </c>
      <c r="M440" s="29" t="s">
        <v>3</v>
      </c>
      <c r="N440" s="49" t="s">
        <v>82</v>
      </c>
      <c r="O440" s="49" t="s">
        <v>82</v>
      </c>
      <c r="P440" s="29" t="s">
        <v>39</v>
      </c>
      <c r="Q440" s="49" t="s">
        <v>3136</v>
      </c>
      <c r="R440" s="49"/>
      <c r="S440" s="49" t="s">
        <v>4</v>
      </c>
      <c r="T440" s="55">
        <v>0.875</v>
      </c>
      <c r="U440" s="55">
        <v>0.91666666666666696</v>
      </c>
      <c r="V440" s="49"/>
      <c r="W440" s="49"/>
      <c r="X440" s="29"/>
      <c r="Y440" s="29"/>
      <c r="Z440" s="33">
        <f>tab_herpeto[[#This Row],[Data]]</f>
        <v>45202</v>
      </c>
      <c r="AA440" s="29" t="str">
        <f>tab_herpeto[[#This Row],[Empreendimento]]</f>
        <v>PCH Canoas</v>
      </c>
      <c r="AB440" s="29" t="s">
        <v>175</v>
      </c>
      <c r="AC440" s="29" t="s">
        <v>178</v>
      </c>
      <c r="AD440" s="29" t="s">
        <v>181</v>
      </c>
      <c r="AE440" s="29" t="s">
        <v>3086</v>
      </c>
      <c r="AF440" s="29" t="s">
        <v>184</v>
      </c>
      <c r="AG440" s="29" t="s">
        <v>3130</v>
      </c>
      <c r="AH440" s="29" t="s">
        <v>189</v>
      </c>
      <c r="AI440" s="43" t="str">
        <f>tab_herpeto[[#This Row],[Espécie*]]</f>
        <v>Dendropsophus minutus</v>
      </c>
      <c r="AJ440" s="34" t="str">
        <f>IFERROR(VLOOKUP(tab_herpeto[[#This Row],[Espécie*2]],'Base de dados'!B:Z,7,),0)</f>
        <v>pererequinha-do-brejo</v>
      </c>
      <c r="AK440" s="29" t="str">
        <f>IFERROR(VLOOKUP(tab_herpeto[[#This Row],[Espécie*2]],'Base de dados'!B:Z,13,),0)</f>
        <v>-</v>
      </c>
      <c r="AL440" s="29"/>
      <c r="AM440" s="4">
        <v>532066</v>
      </c>
      <c r="AN440" s="4">
        <v>6959590</v>
      </c>
      <c r="AO440" s="29" t="str">
        <f>IFERROR(VLOOKUP(tab_herpeto[[#This Row],[Espécie*2]],'Base de dados'!B:Z,22,),0)</f>
        <v>-</v>
      </c>
      <c r="AP440" s="29" t="str">
        <f>IFERROR(VLOOKUP(tab_herpeto[[#This Row],[Espécie*2]],'Base de dados'!B:Z,23,),0)</f>
        <v>-</v>
      </c>
      <c r="AQ440" s="29" t="str">
        <f>IFERROR(VLOOKUP(tab_herpeto[[#This Row],[Espécie*2]],'Base de dados'!B:Z,21,),0)</f>
        <v>LC</v>
      </c>
      <c r="AR440" s="29" t="str">
        <f>tab_herpeto[[#This Row],[Campanha]]</f>
        <v>C04</v>
      </c>
      <c r="AS440" s="29"/>
      <c r="AT440" s="29" t="str">
        <f>tab_herpeto[[#This Row],[Método]]</f>
        <v>Ponto de escuta</v>
      </c>
      <c r="AU440" s="29" t="str">
        <f>tab_herpeto[[#This Row],[ID Marcação*]]</f>
        <v>-</v>
      </c>
      <c r="AV440" s="29">
        <f>tab_herpeto[[#This Row],[Nº do Tombo]]</f>
        <v>0</v>
      </c>
      <c r="AW440" s="29" t="str">
        <f>IFERROR(VLOOKUP(tab_herpeto[[#This Row],[Espécie*2]],'Base de dados'!B:Z,11,),0)</f>
        <v>R</v>
      </c>
      <c r="AX440" s="29" t="str">
        <f>IFERROR(VLOOKUP(tab_herpeto[[#This Row],[Espécie*2]],'Base de dados'!B:Z,3,),0)</f>
        <v>Anura</v>
      </c>
      <c r="AY440" s="29" t="str">
        <f>IFERROR(VLOOKUP(tab_herpeto[[#This Row],[Espécie*2]],'Base de dados'!B:Z,4,),0)</f>
        <v>Hylidae</v>
      </c>
      <c r="AZ440" s="29" t="str">
        <f>IFERROR(VLOOKUP(tab_herpeto[[#This Row],[Espécie*2]],'Base de dados'!B:Z,5,),0)</f>
        <v>Dendropsophinae</v>
      </c>
      <c r="BA440" s="29">
        <f>IFERROR(VLOOKUP(tab_herpeto[[#This Row],[Espécie*2]],'Base de dados'!B:Z,6,),0)</f>
        <v>0</v>
      </c>
      <c r="BB440" s="29" t="str">
        <f>IFERROR(VLOOKUP(tab_herpeto[[#This Row],[Espécie*2]],'Base de dados'!B:Z,8,),0)</f>
        <v>-</v>
      </c>
      <c r="BC440" s="29" t="str">
        <f>IFERROR(VLOOKUP(tab_herpeto[[#This Row],[Espécie*2]],'Base de dados'!B:Z,9,),0)</f>
        <v>Ar</v>
      </c>
      <c r="BD440" s="29" t="str">
        <f>IFERROR(VLOOKUP(tab_herpeto[[#This Row],[Espécie*2]],'Base de dados'!B:Z,10,),0)</f>
        <v>A</v>
      </c>
      <c r="BE440" s="29" t="str">
        <f>IFERROR(VLOOKUP(tab_herpeto[[#This Row],[Espécie*2]],'Base de dados'!B:Z,12,),0)</f>
        <v>-</v>
      </c>
      <c r="BF440" s="29" t="str">
        <f>IFERROR(VLOOKUP(tab_herpeto[[#This Row],[Espécie*2]],'Base de dados'!B:Z,14,),0)</f>
        <v>RS, SC, PR, SP, RJ, ES, MG, BA, SE, AL, PE, PB, RN, CE, PI, MA, MS, MT, GO, DF, TO, PA, AM, AP, RO, RR, AC</v>
      </c>
      <c r="BG440" s="29">
        <f>IFERROR(VLOOKUP(tab_herpeto[[#This Row],[Espécie*2]],'Base de dados'!B:Z,15,),0)</f>
        <v>0</v>
      </c>
      <c r="BH440" s="29">
        <f>IFERROR(VLOOKUP(tab_herpeto[[#This Row],[Espécie*2]],'Base de dados'!B:Z,16,),0)</f>
        <v>0</v>
      </c>
      <c r="BI440" s="29">
        <f>IFERROR(VLOOKUP(tab_herpeto[[#This Row],[Espécie*2]],'Base de dados'!B:Z,17,),0)</f>
        <v>0</v>
      </c>
      <c r="BJ440" s="29">
        <f>IFERROR(VLOOKUP(tab_herpeto[[#This Row],[Espécie*2]],'Base de dados'!B:Z,18,),0)</f>
        <v>0</v>
      </c>
      <c r="BK440" s="29" t="str">
        <f>IFERROR(VLOOKUP(tab_herpeto[[#This Row],[Espécie*2]],'Base de dados'!B:Z,19,),0)</f>
        <v>-</v>
      </c>
      <c r="BL440" s="29" t="str">
        <f>IFERROR(VLOOKUP(tab_herpeto[[#This Row],[Espécie*2]],'Base de dados'!B:Z,20,),0)</f>
        <v>-</v>
      </c>
      <c r="BM440" s="29" t="str">
        <f>IFERROR(VLOOKUP(tab_herpeto[[#This Row],[Espécie*2]],'Base de dados'!B:Z,24),0)</f>
        <v>-</v>
      </c>
      <c r="BN440" s="29" t="str">
        <f>IFERROR(VLOOKUP(tab_herpeto[[#This Row],[Espécie*2]],'Base de dados'!B:Z,25,),0)</f>
        <v>-</v>
      </c>
      <c r="BO440" s="29">
        <f>IFERROR(VLOOKUP(tab_herpeto[[#This Row],[Espécie*2]],'Base de dados'!B:Z,2),0)</f>
        <v>898</v>
      </c>
      <c r="BP440" s="29">
        <f>IFERROR(VLOOKUP(tab_herpeto[[#This Row],[Espécie*2]],'Base de dados'!B:AA,26),0)</f>
        <v>0</v>
      </c>
    </row>
    <row r="441" spans="2:68" x14ac:dyDescent="0.25">
      <c r="B441" s="29">
        <v>437</v>
      </c>
      <c r="C441" s="33" t="s">
        <v>3071</v>
      </c>
      <c r="D441" s="29" t="s">
        <v>3131</v>
      </c>
      <c r="E441" s="29" t="s">
        <v>86</v>
      </c>
      <c r="F441" s="50">
        <v>45202</v>
      </c>
      <c r="G441" s="50" t="s">
        <v>3075</v>
      </c>
      <c r="H441" s="50"/>
      <c r="I441" s="50" t="s">
        <v>57</v>
      </c>
      <c r="J441" s="50" t="s">
        <v>3133</v>
      </c>
      <c r="K441" s="50" t="s">
        <v>1003</v>
      </c>
      <c r="L441" s="29" t="str">
        <f>IFERROR(VLOOKUP(tab_herpeto[[#This Row],[Espécie*]],'Base de dados'!B:Z,7,),0)</f>
        <v>pererequinha-do-brejo</v>
      </c>
      <c r="M441" s="29" t="s">
        <v>3</v>
      </c>
      <c r="N441" s="49" t="s">
        <v>82</v>
      </c>
      <c r="O441" s="49" t="s">
        <v>82</v>
      </c>
      <c r="P441" s="29" t="s">
        <v>39</v>
      </c>
      <c r="Q441" s="49" t="s">
        <v>3136</v>
      </c>
      <c r="R441" s="49"/>
      <c r="S441" s="49" t="s">
        <v>4</v>
      </c>
      <c r="T441" s="55">
        <v>0.875</v>
      </c>
      <c r="U441" s="55">
        <v>0.91666666666666696</v>
      </c>
      <c r="V441" s="49"/>
      <c r="W441" s="49"/>
      <c r="X441" s="29"/>
      <c r="Y441" s="29"/>
      <c r="Z441" s="33">
        <f>tab_herpeto[[#This Row],[Data]]</f>
        <v>45202</v>
      </c>
      <c r="AA441" s="29" t="str">
        <f>tab_herpeto[[#This Row],[Empreendimento]]</f>
        <v>PCH Canoas</v>
      </c>
      <c r="AB441" s="29" t="s">
        <v>175</v>
      </c>
      <c r="AC441" s="29" t="s">
        <v>178</v>
      </c>
      <c r="AD441" s="29" t="s">
        <v>181</v>
      </c>
      <c r="AE441" s="29" t="s">
        <v>3086</v>
      </c>
      <c r="AF441" s="29" t="s">
        <v>184</v>
      </c>
      <c r="AG441" s="29" t="s">
        <v>3130</v>
      </c>
      <c r="AH441" s="29" t="s">
        <v>189</v>
      </c>
      <c r="AI441" s="43" t="str">
        <f>tab_herpeto[[#This Row],[Espécie*]]</f>
        <v>Dendropsophus minutus</v>
      </c>
      <c r="AJ441" s="34" t="str">
        <f>IFERROR(VLOOKUP(tab_herpeto[[#This Row],[Espécie*2]],'Base de dados'!B:Z,7,),0)</f>
        <v>pererequinha-do-brejo</v>
      </c>
      <c r="AK441" s="29" t="str">
        <f>IFERROR(VLOOKUP(tab_herpeto[[#This Row],[Espécie*2]],'Base de dados'!B:Z,13,),0)</f>
        <v>-</v>
      </c>
      <c r="AL441" s="29"/>
      <c r="AM441" s="4">
        <v>532066</v>
      </c>
      <c r="AN441" s="4">
        <v>6959590</v>
      </c>
      <c r="AO441" s="29" t="str">
        <f>IFERROR(VLOOKUP(tab_herpeto[[#This Row],[Espécie*2]],'Base de dados'!B:Z,22,),0)</f>
        <v>-</v>
      </c>
      <c r="AP441" s="29" t="str">
        <f>IFERROR(VLOOKUP(tab_herpeto[[#This Row],[Espécie*2]],'Base de dados'!B:Z,23,),0)</f>
        <v>-</v>
      </c>
      <c r="AQ441" s="29" t="str">
        <f>IFERROR(VLOOKUP(tab_herpeto[[#This Row],[Espécie*2]],'Base de dados'!B:Z,21,),0)</f>
        <v>LC</v>
      </c>
      <c r="AR441" s="29" t="str">
        <f>tab_herpeto[[#This Row],[Campanha]]</f>
        <v>C04</v>
      </c>
      <c r="AS441" s="29"/>
      <c r="AT441" s="29" t="str">
        <f>tab_herpeto[[#This Row],[Método]]</f>
        <v>Ponto de escuta</v>
      </c>
      <c r="AU441" s="29" t="str">
        <f>tab_herpeto[[#This Row],[ID Marcação*]]</f>
        <v>-</v>
      </c>
      <c r="AV441" s="29">
        <f>tab_herpeto[[#This Row],[Nº do Tombo]]</f>
        <v>0</v>
      </c>
      <c r="AW441" s="29" t="str">
        <f>IFERROR(VLOOKUP(tab_herpeto[[#This Row],[Espécie*2]],'Base de dados'!B:Z,11,),0)</f>
        <v>R</v>
      </c>
      <c r="AX441" s="29" t="str">
        <f>IFERROR(VLOOKUP(tab_herpeto[[#This Row],[Espécie*2]],'Base de dados'!B:Z,3,),0)</f>
        <v>Anura</v>
      </c>
      <c r="AY441" s="29" t="str">
        <f>IFERROR(VLOOKUP(tab_herpeto[[#This Row],[Espécie*2]],'Base de dados'!B:Z,4,),0)</f>
        <v>Hylidae</v>
      </c>
      <c r="AZ441" s="29" t="str">
        <f>IFERROR(VLOOKUP(tab_herpeto[[#This Row],[Espécie*2]],'Base de dados'!B:Z,5,),0)</f>
        <v>Dendropsophinae</v>
      </c>
      <c r="BA441" s="29">
        <f>IFERROR(VLOOKUP(tab_herpeto[[#This Row],[Espécie*2]],'Base de dados'!B:Z,6,),0)</f>
        <v>0</v>
      </c>
      <c r="BB441" s="29" t="str">
        <f>IFERROR(VLOOKUP(tab_herpeto[[#This Row],[Espécie*2]],'Base de dados'!B:Z,8,),0)</f>
        <v>-</v>
      </c>
      <c r="BC441" s="29" t="str">
        <f>IFERROR(VLOOKUP(tab_herpeto[[#This Row],[Espécie*2]],'Base de dados'!B:Z,9,),0)</f>
        <v>Ar</v>
      </c>
      <c r="BD441" s="29" t="str">
        <f>IFERROR(VLOOKUP(tab_herpeto[[#This Row],[Espécie*2]],'Base de dados'!B:Z,10,),0)</f>
        <v>A</v>
      </c>
      <c r="BE441" s="29" t="str">
        <f>IFERROR(VLOOKUP(tab_herpeto[[#This Row],[Espécie*2]],'Base de dados'!B:Z,12,),0)</f>
        <v>-</v>
      </c>
      <c r="BF441" s="29" t="str">
        <f>IFERROR(VLOOKUP(tab_herpeto[[#This Row],[Espécie*2]],'Base de dados'!B:Z,14,),0)</f>
        <v>RS, SC, PR, SP, RJ, ES, MG, BA, SE, AL, PE, PB, RN, CE, PI, MA, MS, MT, GO, DF, TO, PA, AM, AP, RO, RR, AC</v>
      </c>
      <c r="BG441" s="29">
        <f>IFERROR(VLOOKUP(tab_herpeto[[#This Row],[Espécie*2]],'Base de dados'!B:Z,15,),0)</f>
        <v>0</v>
      </c>
      <c r="BH441" s="29">
        <f>IFERROR(VLOOKUP(tab_herpeto[[#This Row],[Espécie*2]],'Base de dados'!B:Z,16,),0)</f>
        <v>0</v>
      </c>
      <c r="BI441" s="29">
        <f>IFERROR(VLOOKUP(tab_herpeto[[#This Row],[Espécie*2]],'Base de dados'!B:Z,17,),0)</f>
        <v>0</v>
      </c>
      <c r="BJ441" s="29">
        <f>IFERROR(VLOOKUP(tab_herpeto[[#This Row],[Espécie*2]],'Base de dados'!B:Z,18,),0)</f>
        <v>0</v>
      </c>
      <c r="BK441" s="29" t="str">
        <f>IFERROR(VLOOKUP(tab_herpeto[[#This Row],[Espécie*2]],'Base de dados'!B:Z,19,),0)</f>
        <v>-</v>
      </c>
      <c r="BL441" s="29" t="str">
        <f>IFERROR(VLOOKUP(tab_herpeto[[#This Row],[Espécie*2]],'Base de dados'!B:Z,20,),0)</f>
        <v>-</v>
      </c>
      <c r="BM441" s="29" t="str">
        <f>IFERROR(VLOOKUP(tab_herpeto[[#This Row],[Espécie*2]],'Base de dados'!B:Z,24),0)</f>
        <v>-</v>
      </c>
      <c r="BN441" s="29" t="str">
        <f>IFERROR(VLOOKUP(tab_herpeto[[#This Row],[Espécie*2]],'Base de dados'!B:Z,25,),0)</f>
        <v>-</v>
      </c>
      <c r="BO441" s="29">
        <f>IFERROR(VLOOKUP(tab_herpeto[[#This Row],[Espécie*2]],'Base de dados'!B:Z,2),0)</f>
        <v>898</v>
      </c>
      <c r="BP441" s="29">
        <f>IFERROR(VLOOKUP(tab_herpeto[[#This Row],[Espécie*2]],'Base de dados'!B:AA,26),0)</f>
        <v>0</v>
      </c>
    </row>
    <row r="442" spans="2:68" x14ac:dyDescent="0.25">
      <c r="B442" s="29">
        <v>438</v>
      </c>
      <c r="C442" s="33" t="s">
        <v>3071</v>
      </c>
      <c r="D442" s="29" t="s">
        <v>3131</v>
      </c>
      <c r="E442" s="29" t="s">
        <v>86</v>
      </c>
      <c r="F442" s="50">
        <v>45202</v>
      </c>
      <c r="G442" s="50" t="s">
        <v>3075</v>
      </c>
      <c r="H442" s="50"/>
      <c r="I442" s="50" t="s">
        <v>57</v>
      </c>
      <c r="J442" s="50" t="s">
        <v>3133</v>
      </c>
      <c r="K442" s="50" t="s">
        <v>1003</v>
      </c>
      <c r="L442" s="29" t="str">
        <f>IFERROR(VLOOKUP(tab_herpeto[[#This Row],[Espécie*]],'Base de dados'!B:Z,7,),0)</f>
        <v>pererequinha-do-brejo</v>
      </c>
      <c r="M442" s="29" t="s">
        <v>3</v>
      </c>
      <c r="N442" s="49" t="s">
        <v>82</v>
      </c>
      <c r="O442" s="49" t="s">
        <v>82</v>
      </c>
      <c r="P442" s="29" t="s">
        <v>39</v>
      </c>
      <c r="Q442" s="49" t="s">
        <v>3136</v>
      </c>
      <c r="R442" s="49"/>
      <c r="S442" s="49" t="s">
        <v>4</v>
      </c>
      <c r="T442" s="55">
        <v>0.875</v>
      </c>
      <c r="U442" s="55">
        <v>0.91666666666666696</v>
      </c>
      <c r="V442" s="49"/>
      <c r="W442" s="49"/>
      <c r="X442" s="29"/>
      <c r="Y442" s="29"/>
      <c r="Z442" s="33">
        <f>tab_herpeto[[#This Row],[Data]]</f>
        <v>45202</v>
      </c>
      <c r="AA442" s="29" t="str">
        <f>tab_herpeto[[#This Row],[Empreendimento]]</f>
        <v>PCH Canoas</v>
      </c>
      <c r="AB442" s="29" t="s">
        <v>175</v>
      </c>
      <c r="AC442" s="29" t="s">
        <v>178</v>
      </c>
      <c r="AD442" s="29" t="s">
        <v>181</v>
      </c>
      <c r="AE442" s="29" t="s">
        <v>3086</v>
      </c>
      <c r="AF442" s="29" t="s">
        <v>184</v>
      </c>
      <c r="AG442" s="29" t="s">
        <v>3130</v>
      </c>
      <c r="AH442" s="29" t="s">
        <v>189</v>
      </c>
      <c r="AI442" s="43" t="str">
        <f>tab_herpeto[[#This Row],[Espécie*]]</f>
        <v>Dendropsophus minutus</v>
      </c>
      <c r="AJ442" s="34" t="str">
        <f>IFERROR(VLOOKUP(tab_herpeto[[#This Row],[Espécie*2]],'Base de dados'!B:Z,7,),0)</f>
        <v>pererequinha-do-brejo</v>
      </c>
      <c r="AK442" s="29" t="str">
        <f>IFERROR(VLOOKUP(tab_herpeto[[#This Row],[Espécie*2]],'Base de dados'!B:Z,13,),0)</f>
        <v>-</v>
      </c>
      <c r="AL442" s="29"/>
      <c r="AM442" s="4">
        <v>532066</v>
      </c>
      <c r="AN442" s="4">
        <v>6959590</v>
      </c>
      <c r="AO442" s="29" t="str">
        <f>IFERROR(VLOOKUP(tab_herpeto[[#This Row],[Espécie*2]],'Base de dados'!B:Z,22,),0)</f>
        <v>-</v>
      </c>
      <c r="AP442" s="29" t="str">
        <f>IFERROR(VLOOKUP(tab_herpeto[[#This Row],[Espécie*2]],'Base de dados'!B:Z,23,),0)</f>
        <v>-</v>
      </c>
      <c r="AQ442" s="29" t="str">
        <f>IFERROR(VLOOKUP(tab_herpeto[[#This Row],[Espécie*2]],'Base de dados'!B:Z,21,),0)</f>
        <v>LC</v>
      </c>
      <c r="AR442" s="29" t="str">
        <f>tab_herpeto[[#This Row],[Campanha]]</f>
        <v>C04</v>
      </c>
      <c r="AS442" s="29"/>
      <c r="AT442" s="29" t="str">
        <f>tab_herpeto[[#This Row],[Método]]</f>
        <v>Ponto de escuta</v>
      </c>
      <c r="AU442" s="29" t="str">
        <f>tab_herpeto[[#This Row],[ID Marcação*]]</f>
        <v>-</v>
      </c>
      <c r="AV442" s="29">
        <f>tab_herpeto[[#This Row],[Nº do Tombo]]</f>
        <v>0</v>
      </c>
      <c r="AW442" s="29" t="str">
        <f>IFERROR(VLOOKUP(tab_herpeto[[#This Row],[Espécie*2]],'Base de dados'!B:Z,11,),0)</f>
        <v>R</v>
      </c>
      <c r="AX442" s="29" t="str">
        <f>IFERROR(VLOOKUP(tab_herpeto[[#This Row],[Espécie*2]],'Base de dados'!B:Z,3,),0)</f>
        <v>Anura</v>
      </c>
      <c r="AY442" s="29" t="str">
        <f>IFERROR(VLOOKUP(tab_herpeto[[#This Row],[Espécie*2]],'Base de dados'!B:Z,4,),0)</f>
        <v>Hylidae</v>
      </c>
      <c r="AZ442" s="29" t="str">
        <f>IFERROR(VLOOKUP(tab_herpeto[[#This Row],[Espécie*2]],'Base de dados'!B:Z,5,),0)</f>
        <v>Dendropsophinae</v>
      </c>
      <c r="BA442" s="29">
        <f>IFERROR(VLOOKUP(tab_herpeto[[#This Row],[Espécie*2]],'Base de dados'!B:Z,6,),0)</f>
        <v>0</v>
      </c>
      <c r="BB442" s="29" t="str">
        <f>IFERROR(VLOOKUP(tab_herpeto[[#This Row],[Espécie*2]],'Base de dados'!B:Z,8,),0)</f>
        <v>-</v>
      </c>
      <c r="BC442" s="29" t="str">
        <f>IFERROR(VLOOKUP(tab_herpeto[[#This Row],[Espécie*2]],'Base de dados'!B:Z,9,),0)</f>
        <v>Ar</v>
      </c>
      <c r="BD442" s="29" t="str">
        <f>IFERROR(VLOOKUP(tab_herpeto[[#This Row],[Espécie*2]],'Base de dados'!B:Z,10,),0)</f>
        <v>A</v>
      </c>
      <c r="BE442" s="29" t="str">
        <f>IFERROR(VLOOKUP(tab_herpeto[[#This Row],[Espécie*2]],'Base de dados'!B:Z,12,),0)</f>
        <v>-</v>
      </c>
      <c r="BF442" s="29" t="str">
        <f>IFERROR(VLOOKUP(tab_herpeto[[#This Row],[Espécie*2]],'Base de dados'!B:Z,14,),0)</f>
        <v>RS, SC, PR, SP, RJ, ES, MG, BA, SE, AL, PE, PB, RN, CE, PI, MA, MS, MT, GO, DF, TO, PA, AM, AP, RO, RR, AC</v>
      </c>
      <c r="BG442" s="29">
        <f>IFERROR(VLOOKUP(tab_herpeto[[#This Row],[Espécie*2]],'Base de dados'!B:Z,15,),0)</f>
        <v>0</v>
      </c>
      <c r="BH442" s="29">
        <f>IFERROR(VLOOKUP(tab_herpeto[[#This Row],[Espécie*2]],'Base de dados'!B:Z,16,),0)</f>
        <v>0</v>
      </c>
      <c r="BI442" s="29">
        <f>IFERROR(VLOOKUP(tab_herpeto[[#This Row],[Espécie*2]],'Base de dados'!B:Z,17,),0)</f>
        <v>0</v>
      </c>
      <c r="BJ442" s="29">
        <f>IFERROR(VLOOKUP(tab_herpeto[[#This Row],[Espécie*2]],'Base de dados'!B:Z,18,),0)</f>
        <v>0</v>
      </c>
      <c r="BK442" s="29" t="str">
        <f>IFERROR(VLOOKUP(tab_herpeto[[#This Row],[Espécie*2]],'Base de dados'!B:Z,19,),0)</f>
        <v>-</v>
      </c>
      <c r="BL442" s="29" t="str">
        <f>IFERROR(VLOOKUP(tab_herpeto[[#This Row],[Espécie*2]],'Base de dados'!B:Z,20,),0)</f>
        <v>-</v>
      </c>
      <c r="BM442" s="29" t="str">
        <f>IFERROR(VLOOKUP(tab_herpeto[[#This Row],[Espécie*2]],'Base de dados'!B:Z,24),0)</f>
        <v>-</v>
      </c>
      <c r="BN442" s="29" t="str">
        <f>IFERROR(VLOOKUP(tab_herpeto[[#This Row],[Espécie*2]],'Base de dados'!B:Z,25,),0)</f>
        <v>-</v>
      </c>
      <c r="BO442" s="29">
        <f>IFERROR(VLOOKUP(tab_herpeto[[#This Row],[Espécie*2]],'Base de dados'!B:Z,2),0)</f>
        <v>898</v>
      </c>
      <c r="BP442" s="29">
        <f>IFERROR(VLOOKUP(tab_herpeto[[#This Row],[Espécie*2]],'Base de dados'!B:AA,26),0)</f>
        <v>0</v>
      </c>
    </row>
    <row r="443" spans="2:68" x14ac:dyDescent="0.25">
      <c r="B443" s="29">
        <v>439</v>
      </c>
      <c r="C443" s="33" t="s">
        <v>3071</v>
      </c>
      <c r="D443" s="29" t="s">
        <v>3131</v>
      </c>
      <c r="E443" s="29" t="s">
        <v>86</v>
      </c>
      <c r="F443" s="50">
        <v>45202</v>
      </c>
      <c r="G443" s="50" t="s">
        <v>3075</v>
      </c>
      <c r="H443" s="50"/>
      <c r="I443" s="50" t="s">
        <v>57</v>
      </c>
      <c r="J443" s="50" t="s">
        <v>3133</v>
      </c>
      <c r="K443" s="50" t="s">
        <v>1003</v>
      </c>
      <c r="L443" s="29" t="str">
        <f>IFERROR(VLOOKUP(tab_herpeto[[#This Row],[Espécie*]],'Base de dados'!B:Z,7,),0)</f>
        <v>pererequinha-do-brejo</v>
      </c>
      <c r="M443" s="29" t="s">
        <v>3</v>
      </c>
      <c r="N443" s="49" t="s">
        <v>82</v>
      </c>
      <c r="O443" s="49" t="s">
        <v>82</v>
      </c>
      <c r="P443" s="29" t="s">
        <v>39</v>
      </c>
      <c r="Q443" s="49" t="s">
        <v>3136</v>
      </c>
      <c r="R443" s="49"/>
      <c r="S443" s="49" t="s">
        <v>4</v>
      </c>
      <c r="T443" s="55">
        <v>0.875</v>
      </c>
      <c r="U443" s="55">
        <v>0.91666666666666696</v>
      </c>
      <c r="V443" s="49"/>
      <c r="W443" s="49"/>
      <c r="X443" s="29"/>
      <c r="Y443" s="29"/>
      <c r="Z443" s="33">
        <f>tab_herpeto[[#This Row],[Data]]</f>
        <v>45202</v>
      </c>
      <c r="AA443" s="29" t="str">
        <f>tab_herpeto[[#This Row],[Empreendimento]]</f>
        <v>PCH Canoas</v>
      </c>
      <c r="AB443" s="29" t="s">
        <v>175</v>
      </c>
      <c r="AC443" s="29" t="s">
        <v>178</v>
      </c>
      <c r="AD443" s="29" t="s">
        <v>181</v>
      </c>
      <c r="AE443" s="29" t="s">
        <v>3086</v>
      </c>
      <c r="AF443" s="29" t="s">
        <v>184</v>
      </c>
      <c r="AG443" s="29" t="s">
        <v>3130</v>
      </c>
      <c r="AH443" s="29" t="s">
        <v>189</v>
      </c>
      <c r="AI443" s="43" t="str">
        <f>tab_herpeto[[#This Row],[Espécie*]]</f>
        <v>Dendropsophus minutus</v>
      </c>
      <c r="AJ443" s="34" t="str">
        <f>IFERROR(VLOOKUP(tab_herpeto[[#This Row],[Espécie*2]],'Base de dados'!B:Z,7,),0)</f>
        <v>pererequinha-do-brejo</v>
      </c>
      <c r="AK443" s="29" t="str">
        <f>IFERROR(VLOOKUP(tab_herpeto[[#This Row],[Espécie*2]],'Base de dados'!B:Z,13,),0)</f>
        <v>-</v>
      </c>
      <c r="AL443" s="29"/>
      <c r="AM443" s="4">
        <v>532066</v>
      </c>
      <c r="AN443" s="4">
        <v>6959590</v>
      </c>
      <c r="AO443" s="29" t="str">
        <f>IFERROR(VLOOKUP(tab_herpeto[[#This Row],[Espécie*2]],'Base de dados'!B:Z,22,),0)</f>
        <v>-</v>
      </c>
      <c r="AP443" s="29" t="str">
        <f>IFERROR(VLOOKUP(tab_herpeto[[#This Row],[Espécie*2]],'Base de dados'!B:Z,23,),0)</f>
        <v>-</v>
      </c>
      <c r="AQ443" s="29" t="str">
        <f>IFERROR(VLOOKUP(tab_herpeto[[#This Row],[Espécie*2]],'Base de dados'!B:Z,21,),0)</f>
        <v>LC</v>
      </c>
      <c r="AR443" s="29" t="str">
        <f>tab_herpeto[[#This Row],[Campanha]]</f>
        <v>C04</v>
      </c>
      <c r="AS443" s="29"/>
      <c r="AT443" s="29" t="str">
        <f>tab_herpeto[[#This Row],[Método]]</f>
        <v>Ponto de escuta</v>
      </c>
      <c r="AU443" s="29" t="str">
        <f>tab_herpeto[[#This Row],[ID Marcação*]]</f>
        <v>-</v>
      </c>
      <c r="AV443" s="29">
        <f>tab_herpeto[[#This Row],[Nº do Tombo]]</f>
        <v>0</v>
      </c>
      <c r="AW443" s="29" t="str">
        <f>IFERROR(VLOOKUP(tab_herpeto[[#This Row],[Espécie*2]],'Base de dados'!B:Z,11,),0)</f>
        <v>R</v>
      </c>
      <c r="AX443" s="29" t="str">
        <f>IFERROR(VLOOKUP(tab_herpeto[[#This Row],[Espécie*2]],'Base de dados'!B:Z,3,),0)</f>
        <v>Anura</v>
      </c>
      <c r="AY443" s="29" t="str">
        <f>IFERROR(VLOOKUP(tab_herpeto[[#This Row],[Espécie*2]],'Base de dados'!B:Z,4,),0)</f>
        <v>Hylidae</v>
      </c>
      <c r="AZ443" s="29" t="str">
        <f>IFERROR(VLOOKUP(tab_herpeto[[#This Row],[Espécie*2]],'Base de dados'!B:Z,5,),0)</f>
        <v>Dendropsophinae</v>
      </c>
      <c r="BA443" s="29">
        <f>IFERROR(VLOOKUP(tab_herpeto[[#This Row],[Espécie*2]],'Base de dados'!B:Z,6,),0)</f>
        <v>0</v>
      </c>
      <c r="BB443" s="29" t="str">
        <f>IFERROR(VLOOKUP(tab_herpeto[[#This Row],[Espécie*2]],'Base de dados'!B:Z,8,),0)</f>
        <v>-</v>
      </c>
      <c r="BC443" s="29" t="str">
        <f>IFERROR(VLOOKUP(tab_herpeto[[#This Row],[Espécie*2]],'Base de dados'!B:Z,9,),0)</f>
        <v>Ar</v>
      </c>
      <c r="BD443" s="29" t="str">
        <f>IFERROR(VLOOKUP(tab_herpeto[[#This Row],[Espécie*2]],'Base de dados'!B:Z,10,),0)</f>
        <v>A</v>
      </c>
      <c r="BE443" s="29" t="str">
        <f>IFERROR(VLOOKUP(tab_herpeto[[#This Row],[Espécie*2]],'Base de dados'!B:Z,12,),0)</f>
        <v>-</v>
      </c>
      <c r="BF443" s="29" t="str">
        <f>IFERROR(VLOOKUP(tab_herpeto[[#This Row],[Espécie*2]],'Base de dados'!B:Z,14,),0)</f>
        <v>RS, SC, PR, SP, RJ, ES, MG, BA, SE, AL, PE, PB, RN, CE, PI, MA, MS, MT, GO, DF, TO, PA, AM, AP, RO, RR, AC</v>
      </c>
      <c r="BG443" s="29">
        <f>IFERROR(VLOOKUP(tab_herpeto[[#This Row],[Espécie*2]],'Base de dados'!B:Z,15,),0)</f>
        <v>0</v>
      </c>
      <c r="BH443" s="29">
        <f>IFERROR(VLOOKUP(tab_herpeto[[#This Row],[Espécie*2]],'Base de dados'!B:Z,16,),0)</f>
        <v>0</v>
      </c>
      <c r="BI443" s="29">
        <f>IFERROR(VLOOKUP(tab_herpeto[[#This Row],[Espécie*2]],'Base de dados'!B:Z,17,),0)</f>
        <v>0</v>
      </c>
      <c r="BJ443" s="29">
        <f>IFERROR(VLOOKUP(tab_herpeto[[#This Row],[Espécie*2]],'Base de dados'!B:Z,18,),0)</f>
        <v>0</v>
      </c>
      <c r="BK443" s="29" t="str">
        <f>IFERROR(VLOOKUP(tab_herpeto[[#This Row],[Espécie*2]],'Base de dados'!B:Z,19,),0)</f>
        <v>-</v>
      </c>
      <c r="BL443" s="29" t="str">
        <f>IFERROR(VLOOKUP(tab_herpeto[[#This Row],[Espécie*2]],'Base de dados'!B:Z,20,),0)</f>
        <v>-</v>
      </c>
      <c r="BM443" s="29" t="str">
        <f>IFERROR(VLOOKUP(tab_herpeto[[#This Row],[Espécie*2]],'Base de dados'!B:Z,24),0)</f>
        <v>-</v>
      </c>
      <c r="BN443" s="29" t="str">
        <f>IFERROR(VLOOKUP(tab_herpeto[[#This Row],[Espécie*2]],'Base de dados'!B:Z,25,),0)</f>
        <v>-</v>
      </c>
      <c r="BO443" s="29">
        <f>IFERROR(VLOOKUP(tab_herpeto[[#This Row],[Espécie*2]],'Base de dados'!B:Z,2),0)</f>
        <v>898</v>
      </c>
      <c r="BP443" s="29">
        <f>IFERROR(VLOOKUP(tab_herpeto[[#This Row],[Espécie*2]],'Base de dados'!B:AA,26),0)</f>
        <v>0</v>
      </c>
    </row>
    <row r="444" spans="2:68" x14ac:dyDescent="0.25">
      <c r="B444" s="29">
        <v>440</v>
      </c>
      <c r="C444" s="33" t="s">
        <v>3071</v>
      </c>
      <c r="D444" s="29" t="s">
        <v>3131</v>
      </c>
      <c r="E444" s="29" t="s">
        <v>86</v>
      </c>
      <c r="F444" s="50">
        <v>45202</v>
      </c>
      <c r="G444" s="50" t="s">
        <v>3075</v>
      </c>
      <c r="H444" s="50"/>
      <c r="I444" s="50" t="s">
        <v>57</v>
      </c>
      <c r="J444" s="50" t="s">
        <v>3133</v>
      </c>
      <c r="K444" s="50" t="s">
        <v>1003</v>
      </c>
      <c r="L444" s="29" t="str">
        <f>IFERROR(VLOOKUP(tab_herpeto[[#This Row],[Espécie*]],'Base de dados'!B:Z,7,),0)</f>
        <v>pererequinha-do-brejo</v>
      </c>
      <c r="M444" s="29" t="s">
        <v>3</v>
      </c>
      <c r="N444" s="49" t="s">
        <v>82</v>
      </c>
      <c r="O444" s="49" t="s">
        <v>82</v>
      </c>
      <c r="P444" s="29" t="s">
        <v>39</v>
      </c>
      <c r="Q444" s="49" t="s">
        <v>3136</v>
      </c>
      <c r="R444" s="49"/>
      <c r="S444" s="49" t="s">
        <v>4</v>
      </c>
      <c r="T444" s="55">
        <v>0.875</v>
      </c>
      <c r="U444" s="55">
        <v>0.91666666666666696</v>
      </c>
      <c r="V444" s="49"/>
      <c r="W444" s="49"/>
      <c r="X444" s="29"/>
      <c r="Y444" s="29"/>
      <c r="Z444" s="33">
        <f>tab_herpeto[[#This Row],[Data]]</f>
        <v>45202</v>
      </c>
      <c r="AA444" s="29" t="str">
        <f>tab_herpeto[[#This Row],[Empreendimento]]</f>
        <v>PCH Canoas</v>
      </c>
      <c r="AB444" s="29" t="s">
        <v>175</v>
      </c>
      <c r="AC444" s="29" t="s">
        <v>178</v>
      </c>
      <c r="AD444" s="29" t="s">
        <v>181</v>
      </c>
      <c r="AE444" s="29" t="s">
        <v>3086</v>
      </c>
      <c r="AF444" s="29" t="s">
        <v>184</v>
      </c>
      <c r="AG444" s="29" t="s">
        <v>3130</v>
      </c>
      <c r="AH444" s="29" t="s">
        <v>189</v>
      </c>
      <c r="AI444" s="43" t="str">
        <f>tab_herpeto[[#This Row],[Espécie*]]</f>
        <v>Dendropsophus minutus</v>
      </c>
      <c r="AJ444" s="34" t="str">
        <f>IFERROR(VLOOKUP(tab_herpeto[[#This Row],[Espécie*2]],'Base de dados'!B:Z,7,),0)</f>
        <v>pererequinha-do-brejo</v>
      </c>
      <c r="AK444" s="29" t="str">
        <f>IFERROR(VLOOKUP(tab_herpeto[[#This Row],[Espécie*2]],'Base de dados'!B:Z,13,),0)</f>
        <v>-</v>
      </c>
      <c r="AL444" s="29"/>
      <c r="AM444" s="4">
        <v>532066</v>
      </c>
      <c r="AN444" s="4">
        <v>6959590</v>
      </c>
      <c r="AO444" s="29" t="str">
        <f>IFERROR(VLOOKUP(tab_herpeto[[#This Row],[Espécie*2]],'Base de dados'!B:Z,22,),0)</f>
        <v>-</v>
      </c>
      <c r="AP444" s="29" t="str">
        <f>IFERROR(VLOOKUP(tab_herpeto[[#This Row],[Espécie*2]],'Base de dados'!B:Z,23,),0)</f>
        <v>-</v>
      </c>
      <c r="AQ444" s="29" t="str">
        <f>IFERROR(VLOOKUP(tab_herpeto[[#This Row],[Espécie*2]],'Base de dados'!B:Z,21,),0)</f>
        <v>LC</v>
      </c>
      <c r="AR444" s="29" t="str">
        <f>tab_herpeto[[#This Row],[Campanha]]</f>
        <v>C04</v>
      </c>
      <c r="AS444" s="29"/>
      <c r="AT444" s="29" t="str">
        <f>tab_herpeto[[#This Row],[Método]]</f>
        <v>Ponto de escuta</v>
      </c>
      <c r="AU444" s="29" t="str">
        <f>tab_herpeto[[#This Row],[ID Marcação*]]</f>
        <v>-</v>
      </c>
      <c r="AV444" s="29">
        <f>tab_herpeto[[#This Row],[Nº do Tombo]]</f>
        <v>0</v>
      </c>
      <c r="AW444" s="29" t="str">
        <f>IFERROR(VLOOKUP(tab_herpeto[[#This Row],[Espécie*2]],'Base de dados'!B:Z,11,),0)</f>
        <v>R</v>
      </c>
      <c r="AX444" s="29" t="str">
        <f>IFERROR(VLOOKUP(tab_herpeto[[#This Row],[Espécie*2]],'Base de dados'!B:Z,3,),0)</f>
        <v>Anura</v>
      </c>
      <c r="AY444" s="29" t="str">
        <f>IFERROR(VLOOKUP(tab_herpeto[[#This Row],[Espécie*2]],'Base de dados'!B:Z,4,),0)</f>
        <v>Hylidae</v>
      </c>
      <c r="AZ444" s="29" t="str">
        <f>IFERROR(VLOOKUP(tab_herpeto[[#This Row],[Espécie*2]],'Base de dados'!B:Z,5,),0)</f>
        <v>Dendropsophinae</v>
      </c>
      <c r="BA444" s="29">
        <f>IFERROR(VLOOKUP(tab_herpeto[[#This Row],[Espécie*2]],'Base de dados'!B:Z,6,),0)</f>
        <v>0</v>
      </c>
      <c r="BB444" s="29" t="str">
        <f>IFERROR(VLOOKUP(tab_herpeto[[#This Row],[Espécie*2]],'Base de dados'!B:Z,8,),0)</f>
        <v>-</v>
      </c>
      <c r="BC444" s="29" t="str">
        <f>IFERROR(VLOOKUP(tab_herpeto[[#This Row],[Espécie*2]],'Base de dados'!B:Z,9,),0)</f>
        <v>Ar</v>
      </c>
      <c r="BD444" s="29" t="str">
        <f>IFERROR(VLOOKUP(tab_herpeto[[#This Row],[Espécie*2]],'Base de dados'!B:Z,10,),0)</f>
        <v>A</v>
      </c>
      <c r="BE444" s="29" t="str">
        <f>IFERROR(VLOOKUP(tab_herpeto[[#This Row],[Espécie*2]],'Base de dados'!B:Z,12,),0)</f>
        <v>-</v>
      </c>
      <c r="BF444" s="29" t="str">
        <f>IFERROR(VLOOKUP(tab_herpeto[[#This Row],[Espécie*2]],'Base de dados'!B:Z,14,),0)</f>
        <v>RS, SC, PR, SP, RJ, ES, MG, BA, SE, AL, PE, PB, RN, CE, PI, MA, MS, MT, GO, DF, TO, PA, AM, AP, RO, RR, AC</v>
      </c>
      <c r="BG444" s="29">
        <f>IFERROR(VLOOKUP(tab_herpeto[[#This Row],[Espécie*2]],'Base de dados'!B:Z,15,),0)</f>
        <v>0</v>
      </c>
      <c r="BH444" s="29">
        <f>IFERROR(VLOOKUP(tab_herpeto[[#This Row],[Espécie*2]],'Base de dados'!B:Z,16,),0)</f>
        <v>0</v>
      </c>
      <c r="BI444" s="29">
        <f>IFERROR(VLOOKUP(tab_herpeto[[#This Row],[Espécie*2]],'Base de dados'!B:Z,17,),0)</f>
        <v>0</v>
      </c>
      <c r="BJ444" s="29">
        <f>IFERROR(VLOOKUP(tab_herpeto[[#This Row],[Espécie*2]],'Base de dados'!B:Z,18,),0)</f>
        <v>0</v>
      </c>
      <c r="BK444" s="29" t="str">
        <f>IFERROR(VLOOKUP(tab_herpeto[[#This Row],[Espécie*2]],'Base de dados'!B:Z,19,),0)</f>
        <v>-</v>
      </c>
      <c r="BL444" s="29" t="str">
        <f>IFERROR(VLOOKUP(tab_herpeto[[#This Row],[Espécie*2]],'Base de dados'!B:Z,20,),0)</f>
        <v>-</v>
      </c>
      <c r="BM444" s="29" t="str">
        <f>IFERROR(VLOOKUP(tab_herpeto[[#This Row],[Espécie*2]],'Base de dados'!B:Z,24),0)</f>
        <v>-</v>
      </c>
      <c r="BN444" s="29" t="str">
        <f>IFERROR(VLOOKUP(tab_herpeto[[#This Row],[Espécie*2]],'Base de dados'!B:Z,25,),0)</f>
        <v>-</v>
      </c>
      <c r="BO444" s="29">
        <f>IFERROR(VLOOKUP(tab_herpeto[[#This Row],[Espécie*2]],'Base de dados'!B:Z,2),0)</f>
        <v>898</v>
      </c>
      <c r="BP444" s="29">
        <f>IFERROR(VLOOKUP(tab_herpeto[[#This Row],[Espécie*2]],'Base de dados'!B:AA,26),0)</f>
        <v>0</v>
      </c>
    </row>
    <row r="445" spans="2:68" x14ac:dyDescent="0.25">
      <c r="B445" s="29">
        <v>441</v>
      </c>
      <c r="C445" s="33" t="s">
        <v>3071</v>
      </c>
      <c r="D445" s="29" t="s">
        <v>3131</v>
      </c>
      <c r="E445" s="29" t="s">
        <v>86</v>
      </c>
      <c r="F445" s="50">
        <v>45202</v>
      </c>
      <c r="G445" s="50" t="s">
        <v>3075</v>
      </c>
      <c r="H445" s="50"/>
      <c r="I445" s="50" t="s">
        <v>57</v>
      </c>
      <c r="J445" s="50" t="s">
        <v>3133</v>
      </c>
      <c r="K445" s="50" t="s">
        <v>1003</v>
      </c>
      <c r="L445" s="29" t="str">
        <f>IFERROR(VLOOKUP(tab_herpeto[[#This Row],[Espécie*]],'Base de dados'!B:Z,7,),0)</f>
        <v>pererequinha-do-brejo</v>
      </c>
      <c r="M445" s="29" t="s">
        <v>3</v>
      </c>
      <c r="N445" s="49" t="s">
        <v>82</v>
      </c>
      <c r="O445" s="49" t="s">
        <v>82</v>
      </c>
      <c r="P445" s="29" t="s">
        <v>39</v>
      </c>
      <c r="Q445" s="49" t="s">
        <v>3136</v>
      </c>
      <c r="R445" s="49"/>
      <c r="S445" s="49" t="s">
        <v>4</v>
      </c>
      <c r="T445" s="55">
        <v>0.875</v>
      </c>
      <c r="U445" s="55">
        <v>0.91666666666666696</v>
      </c>
      <c r="V445" s="49"/>
      <c r="W445" s="49"/>
      <c r="X445" s="29"/>
      <c r="Y445" s="29"/>
      <c r="Z445" s="33">
        <f>tab_herpeto[[#This Row],[Data]]</f>
        <v>45202</v>
      </c>
      <c r="AA445" s="29" t="str">
        <f>tab_herpeto[[#This Row],[Empreendimento]]</f>
        <v>PCH Canoas</v>
      </c>
      <c r="AB445" s="29" t="s">
        <v>175</v>
      </c>
      <c r="AC445" s="29" t="s">
        <v>178</v>
      </c>
      <c r="AD445" s="29" t="s">
        <v>181</v>
      </c>
      <c r="AE445" s="29" t="s">
        <v>3086</v>
      </c>
      <c r="AF445" s="29" t="s">
        <v>184</v>
      </c>
      <c r="AG445" s="29" t="s">
        <v>3130</v>
      </c>
      <c r="AH445" s="29" t="s">
        <v>189</v>
      </c>
      <c r="AI445" s="43" t="str">
        <f>tab_herpeto[[#This Row],[Espécie*]]</f>
        <v>Dendropsophus minutus</v>
      </c>
      <c r="AJ445" s="34" t="str">
        <f>IFERROR(VLOOKUP(tab_herpeto[[#This Row],[Espécie*2]],'Base de dados'!B:Z,7,),0)</f>
        <v>pererequinha-do-brejo</v>
      </c>
      <c r="AK445" s="29" t="str">
        <f>IFERROR(VLOOKUP(tab_herpeto[[#This Row],[Espécie*2]],'Base de dados'!B:Z,13,),0)</f>
        <v>-</v>
      </c>
      <c r="AL445" s="29"/>
      <c r="AM445" s="4">
        <v>532066</v>
      </c>
      <c r="AN445" s="4">
        <v>6959590</v>
      </c>
      <c r="AO445" s="29" t="str">
        <f>IFERROR(VLOOKUP(tab_herpeto[[#This Row],[Espécie*2]],'Base de dados'!B:Z,22,),0)</f>
        <v>-</v>
      </c>
      <c r="AP445" s="29" t="str">
        <f>IFERROR(VLOOKUP(tab_herpeto[[#This Row],[Espécie*2]],'Base de dados'!B:Z,23,),0)</f>
        <v>-</v>
      </c>
      <c r="AQ445" s="29" t="str">
        <f>IFERROR(VLOOKUP(tab_herpeto[[#This Row],[Espécie*2]],'Base de dados'!B:Z,21,),0)</f>
        <v>LC</v>
      </c>
      <c r="AR445" s="29" t="str">
        <f>tab_herpeto[[#This Row],[Campanha]]</f>
        <v>C04</v>
      </c>
      <c r="AS445" s="29"/>
      <c r="AT445" s="29" t="str">
        <f>tab_herpeto[[#This Row],[Método]]</f>
        <v>Ponto de escuta</v>
      </c>
      <c r="AU445" s="29" t="str">
        <f>tab_herpeto[[#This Row],[ID Marcação*]]</f>
        <v>-</v>
      </c>
      <c r="AV445" s="29">
        <f>tab_herpeto[[#This Row],[Nº do Tombo]]</f>
        <v>0</v>
      </c>
      <c r="AW445" s="29" t="str">
        <f>IFERROR(VLOOKUP(tab_herpeto[[#This Row],[Espécie*2]],'Base de dados'!B:Z,11,),0)</f>
        <v>R</v>
      </c>
      <c r="AX445" s="29" t="str">
        <f>IFERROR(VLOOKUP(tab_herpeto[[#This Row],[Espécie*2]],'Base de dados'!B:Z,3,),0)</f>
        <v>Anura</v>
      </c>
      <c r="AY445" s="29" t="str">
        <f>IFERROR(VLOOKUP(tab_herpeto[[#This Row],[Espécie*2]],'Base de dados'!B:Z,4,),0)</f>
        <v>Hylidae</v>
      </c>
      <c r="AZ445" s="29" t="str">
        <f>IFERROR(VLOOKUP(tab_herpeto[[#This Row],[Espécie*2]],'Base de dados'!B:Z,5,),0)</f>
        <v>Dendropsophinae</v>
      </c>
      <c r="BA445" s="29">
        <f>IFERROR(VLOOKUP(tab_herpeto[[#This Row],[Espécie*2]],'Base de dados'!B:Z,6,),0)</f>
        <v>0</v>
      </c>
      <c r="BB445" s="29" t="str">
        <f>IFERROR(VLOOKUP(tab_herpeto[[#This Row],[Espécie*2]],'Base de dados'!B:Z,8,),0)</f>
        <v>-</v>
      </c>
      <c r="BC445" s="29" t="str">
        <f>IFERROR(VLOOKUP(tab_herpeto[[#This Row],[Espécie*2]],'Base de dados'!B:Z,9,),0)</f>
        <v>Ar</v>
      </c>
      <c r="BD445" s="29" t="str">
        <f>IFERROR(VLOOKUP(tab_herpeto[[#This Row],[Espécie*2]],'Base de dados'!B:Z,10,),0)</f>
        <v>A</v>
      </c>
      <c r="BE445" s="29" t="str">
        <f>IFERROR(VLOOKUP(tab_herpeto[[#This Row],[Espécie*2]],'Base de dados'!B:Z,12,),0)</f>
        <v>-</v>
      </c>
      <c r="BF445" s="29" t="str">
        <f>IFERROR(VLOOKUP(tab_herpeto[[#This Row],[Espécie*2]],'Base de dados'!B:Z,14,),0)</f>
        <v>RS, SC, PR, SP, RJ, ES, MG, BA, SE, AL, PE, PB, RN, CE, PI, MA, MS, MT, GO, DF, TO, PA, AM, AP, RO, RR, AC</v>
      </c>
      <c r="BG445" s="29">
        <f>IFERROR(VLOOKUP(tab_herpeto[[#This Row],[Espécie*2]],'Base de dados'!B:Z,15,),0)</f>
        <v>0</v>
      </c>
      <c r="BH445" s="29">
        <f>IFERROR(VLOOKUP(tab_herpeto[[#This Row],[Espécie*2]],'Base de dados'!B:Z,16,),0)</f>
        <v>0</v>
      </c>
      <c r="BI445" s="29">
        <f>IFERROR(VLOOKUP(tab_herpeto[[#This Row],[Espécie*2]],'Base de dados'!B:Z,17,),0)</f>
        <v>0</v>
      </c>
      <c r="BJ445" s="29">
        <f>IFERROR(VLOOKUP(tab_herpeto[[#This Row],[Espécie*2]],'Base de dados'!B:Z,18,),0)</f>
        <v>0</v>
      </c>
      <c r="BK445" s="29" t="str">
        <f>IFERROR(VLOOKUP(tab_herpeto[[#This Row],[Espécie*2]],'Base de dados'!B:Z,19,),0)</f>
        <v>-</v>
      </c>
      <c r="BL445" s="29" t="str">
        <f>IFERROR(VLOOKUP(tab_herpeto[[#This Row],[Espécie*2]],'Base de dados'!B:Z,20,),0)</f>
        <v>-</v>
      </c>
      <c r="BM445" s="29" t="str">
        <f>IFERROR(VLOOKUP(tab_herpeto[[#This Row],[Espécie*2]],'Base de dados'!B:Z,24),0)</f>
        <v>-</v>
      </c>
      <c r="BN445" s="29" t="str">
        <f>IFERROR(VLOOKUP(tab_herpeto[[#This Row],[Espécie*2]],'Base de dados'!B:Z,25,),0)</f>
        <v>-</v>
      </c>
      <c r="BO445" s="29">
        <f>IFERROR(VLOOKUP(tab_herpeto[[#This Row],[Espécie*2]],'Base de dados'!B:Z,2),0)</f>
        <v>898</v>
      </c>
      <c r="BP445" s="29">
        <f>IFERROR(VLOOKUP(tab_herpeto[[#This Row],[Espécie*2]],'Base de dados'!B:AA,26),0)</f>
        <v>0</v>
      </c>
    </row>
    <row r="446" spans="2:68" x14ac:dyDescent="0.25">
      <c r="B446" s="29">
        <v>442</v>
      </c>
      <c r="C446" s="33" t="s">
        <v>3071</v>
      </c>
      <c r="D446" s="29" t="s">
        <v>3131</v>
      </c>
      <c r="E446" s="29" t="s">
        <v>86</v>
      </c>
      <c r="F446" s="50">
        <v>45202</v>
      </c>
      <c r="G446" s="50" t="s">
        <v>3075</v>
      </c>
      <c r="H446" s="50"/>
      <c r="I446" s="50" t="s">
        <v>57</v>
      </c>
      <c r="J446" s="50" t="s">
        <v>3133</v>
      </c>
      <c r="K446" s="50" t="s">
        <v>1003</v>
      </c>
      <c r="L446" s="29" t="str">
        <f>IFERROR(VLOOKUP(tab_herpeto[[#This Row],[Espécie*]],'Base de dados'!B:Z,7,),0)</f>
        <v>pererequinha-do-brejo</v>
      </c>
      <c r="M446" s="29" t="s">
        <v>3</v>
      </c>
      <c r="N446" s="49" t="s">
        <v>82</v>
      </c>
      <c r="O446" s="49" t="s">
        <v>82</v>
      </c>
      <c r="P446" s="29" t="s">
        <v>39</v>
      </c>
      <c r="Q446" s="49" t="s">
        <v>3136</v>
      </c>
      <c r="R446" s="49"/>
      <c r="S446" s="49" t="s">
        <v>4</v>
      </c>
      <c r="T446" s="55">
        <v>0.875</v>
      </c>
      <c r="U446" s="55">
        <v>0.91666666666666696</v>
      </c>
      <c r="V446" s="49"/>
      <c r="W446" s="49"/>
      <c r="X446" s="29"/>
      <c r="Y446" s="29"/>
      <c r="Z446" s="33">
        <f>tab_herpeto[[#This Row],[Data]]</f>
        <v>45202</v>
      </c>
      <c r="AA446" s="29" t="str">
        <f>tab_herpeto[[#This Row],[Empreendimento]]</f>
        <v>PCH Canoas</v>
      </c>
      <c r="AB446" s="29" t="s">
        <v>175</v>
      </c>
      <c r="AC446" s="29" t="s">
        <v>178</v>
      </c>
      <c r="AD446" s="29" t="s">
        <v>181</v>
      </c>
      <c r="AE446" s="29" t="s">
        <v>3086</v>
      </c>
      <c r="AF446" s="29" t="s">
        <v>184</v>
      </c>
      <c r="AG446" s="29" t="s">
        <v>3130</v>
      </c>
      <c r="AH446" s="29" t="s">
        <v>189</v>
      </c>
      <c r="AI446" s="43" t="str">
        <f>tab_herpeto[[#This Row],[Espécie*]]</f>
        <v>Dendropsophus minutus</v>
      </c>
      <c r="AJ446" s="34" t="str">
        <f>IFERROR(VLOOKUP(tab_herpeto[[#This Row],[Espécie*2]],'Base de dados'!B:Z,7,),0)</f>
        <v>pererequinha-do-brejo</v>
      </c>
      <c r="AK446" s="29" t="str">
        <f>IFERROR(VLOOKUP(tab_herpeto[[#This Row],[Espécie*2]],'Base de dados'!B:Z,13,),0)</f>
        <v>-</v>
      </c>
      <c r="AL446" s="29"/>
      <c r="AM446" s="4">
        <v>532066</v>
      </c>
      <c r="AN446" s="4">
        <v>6959590</v>
      </c>
      <c r="AO446" s="29" t="str">
        <f>IFERROR(VLOOKUP(tab_herpeto[[#This Row],[Espécie*2]],'Base de dados'!B:Z,22,),0)</f>
        <v>-</v>
      </c>
      <c r="AP446" s="29" t="str">
        <f>IFERROR(VLOOKUP(tab_herpeto[[#This Row],[Espécie*2]],'Base de dados'!B:Z,23,),0)</f>
        <v>-</v>
      </c>
      <c r="AQ446" s="29" t="str">
        <f>IFERROR(VLOOKUP(tab_herpeto[[#This Row],[Espécie*2]],'Base de dados'!B:Z,21,),0)</f>
        <v>LC</v>
      </c>
      <c r="AR446" s="29" t="str">
        <f>tab_herpeto[[#This Row],[Campanha]]</f>
        <v>C04</v>
      </c>
      <c r="AS446" s="29"/>
      <c r="AT446" s="29" t="str">
        <f>tab_herpeto[[#This Row],[Método]]</f>
        <v>Ponto de escuta</v>
      </c>
      <c r="AU446" s="29" t="str">
        <f>tab_herpeto[[#This Row],[ID Marcação*]]</f>
        <v>-</v>
      </c>
      <c r="AV446" s="29">
        <f>tab_herpeto[[#This Row],[Nº do Tombo]]</f>
        <v>0</v>
      </c>
      <c r="AW446" s="29" t="str">
        <f>IFERROR(VLOOKUP(tab_herpeto[[#This Row],[Espécie*2]],'Base de dados'!B:Z,11,),0)</f>
        <v>R</v>
      </c>
      <c r="AX446" s="29" t="str">
        <f>IFERROR(VLOOKUP(tab_herpeto[[#This Row],[Espécie*2]],'Base de dados'!B:Z,3,),0)</f>
        <v>Anura</v>
      </c>
      <c r="AY446" s="29" t="str">
        <f>IFERROR(VLOOKUP(tab_herpeto[[#This Row],[Espécie*2]],'Base de dados'!B:Z,4,),0)</f>
        <v>Hylidae</v>
      </c>
      <c r="AZ446" s="29" t="str">
        <f>IFERROR(VLOOKUP(tab_herpeto[[#This Row],[Espécie*2]],'Base de dados'!B:Z,5,),0)</f>
        <v>Dendropsophinae</v>
      </c>
      <c r="BA446" s="29">
        <f>IFERROR(VLOOKUP(tab_herpeto[[#This Row],[Espécie*2]],'Base de dados'!B:Z,6,),0)</f>
        <v>0</v>
      </c>
      <c r="BB446" s="29" t="str">
        <f>IFERROR(VLOOKUP(tab_herpeto[[#This Row],[Espécie*2]],'Base de dados'!B:Z,8,),0)</f>
        <v>-</v>
      </c>
      <c r="BC446" s="29" t="str">
        <f>IFERROR(VLOOKUP(tab_herpeto[[#This Row],[Espécie*2]],'Base de dados'!B:Z,9,),0)</f>
        <v>Ar</v>
      </c>
      <c r="BD446" s="29" t="str">
        <f>IFERROR(VLOOKUP(tab_herpeto[[#This Row],[Espécie*2]],'Base de dados'!B:Z,10,),0)</f>
        <v>A</v>
      </c>
      <c r="BE446" s="29" t="str">
        <f>IFERROR(VLOOKUP(tab_herpeto[[#This Row],[Espécie*2]],'Base de dados'!B:Z,12,),0)</f>
        <v>-</v>
      </c>
      <c r="BF446" s="29" t="str">
        <f>IFERROR(VLOOKUP(tab_herpeto[[#This Row],[Espécie*2]],'Base de dados'!B:Z,14,),0)</f>
        <v>RS, SC, PR, SP, RJ, ES, MG, BA, SE, AL, PE, PB, RN, CE, PI, MA, MS, MT, GO, DF, TO, PA, AM, AP, RO, RR, AC</v>
      </c>
      <c r="BG446" s="29">
        <f>IFERROR(VLOOKUP(tab_herpeto[[#This Row],[Espécie*2]],'Base de dados'!B:Z,15,),0)</f>
        <v>0</v>
      </c>
      <c r="BH446" s="29">
        <f>IFERROR(VLOOKUP(tab_herpeto[[#This Row],[Espécie*2]],'Base de dados'!B:Z,16,),0)</f>
        <v>0</v>
      </c>
      <c r="BI446" s="29">
        <f>IFERROR(VLOOKUP(tab_herpeto[[#This Row],[Espécie*2]],'Base de dados'!B:Z,17,),0)</f>
        <v>0</v>
      </c>
      <c r="BJ446" s="29">
        <f>IFERROR(VLOOKUP(tab_herpeto[[#This Row],[Espécie*2]],'Base de dados'!B:Z,18,),0)</f>
        <v>0</v>
      </c>
      <c r="BK446" s="29" t="str">
        <f>IFERROR(VLOOKUP(tab_herpeto[[#This Row],[Espécie*2]],'Base de dados'!B:Z,19,),0)</f>
        <v>-</v>
      </c>
      <c r="BL446" s="29" t="str">
        <f>IFERROR(VLOOKUP(tab_herpeto[[#This Row],[Espécie*2]],'Base de dados'!B:Z,20,),0)</f>
        <v>-</v>
      </c>
      <c r="BM446" s="29" t="str">
        <f>IFERROR(VLOOKUP(tab_herpeto[[#This Row],[Espécie*2]],'Base de dados'!B:Z,24),0)</f>
        <v>-</v>
      </c>
      <c r="BN446" s="29" t="str">
        <f>IFERROR(VLOOKUP(tab_herpeto[[#This Row],[Espécie*2]],'Base de dados'!B:Z,25,),0)</f>
        <v>-</v>
      </c>
      <c r="BO446" s="29">
        <f>IFERROR(VLOOKUP(tab_herpeto[[#This Row],[Espécie*2]],'Base de dados'!B:Z,2),0)</f>
        <v>898</v>
      </c>
      <c r="BP446" s="29">
        <f>IFERROR(VLOOKUP(tab_herpeto[[#This Row],[Espécie*2]],'Base de dados'!B:AA,26),0)</f>
        <v>0</v>
      </c>
    </row>
    <row r="447" spans="2:68" x14ac:dyDescent="0.25">
      <c r="B447" s="29">
        <v>443</v>
      </c>
      <c r="C447" s="33" t="s">
        <v>3071</v>
      </c>
      <c r="D447" s="29" t="s">
        <v>3131</v>
      </c>
      <c r="E447" s="29" t="s">
        <v>86</v>
      </c>
      <c r="F447" s="50">
        <v>45202</v>
      </c>
      <c r="G447" s="50" t="s">
        <v>3075</v>
      </c>
      <c r="H447" s="50"/>
      <c r="I447" s="50" t="s">
        <v>57</v>
      </c>
      <c r="J447" s="50" t="s">
        <v>3133</v>
      </c>
      <c r="K447" s="50" t="s">
        <v>1003</v>
      </c>
      <c r="L447" s="29" t="str">
        <f>IFERROR(VLOOKUP(tab_herpeto[[#This Row],[Espécie*]],'Base de dados'!B:Z,7,),0)</f>
        <v>pererequinha-do-brejo</v>
      </c>
      <c r="M447" s="29" t="s">
        <v>3</v>
      </c>
      <c r="N447" s="49" t="s">
        <v>82</v>
      </c>
      <c r="O447" s="49" t="s">
        <v>82</v>
      </c>
      <c r="P447" s="29" t="s">
        <v>39</v>
      </c>
      <c r="Q447" s="49" t="s">
        <v>3136</v>
      </c>
      <c r="R447" s="49"/>
      <c r="S447" s="49" t="s">
        <v>4</v>
      </c>
      <c r="T447" s="55">
        <v>0.875</v>
      </c>
      <c r="U447" s="55">
        <v>0.91666666666666696</v>
      </c>
      <c r="V447" s="49"/>
      <c r="W447" s="49"/>
      <c r="X447" s="29"/>
      <c r="Y447" s="29"/>
      <c r="Z447" s="33">
        <f>tab_herpeto[[#This Row],[Data]]</f>
        <v>45202</v>
      </c>
      <c r="AA447" s="29" t="str">
        <f>tab_herpeto[[#This Row],[Empreendimento]]</f>
        <v>PCH Canoas</v>
      </c>
      <c r="AB447" s="29" t="s">
        <v>175</v>
      </c>
      <c r="AC447" s="29" t="s">
        <v>178</v>
      </c>
      <c r="AD447" s="29" t="s">
        <v>181</v>
      </c>
      <c r="AE447" s="29" t="s">
        <v>3086</v>
      </c>
      <c r="AF447" s="29" t="s">
        <v>184</v>
      </c>
      <c r="AG447" s="29" t="s">
        <v>3130</v>
      </c>
      <c r="AH447" s="29" t="s">
        <v>189</v>
      </c>
      <c r="AI447" s="43" t="str">
        <f>tab_herpeto[[#This Row],[Espécie*]]</f>
        <v>Dendropsophus minutus</v>
      </c>
      <c r="AJ447" s="34" t="str">
        <f>IFERROR(VLOOKUP(tab_herpeto[[#This Row],[Espécie*2]],'Base de dados'!B:Z,7,),0)</f>
        <v>pererequinha-do-brejo</v>
      </c>
      <c r="AK447" s="29" t="str">
        <f>IFERROR(VLOOKUP(tab_herpeto[[#This Row],[Espécie*2]],'Base de dados'!B:Z,13,),0)</f>
        <v>-</v>
      </c>
      <c r="AL447" s="29"/>
      <c r="AM447" s="4">
        <v>532066</v>
      </c>
      <c r="AN447" s="4">
        <v>6959590</v>
      </c>
      <c r="AO447" s="29" t="str">
        <f>IFERROR(VLOOKUP(tab_herpeto[[#This Row],[Espécie*2]],'Base de dados'!B:Z,22,),0)</f>
        <v>-</v>
      </c>
      <c r="AP447" s="29" t="str">
        <f>IFERROR(VLOOKUP(tab_herpeto[[#This Row],[Espécie*2]],'Base de dados'!B:Z,23,),0)</f>
        <v>-</v>
      </c>
      <c r="AQ447" s="29" t="str">
        <f>IFERROR(VLOOKUP(tab_herpeto[[#This Row],[Espécie*2]],'Base de dados'!B:Z,21,),0)</f>
        <v>LC</v>
      </c>
      <c r="AR447" s="29" t="str">
        <f>tab_herpeto[[#This Row],[Campanha]]</f>
        <v>C04</v>
      </c>
      <c r="AS447" s="29"/>
      <c r="AT447" s="29" t="str">
        <f>tab_herpeto[[#This Row],[Método]]</f>
        <v>Ponto de escuta</v>
      </c>
      <c r="AU447" s="29" t="str">
        <f>tab_herpeto[[#This Row],[ID Marcação*]]</f>
        <v>-</v>
      </c>
      <c r="AV447" s="29">
        <f>tab_herpeto[[#This Row],[Nº do Tombo]]</f>
        <v>0</v>
      </c>
      <c r="AW447" s="29" t="str">
        <f>IFERROR(VLOOKUP(tab_herpeto[[#This Row],[Espécie*2]],'Base de dados'!B:Z,11,),0)</f>
        <v>R</v>
      </c>
      <c r="AX447" s="29" t="str">
        <f>IFERROR(VLOOKUP(tab_herpeto[[#This Row],[Espécie*2]],'Base de dados'!B:Z,3,),0)</f>
        <v>Anura</v>
      </c>
      <c r="AY447" s="29" t="str">
        <f>IFERROR(VLOOKUP(tab_herpeto[[#This Row],[Espécie*2]],'Base de dados'!B:Z,4,),0)</f>
        <v>Hylidae</v>
      </c>
      <c r="AZ447" s="29" t="str">
        <f>IFERROR(VLOOKUP(tab_herpeto[[#This Row],[Espécie*2]],'Base de dados'!B:Z,5,),0)</f>
        <v>Dendropsophinae</v>
      </c>
      <c r="BA447" s="29">
        <f>IFERROR(VLOOKUP(tab_herpeto[[#This Row],[Espécie*2]],'Base de dados'!B:Z,6,),0)</f>
        <v>0</v>
      </c>
      <c r="BB447" s="29" t="str">
        <f>IFERROR(VLOOKUP(tab_herpeto[[#This Row],[Espécie*2]],'Base de dados'!B:Z,8,),0)</f>
        <v>-</v>
      </c>
      <c r="BC447" s="29" t="str">
        <f>IFERROR(VLOOKUP(tab_herpeto[[#This Row],[Espécie*2]],'Base de dados'!B:Z,9,),0)</f>
        <v>Ar</v>
      </c>
      <c r="BD447" s="29" t="str">
        <f>IFERROR(VLOOKUP(tab_herpeto[[#This Row],[Espécie*2]],'Base de dados'!B:Z,10,),0)</f>
        <v>A</v>
      </c>
      <c r="BE447" s="29" t="str">
        <f>IFERROR(VLOOKUP(tab_herpeto[[#This Row],[Espécie*2]],'Base de dados'!B:Z,12,),0)</f>
        <v>-</v>
      </c>
      <c r="BF447" s="29" t="str">
        <f>IFERROR(VLOOKUP(tab_herpeto[[#This Row],[Espécie*2]],'Base de dados'!B:Z,14,),0)</f>
        <v>RS, SC, PR, SP, RJ, ES, MG, BA, SE, AL, PE, PB, RN, CE, PI, MA, MS, MT, GO, DF, TO, PA, AM, AP, RO, RR, AC</v>
      </c>
      <c r="BG447" s="29">
        <f>IFERROR(VLOOKUP(tab_herpeto[[#This Row],[Espécie*2]],'Base de dados'!B:Z,15,),0)</f>
        <v>0</v>
      </c>
      <c r="BH447" s="29">
        <f>IFERROR(VLOOKUP(tab_herpeto[[#This Row],[Espécie*2]],'Base de dados'!B:Z,16,),0)</f>
        <v>0</v>
      </c>
      <c r="BI447" s="29">
        <f>IFERROR(VLOOKUP(tab_herpeto[[#This Row],[Espécie*2]],'Base de dados'!B:Z,17,),0)</f>
        <v>0</v>
      </c>
      <c r="BJ447" s="29">
        <f>IFERROR(VLOOKUP(tab_herpeto[[#This Row],[Espécie*2]],'Base de dados'!B:Z,18,),0)</f>
        <v>0</v>
      </c>
      <c r="BK447" s="29" t="str">
        <f>IFERROR(VLOOKUP(tab_herpeto[[#This Row],[Espécie*2]],'Base de dados'!B:Z,19,),0)</f>
        <v>-</v>
      </c>
      <c r="BL447" s="29" t="str">
        <f>IFERROR(VLOOKUP(tab_herpeto[[#This Row],[Espécie*2]],'Base de dados'!B:Z,20,),0)</f>
        <v>-</v>
      </c>
      <c r="BM447" s="29" t="str">
        <f>IFERROR(VLOOKUP(tab_herpeto[[#This Row],[Espécie*2]],'Base de dados'!B:Z,24),0)</f>
        <v>-</v>
      </c>
      <c r="BN447" s="29" t="str">
        <f>IFERROR(VLOOKUP(tab_herpeto[[#This Row],[Espécie*2]],'Base de dados'!B:Z,25,),0)</f>
        <v>-</v>
      </c>
      <c r="BO447" s="29">
        <f>IFERROR(VLOOKUP(tab_herpeto[[#This Row],[Espécie*2]],'Base de dados'!B:Z,2),0)</f>
        <v>898</v>
      </c>
      <c r="BP447" s="29">
        <f>IFERROR(VLOOKUP(tab_herpeto[[#This Row],[Espécie*2]],'Base de dados'!B:AA,26),0)</f>
        <v>0</v>
      </c>
    </row>
    <row r="448" spans="2:68" x14ac:dyDescent="0.25">
      <c r="B448" s="29">
        <v>444</v>
      </c>
      <c r="C448" s="33" t="s">
        <v>3071</v>
      </c>
      <c r="D448" s="29" t="s">
        <v>3131</v>
      </c>
      <c r="E448" s="29" t="s">
        <v>86</v>
      </c>
      <c r="F448" s="50">
        <v>45202</v>
      </c>
      <c r="G448" s="50" t="s">
        <v>3075</v>
      </c>
      <c r="H448" s="50"/>
      <c r="I448" s="50" t="s">
        <v>57</v>
      </c>
      <c r="J448" s="50" t="s">
        <v>3133</v>
      </c>
      <c r="K448" s="50" t="s">
        <v>1003</v>
      </c>
      <c r="L448" s="29" t="str">
        <f>IFERROR(VLOOKUP(tab_herpeto[[#This Row],[Espécie*]],'Base de dados'!B:Z,7,),0)</f>
        <v>pererequinha-do-brejo</v>
      </c>
      <c r="M448" s="29" t="s">
        <v>3</v>
      </c>
      <c r="N448" s="49" t="s">
        <v>82</v>
      </c>
      <c r="O448" s="49" t="s">
        <v>82</v>
      </c>
      <c r="P448" s="29" t="s">
        <v>39</v>
      </c>
      <c r="Q448" s="49" t="s">
        <v>3136</v>
      </c>
      <c r="R448" s="49"/>
      <c r="S448" s="49" t="s">
        <v>4</v>
      </c>
      <c r="T448" s="55">
        <v>0.875</v>
      </c>
      <c r="U448" s="55">
        <v>0.91666666666666696</v>
      </c>
      <c r="V448" s="49"/>
      <c r="W448" s="49"/>
      <c r="X448" s="29"/>
      <c r="Y448" s="29"/>
      <c r="Z448" s="33">
        <f>tab_herpeto[[#This Row],[Data]]</f>
        <v>45202</v>
      </c>
      <c r="AA448" s="29" t="str">
        <f>tab_herpeto[[#This Row],[Empreendimento]]</f>
        <v>PCH Canoas</v>
      </c>
      <c r="AB448" s="29" t="s">
        <v>175</v>
      </c>
      <c r="AC448" s="29" t="s">
        <v>178</v>
      </c>
      <c r="AD448" s="29" t="s">
        <v>181</v>
      </c>
      <c r="AE448" s="29" t="s">
        <v>3086</v>
      </c>
      <c r="AF448" s="29" t="s">
        <v>184</v>
      </c>
      <c r="AG448" s="29" t="s">
        <v>3130</v>
      </c>
      <c r="AH448" s="29" t="s">
        <v>189</v>
      </c>
      <c r="AI448" s="43" t="str">
        <f>tab_herpeto[[#This Row],[Espécie*]]</f>
        <v>Dendropsophus minutus</v>
      </c>
      <c r="AJ448" s="34" t="str">
        <f>IFERROR(VLOOKUP(tab_herpeto[[#This Row],[Espécie*2]],'Base de dados'!B:Z,7,),0)</f>
        <v>pererequinha-do-brejo</v>
      </c>
      <c r="AK448" s="29" t="str">
        <f>IFERROR(VLOOKUP(tab_herpeto[[#This Row],[Espécie*2]],'Base de dados'!B:Z,13,),0)</f>
        <v>-</v>
      </c>
      <c r="AL448" s="29"/>
      <c r="AM448" s="4">
        <v>532066</v>
      </c>
      <c r="AN448" s="4">
        <v>6959590</v>
      </c>
      <c r="AO448" s="29" t="str">
        <f>IFERROR(VLOOKUP(tab_herpeto[[#This Row],[Espécie*2]],'Base de dados'!B:Z,22,),0)</f>
        <v>-</v>
      </c>
      <c r="AP448" s="29" t="str">
        <f>IFERROR(VLOOKUP(tab_herpeto[[#This Row],[Espécie*2]],'Base de dados'!B:Z,23,),0)</f>
        <v>-</v>
      </c>
      <c r="AQ448" s="29" t="str">
        <f>IFERROR(VLOOKUP(tab_herpeto[[#This Row],[Espécie*2]],'Base de dados'!B:Z,21,),0)</f>
        <v>LC</v>
      </c>
      <c r="AR448" s="29" t="str">
        <f>tab_herpeto[[#This Row],[Campanha]]</f>
        <v>C04</v>
      </c>
      <c r="AS448" s="29"/>
      <c r="AT448" s="29" t="str">
        <f>tab_herpeto[[#This Row],[Método]]</f>
        <v>Ponto de escuta</v>
      </c>
      <c r="AU448" s="29" t="str">
        <f>tab_herpeto[[#This Row],[ID Marcação*]]</f>
        <v>-</v>
      </c>
      <c r="AV448" s="29">
        <f>tab_herpeto[[#This Row],[Nº do Tombo]]</f>
        <v>0</v>
      </c>
      <c r="AW448" s="29" t="str">
        <f>IFERROR(VLOOKUP(tab_herpeto[[#This Row],[Espécie*2]],'Base de dados'!B:Z,11,),0)</f>
        <v>R</v>
      </c>
      <c r="AX448" s="29" t="str">
        <f>IFERROR(VLOOKUP(tab_herpeto[[#This Row],[Espécie*2]],'Base de dados'!B:Z,3,),0)</f>
        <v>Anura</v>
      </c>
      <c r="AY448" s="29" t="str">
        <f>IFERROR(VLOOKUP(tab_herpeto[[#This Row],[Espécie*2]],'Base de dados'!B:Z,4,),0)</f>
        <v>Hylidae</v>
      </c>
      <c r="AZ448" s="29" t="str">
        <f>IFERROR(VLOOKUP(tab_herpeto[[#This Row],[Espécie*2]],'Base de dados'!B:Z,5,),0)</f>
        <v>Dendropsophinae</v>
      </c>
      <c r="BA448" s="29">
        <f>IFERROR(VLOOKUP(tab_herpeto[[#This Row],[Espécie*2]],'Base de dados'!B:Z,6,),0)</f>
        <v>0</v>
      </c>
      <c r="BB448" s="29" t="str">
        <f>IFERROR(VLOOKUP(tab_herpeto[[#This Row],[Espécie*2]],'Base de dados'!B:Z,8,),0)</f>
        <v>-</v>
      </c>
      <c r="BC448" s="29" t="str">
        <f>IFERROR(VLOOKUP(tab_herpeto[[#This Row],[Espécie*2]],'Base de dados'!B:Z,9,),0)</f>
        <v>Ar</v>
      </c>
      <c r="BD448" s="29" t="str">
        <f>IFERROR(VLOOKUP(tab_herpeto[[#This Row],[Espécie*2]],'Base de dados'!B:Z,10,),0)</f>
        <v>A</v>
      </c>
      <c r="BE448" s="29" t="str">
        <f>IFERROR(VLOOKUP(tab_herpeto[[#This Row],[Espécie*2]],'Base de dados'!B:Z,12,),0)</f>
        <v>-</v>
      </c>
      <c r="BF448" s="29" t="str">
        <f>IFERROR(VLOOKUP(tab_herpeto[[#This Row],[Espécie*2]],'Base de dados'!B:Z,14,),0)</f>
        <v>RS, SC, PR, SP, RJ, ES, MG, BA, SE, AL, PE, PB, RN, CE, PI, MA, MS, MT, GO, DF, TO, PA, AM, AP, RO, RR, AC</v>
      </c>
      <c r="BG448" s="29">
        <f>IFERROR(VLOOKUP(tab_herpeto[[#This Row],[Espécie*2]],'Base de dados'!B:Z,15,),0)</f>
        <v>0</v>
      </c>
      <c r="BH448" s="29">
        <f>IFERROR(VLOOKUP(tab_herpeto[[#This Row],[Espécie*2]],'Base de dados'!B:Z,16,),0)</f>
        <v>0</v>
      </c>
      <c r="BI448" s="29">
        <f>IFERROR(VLOOKUP(tab_herpeto[[#This Row],[Espécie*2]],'Base de dados'!B:Z,17,),0)</f>
        <v>0</v>
      </c>
      <c r="BJ448" s="29">
        <f>IFERROR(VLOOKUP(tab_herpeto[[#This Row],[Espécie*2]],'Base de dados'!B:Z,18,),0)</f>
        <v>0</v>
      </c>
      <c r="BK448" s="29" t="str">
        <f>IFERROR(VLOOKUP(tab_herpeto[[#This Row],[Espécie*2]],'Base de dados'!B:Z,19,),0)</f>
        <v>-</v>
      </c>
      <c r="BL448" s="29" t="str">
        <f>IFERROR(VLOOKUP(tab_herpeto[[#This Row],[Espécie*2]],'Base de dados'!B:Z,20,),0)</f>
        <v>-</v>
      </c>
      <c r="BM448" s="29" t="str">
        <f>IFERROR(VLOOKUP(tab_herpeto[[#This Row],[Espécie*2]],'Base de dados'!B:Z,24),0)</f>
        <v>-</v>
      </c>
      <c r="BN448" s="29" t="str">
        <f>IFERROR(VLOOKUP(tab_herpeto[[#This Row],[Espécie*2]],'Base de dados'!B:Z,25,),0)</f>
        <v>-</v>
      </c>
      <c r="BO448" s="29">
        <f>IFERROR(VLOOKUP(tab_herpeto[[#This Row],[Espécie*2]],'Base de dados'!B:Z,2),0)</f>
        <v>898</v>
      </c>
      <c r="BP448" s="29">
        <f>IFERROR(VLOOKUP(tab_herpeto[[#This Row],[Espécie*2]],'Base de dados'!B:AA,26),0)</f>
        <v>0</v>
      </c>
    </row>
    <row r="449" spans="2:68" x14ac:dyDescent="0.25">
      <c r="B449" s="29">
        <v>445</v>
      </c>
      <c r="C449" s="33" t="s">
        <v>3071</v>
      </c>
      <c r="D449" s="29" t="s">
        <v>3131</v>
      </c>
      <c r="E449" s="29" t="s">
        <v>86</v>
      </c>
      <c r="F449" s="50">
        <v>45202</v>
      </c>
      <c r="G449" s="50" t="s">
        <v>3075</v>
      </c>
      <c r="H449" s="50"/>
      <c r="I449" s="50" t="s">
        <v>57</v>
      </c>
      <c r="J449" s="50" t="s">
        <v>3133</v>
      </c>
      <c r="K449" s="50" t="s">
        <v>1003</v>
      </c>
      <c r="L449" s="29" t="str">
        <f>IFERROR(VLOOKUP(tab_herpeto[[#This Row],[Espécie*]],'Base de dados'!B:Z,7,),0)</f>
        <v>pererequinha-do-brejo</v>
      </c>
      <c r="M449" s="29" t="s">
        <v>3</v>
      </c>
      <c r="N449" s="49" t="s">
        <v>82</v>
      </c>
      <c r="O449" s="49" t="s">
        <v>82</v>
      </c>
      <c r="P449" s="29" t="s">
        <v>39</v>
      </c>
      <c r="Q449" s="49" t="s">
        <v>3136</v>
      </c>
      <c r="R449" s="49"/>
      <c r="S449" s="49" t="s">
        <v>4</v>
      </c>
      <c r="T449" s="55">
        <v>0.875</v>
      </c>
      <c r="U449" s="55">
        <v>0.91666666666666696</v>
      </c>
      <c r="V449" s="49"/>
      <c r="W449" s="49"/>
      <c r="X449" s="29"/>
      <c r="Y449" s="29"/>
      <c r="Z449" s="33">
        <f>tab_herpeto[[#This Row],[Data]]</f>
        <v>45202</v>
      </c>
      <c r="AA449" s="29" t="str">
        <f>tab_herpeto[[#This Row],[Empreendimento]]</f>
        <v>PCH Canoas</v>
      </c>
      <c r="AB449" s="29" t="s">
        <v>175</v>
      </c>
      <c r="AC449" s="29" t="s">
        <v>178</v>
      </c>
      <c r="AD449" s="29" t="s">
        <v>181</v>
      </c>
      <c r="AE449" s="29" t="s">
        <v>3086</v>
      </c>
      <c r="AF449" s="29" t="s">
        <v>184</v>
      </c>
      <c r="AG449" s="29" t="s">
        <v>3130</v>
      </c>
      <c r="AH449" s="29" t="s">
        <v>189</v>
      </c>
      <c r="AI449" s="43" t="str">
        <f>tab_herpeto[[#This Row],[Espécie*]]</f>
        <v>Dendropsophus minutus</v>
      </c>
      <c r="AJ449" s="34" t="str">
        <f>IFERROR(VLOOKUP(tab_herpeto[[#This Row],[Espécie*2]],'Base de dados'!B:Z,7,),0)</f>
        <v>pererequinha-do-brejo</v>
      </c>
      <c r="AK449" s="29" t="str">
        <f>IFERROR(VLOOKUP(tab_herpeto[[#This Row],[Espécie*2]],'Base de dados'!B:Z,13,),0)</f>
        <v>-</v>
      </c>
      <c r="AL449" s="29"/>
      <c r="AM449" s="4">
        <v>532066</v>
      </c>
      <c r="AN449" s="4">
        <v>6959590</v>
      </c>
      <c r="AO449" s="29" t="str">
        <f>IFERROR(VLOOKUP(tab_herpeto[[#This Row],[Espécie*2]],'Base de dados'!B:Z,22,),0)</f>
        <v>-</v>
      </c>
      <c r="AP449" s="29" t="str">
        <f>IFERROR(VLOOKUP(tab_herpeto[[#This Row],[Espécie*2]],'Base de dados'!B:Z,23,),0)</f>
        <v>-</v>
      </c>
      <c r="AQ449" s="29" t="str">
        <f>IFERROR(VLOOKUP(tab_herpeto[[#This Row],[Espécie*2]],'Base de dados'!B:Z,21,),0)</f>
        <v>LC</v>
      </c>
      <c r="AR449" s="29" t="str">
        <f>tab_herpeto[[#This Row],[Campanha]]</f>
        <v>C04</v>
      </c>
      <c r="AS449" s="29"/>
      <c r="AT449" s="29" t="str">
        <f>tab_herpeto[[#This Row],[Método]]</f>
        <v>Ponto de escuta</v>
      </c>
      <c r="AU449" s="29" t="str">
        <f>tab_herpeto[[#This Row],[ID Marcação*]]</f>
        <v>-</v>
      </c>
      <c r="AV449" s="29">
        <f>tab_herpeto[[#This Row],[Nº do Tombo]]</f>
        <v>0</v>
      </c>
      <c r="AW449" s="29" t="str">
        <f>IFERROR(VLOOKUP(tab_herpeto[[#This Row],[Espécie*2]],'Base de dados'!B:Z,11,),0)</f>
        <v>R</v>
      </c>
      <c r="AX449" s="29" t="str">
        <f>IFERROR(VLOOKUP(tab_herpeto[[#This Row],[Espécie*2]],'Base de dados'!B:Z,3,),0)</f>
        <v>Anura</v>
      </c>
      <c r="AY449" s="29" t="str">
        <f>IFERROR(VLOOKUP(tab_herpeto[[#This Row],[Espécie*2]],'Base de dados'!B:Z,4,),0)</f>
        <v>Hylidae</v>
      </c>
      <c r="AZ449" s="29" t="str">
        <f>IFERROR(VLOOKUP(tab_herpeto[[#This Row],[Espécie*2]],'Base de dados'!B:Z,5,),0)</f>
        <v>Dendropsophinae</v>
      </c>
      <c r="BA449" s="29">
        <f>IFERROR(VLOOKUP(tab_herpeto[[#This Row],[Espécie*2]],'Base de dados'!B:Z,6,),0)</f>
        <v>0</v>
      </c>
      <c r="BB449" s="29" t="str">
        <f>IFERROR(VLOOKUP(tab_herpeto[[#This Row],[Espécie*2]],'Base de dados'!B:Z,8,),0)</f>
        <v>-</v>
      </c>
      <c r="BC449" s="29" t="str">
        <f>IFERROR(VLOOKUP(tab_herpeto[[#This Row],[Espécie*2]],'Base de dados'!B:Z,9,),0)</f>
        <v>Ar</v>
      </c>
      <c r="BD449" s="29" t="str">
        <f>IFERROR(VLOOKUP(tab_herpeto[[#This Row],[Espécie*2]],'Base de dados'!B:Z,10,),0)</f>
        <v>A</v>
      </c>
      <c r="BE449" s="29" t="str">
        <f>IFERROR(VLOOKUP(tab_herpeto[[#This Row],[Espécie*2]],'Base de dados'!B:Z,12,),0)</f>
        <v>-</v>
      </c>
      <c r="BF449" s="29" t="str">
        <f>IFERROR(VLOOKUP(tab_herpeto[[#This Row],[Espécie*2]],'Base de dados'!B:Z,14,),0)</f>
        <v>RS, SC, PR, SP, RJ, ES, MG, BA, SE, AL, PE, PB, RN, CE, PI, MA, MS, MT, GO, DF, TO, PA, AM, AP, RO, RR, AC</v>
      </c>
      <c r="BG449" s="29">
        <f>IFERROR(VLOOKUP(tab_herpeto[[#This Row],[Espécie*2]],'Base de dados'!B:Z,15,),0)</f>
        <v>0</v>
      </c>
      <c r="BH449" s="29">
        <f>IFERROR(VLOOKUP(tab_herpeto[[#This Row],[Espécie*2]],'Base de dados'!B:Z,16,),0)</f>
        <v>0</v>
      </c>
      <c r="BI449" s="29">
        <f>IFERROR(VLOOKUP(tab_herpeto[[#This Row],[Espécie*2]],'Base de dados'!B:Z,17,),0)</f>
        <v>0</v>
      </c>
      <c r="BJ449" s="29">
        <f>IFERROR(VLOOKUP(tab_herpeto[[#This Row],[Espécie*2]],'Base de dados'!B:Z,18,),0)</f>
        <v>0</v>
      </c>
      <c r="BK449" s="29" t="str">
        <f>IFERROR(VLOOKUP(tab_herpeto[[#This Row],[Espécie*2]],'Base de dados'!B:Z,19,),0)</f>
        <v>-</v>
      </c>
      <c r="BL449" s="29" t="str">
        <f>IFERROR(VLOOKUP(tab_herpeto[[#This Row],[Espécie*2]],'Base de dados'!B:Z,20,),0)</f>
        <v>-</v>
      </c>
      <c r="BM449" s="29" t="str">
        <f>IFERROR(VLOOKUP(tab_herpeto[[#This Row],[Espécie*2]],'Base de dados'!B:Z,24),0)</f>
        <v>-</v>
      </c>
      <c r="BN449" s="29" t="str">
        <f>IFERROR(VLOOKUP(tab_herpeto[[#This Row],[Espécie*2]],'Base de dados'!B:Z,25,),0)</f>
        <v>-</v>
      </c>
      <c r="BO449" s="29">
        <f>IFERROR(VLOOKUP(tab_herpeto[[#This Row],[Espécie*2]],'Base de dados'!B:Z,2),0)</f>
        <v>898</v>
      </c>
      <c r="BP449" s="29">
        <f>IFERROR(VLOOKUP(tab_herpeto[[#This Row],[Espécie*2]],'Base de dados'!B:AA,26),0)</f>
        <v>0</v>
      </c>
    </row>
    <row r="450" spans="2:68" x14ac:dyDescent="0.25">
      <c r="B450" s="29">
        <v>446</v>
      </c>
      <c r="C450" s="33" t="s">
        <v>3071</v>
      </c>
      <c r="D450" s="29" t="s">
        <v>3131</v>
      </c>
      <c r="E450" s="29" t="s">
        <v>86</v>
      </c>
      <c r="F450" s="50">
        <v>45202</v>
      </c>
      <c r="G450" s="50" t="s">
        <v>3075</v>
      </c>
      <c r="H450" s="50"/>
      <c r="I450" s="50" t="s">
        <v>57</v>
      </c>
      <c r="J450" s="50" t="s">
        <v>3133</v>
      </c>
      <c r="K450" s="50" t="s">
        <v>1003</v>
      </c>
      <c r="L450" s="29" t="str">
        <f>IFERROR(VLOOKUP(tab_herpeto[[#This Row],[Espécie*]],'Base de dados'!B:Z,7,),0)</f>
        <v>pererequinha-do-brejo</v>
      </c>
      <c r="M450" s="29" t="s">
        <v>3</v>
      </c>
      <c r="N450" s="49" t="s">
        <v>82</v>
      </c>
      <c r="O450" s="49" t="s">
        <v>82</v>
      </c>
      <c r="P450" s="29" t="s">
        <v>39</v>
      </c>
      <c r="Q450" s="49" t="s">
        <v>3136</v>
      </c>
      <c r="R450" s="49"/>
      <c r="S450" s="49" t="s">
        <v>4</v>
      </c>
      <c r="T450" s="55">
        <v>0.875</v>
      </c>
      <c r="U450" s="55">
        <v>0.91666666666666696</v>
      </c>
      <c r="V450" s="49"/>
      <c r="W450" s="49"/>
      <c r="X450" s="29"/>
      <c r="Y450" s="29"/>
      <c r="Z450" s="33">
        <f>tab_herpeto[[#This Row],[Data]]</f>
        <v>45202</v>
      </c>
      <c r="AA450" s="29" t="str">
        <f>tab_herpeto[[#This Row],[Empreendimento]]</f>
        <v>PCH Canoas</v>
      </c>
      <c r="AB450" s="29" t="s">
        <v>175</v>
      </c>
      <c r="AC450" s="29" t="s">
        <v>178</v>
      </c>
      <c r="AD450" s="29" t="s">
        <v>181</v>
      </c>
      <c r="AE450" s="29" t="s">
        <v>3086</v>
      </c>
      <c r="AF450" s="29" t="s">
        <v>184</v>
      </c>
      <c r="AG450" s="29" t="s">
        <v>3130</v>
      </c>
      <c r="AH450" s="29" t="s">
        <v>189</v>
      </c>
      <c r="AI450" s="43" t="str">
        <f>tab_herpeto[[#This Row],[Espécie*]]</f>
        <v>Dendropsophus minutus</v>
      </c>
      <c r="AJ450" s="34" t="str">
        <f>IFERROR(VLOOKUP(tab_herpeto[[#This Row],[Espécie*2]],'Base de dados'!B:Z,7,),0)</f>
        <v>pererequinha-do-brejo</v>
      </c>
      <c r="AK450" s="29" t="str">
        <f>IFERROR(VLOOKUP(tab_herpeto[[#This Row],[Espécie*2]],'Base de dados'!B:Z,13,),0)</f>
        <v>-</v>
      </c>
      <c r="AL450" s="29"/>
      <c r="AM450" s="4">
        <v>532066</v>
      </c>
      <c r="AN450" s="4">
        <v>6959590</v>
      </c>
      <c r="AO450" s="29" t="str">
        <f>IFERROR(VLOOKUP(tab_herpeto[[#This Row],[Espécie*2]],'Base de dados'!B:Z,22,),0)</f>
        <v>-</v>
      </c>
      <c r="AP450" s="29" t="str">
        <f>IFERROR(VLOOKUP(tab_herpeto[[#This Row],[Espécie*2]],'Base de dados'!B:Z,23,),0)</f>
        <v>-</v>
      </c>
      <c r="AQ450" s="29" t="str">
        <f>IFERROR(VLOOKUP(tab_herpeto[[#This Row],[Espécie*2]],'Base de dados'!B:Z,21,),0)</f>
        <v>LC</v>
      </c>
      <c r="AR450" s="29" t="str">
        <f>tab_herpeto[[#This Row],[Campanha]]</f>
        <v>C04</v>
      </c>
      <c r="AS450" s="29"/>
      <c r="AT450" s="29" t="str">
        <f>tab_herpeto[[#This Row],[Método]]</f>
        <v>Ponto de escuta</v>
      </c>
      <c r="AU450" s="29" t="str">
        <f>tab_herpeto[[#This Row],[ID Marcação*]]</f>
        <v>-</v>
      </c>
      <c r="AV450" s="29">
        <f>tab_herpeto[[#This Row],[Nº do Tombo]]</f>
        <v>0</v>
      </c>
      <c r="AW450" s="29" t="str">
        <f>IFERROR(VLOOKUP(tab_herpeto[[#This Row],[Espécie*2]],'Base de dados'!B:Z,11,),0)</f>
        <v>R</v>
      </c>
      <c r="AX450" s="29" t="str">
        <f>IFERROR(VLOOKUP(tab_herpeto[[#This Row],[Espécie*2]],'Base de dados'!B:Z,3,),0)</f>
        <v>Anura</v>
      </c>
      <c r="AY450" s="29" t="str">
        <f>IFERROR(VLOOKUP(tab_herpeto[[#This Row],[Espécie*2]],'Base de dados'!B:Z,4,),0)</f>
        <v>Hylidae</v>
      </c>
      <c r="AZ450" s="29" t="str">
        <f>IFERROR(VLOOKUP(tab_herpeto[[#This Row],[Espécie*2]],'Base de dados'!B:Z,5,),0)</f>
        <v>Dendropsophinae</v>
      </c>
      <c r="BA450" s="29">
        <f>IFERROR(VLOOKUP(tab_herpeto[[#This Row],[Espécie*2]],'Base de dados'!B:Z,6,),0)</f>
        <v>0</v>
      </c>
      <c r="BB450" s="29" t="str">
        <f>IFERROR(VLOOKUP(tab_herpeto[[#This Row],[Espécie*2]],'Base de dados'!B:Z,8,),0)</f>
        <v>-</v>
      </c>
      <c r="BC450" s="29" t="str">
        <f>IFERROR(VLOOKUP(tab_herpeto[[#This Row],[Espécie*2]],'Base de dados'!B:Z,9,),0)</f>
        <v>Ar</v>
      </c>
      <c r="BD450" s="29" t="str">
        <f>IFERROR(VLOOKUP(tab_herpeto[[#This Row],[Espécie*2]],'Base de dados'!B:Z,10,),0)</f>
        <v>A</v>
      </c>
      <c r="BE450" s="29" t="str">
        <f>IFERROR(VLOOKUP(tab_herpeto[[#This Row],[Espécie*2]],'Base de dados'!B:Z,12,),0)</f>
        <v>-</v>
      </c>
      <c r="BF450" s="29" t="str">
        <f>IFERROR(VLOOKUP(tab_herpeto[[#This Row],[Espécie*2]],'Base de dados'!B:Z,14,),0)</f>
        <v>RS, SC, PR, SP, RJ, ES, MG, BA, SE, AL, PE, PB, RN, CE, PI, MA, MS, MT, GO, DF, TO, PA, AM, AP, RO, RR, AC</v>
      </c>
      <c r="BG450" s="29">
        <f>IFERROR(VLOOKUP(tab_herpeto[[#This Row],[Espécie*2]],'Base de dados'!B:Z,15,),0)</f>
        <v>0</v>
      </c>
      <c r="BH450" s="29">
        <f>IFERROR(VLOOKUP(tab_herpeto[[#This Row],[Espécie*2]],'Base de dados'!B:Z,16,),0)</f>
        <v>0</v>
      </c>
      <c r="BI450" s="29">
        <f>IFERROR(VLOOKUP(tab_herpeto[[#This Row],[Espécie*2]],'Base de dados'!B:Z,17,),0)</f>
        <v>0</v>
      </c>
      <c r="BJ450" s="29">
        <f>IFERROR(VLOOKUP(tab_herpeto[[#This Row],[Espécie*2]],'Base de dados'!B:Z,18,),0)</f>
        <v>0</v>
      </c>
      <c r="BK450" s="29" t="str">
        <f>IFERROR(VLOOKUP(tab_herpeto[[#This Row],[Espécie*2]],'Base de dados'!B:Z,19,),0)</f>
        <v>-</v>
      </c>
      <c r="BL450" s="29" t="str">
        <f>IFERROR(VLOOKUP(tab_herpeto[[#This Row],[Espécie*2]],'Base de dados'!B:Z,20,),0)</f>
        <v>-</v>
      </c>
      <c r="BM450" s="29" t="str">
        <f>IFERROR(VLOOKUP(tab_herpeto[[#This Row],[Espécie*2]],'Base de dados'!B:Z,24),0)</f>
        <v>-</v>
      </c>
      <c r="BN450" s="29" t="str">
        <f>IFERROR(VLOOKUP(tab_herpeto[[#This Row],[Espécie*2]],'Base de dados'!B:Z,25,),0)</f>
        <v>-</v>
      </c>
      <c r="BO450" s="29">
        <f>IFERROR(VLOOKUP(tab_herpeto[[#This Row],[Espécie*2]],'Base de dados'!B:Z,2),0)</f>
        <v>898</v>
      </c>
      <c r="BP450" s="29">
        <f>IFERROR(VLOOKUP(tab_herpeto[[#This Row],[Espécie*2]],'Base de dados'!B:AA,26),0)</f>
        <v>0</v>
      </c>
    </row>
    <row r="451" spans="2:68" x14ac:dyDescent="0.25">
      <c r="B451" s="29">
        <v>447</v>
      </c>
      <c r="C451" s="33" t="s">
        <v>3071</v>
      </c>
      <c r="D451" s="29" t="s">
        <v>3131</v>
      </c>
      <c r="E451" s="29" t="s">
        <v>86</v>
      </c>
      <c r="F451" s="50">
        <v>45202</v>
      </c>
      <c r="G451" s="50" t="s">
        <v>3075</v>
      </c>
      <c r="H451" s="50"/>
      <c r="I451" s="50" t="s">
        <v>57</v>
      </c>
      <c r="J451" s="50" t="s">
        <v>3133</v>
      </c>
      <c r="K451" s="50" t="s">
        <v>1003</v>
      </c>
      <c r="L451" s="29" t="str">
        <f>IFERROR(VLOOKUP(tab_herpeto[[#This Row],[Espécie*]],'Base de dados'!B:Z,7,),0)</f>
        <v>pererequinha-do-brejo</v>
      </c>
      <c r="M451" s="29" t="s">
        <v>3</v>
      </c>
      <c r="N451" s="49" t="s">
        <v>82</v>
      </c>
      <c r="O451" s="49" t="s">
        <v>82</v>
      </c>
      <c r="P451" s="29" t="s">
        <v>39</v>
      </c>
      <c r="Q451" s="49" t="s">
        <v>3136</v>
      </c>
      <c r="R451" s="49"/>
      <c r="S451" s="49" t="s">
        <v>4</v>
      </c>
      <c r="T451" s="55">
        <v>0.875</v>
      </c>
      <c r="U451" s="55">
        <v>0.91666666666666696</v>
      </c>
      <c r="V451" s="49"/>
      <c r="W451" s="49"/>
      <c r="X451" s="29"/>
      <c r="Y451" s="29"/>
      <c r="Z451" s="33">
        <f>tab_herpeto[[#This Row],[Data]]</f>
        <v>45202</v>
      </c>
      <c r="AA451" s="29" t="str">
        <f>tab_herpeto[[#This Row],[Empreendimento]]</f>
        <v>PCH Canoas</v>
      </c>
      <c r="AB451" s="29" t="s">
        <v>175</v>
      </c>
      <c r="AC451" s="29" t="s">
        <v>178</v>
      </c>
      <c r="AD451" s="29" t="s">
        <v>181</v>
      </c>
      <c r="AE451" s="29" t="s">
        <v>3086</v>
      </c>
      <c r="AF451" s="29" t="s">
        <v>184</v>
      </c>
      <c r="AG451" s="29" t="s">
        <v>3130</v>
      </c>
      <c r="AH451" s="29" t="s">
        <v>189</v>
      </c>
      <c r="AI451" s="43" t="str">
        <f>tab_herpeto[[#This Row],[Espécie*]]</f>
        <v>Dendropsophus minutus</v>
      </c>
      <c r="AJ451" s="34" t="str">
        <f>IFERROR(VLOOKUP(tab_herpeto[[#This Row],[Espécie*2]],'Base de dados'!B:Z,7,),0)</f>
        <v>pererequinha-do-brejo</v>
      </c>
      <c r="AK451" s="29" t="str">
        <f>IFERROR(VLOOKUP(tab_herpeto[[#This Row],[Espécie*2]],'Base de dados'!B:Z,13,),0)</f>
        <v>-</v>
      </c>
      <c r="AL451" s="29"/>
      <c r="AM451" s="4">
        <v>532066</v>
      </c>
      <c r="AN451" s="4">
        <v>6959590</v>
      </c>
      <c r="AO451" s="29" t="str">
        <f>IFERROR(VLOOKUP(tab_herpeto[[#This Row],[Espécie*2]],'Base de dados'!B:Z,22,),0)</f>
        <v>-</v>
      </c>
      <c r="AP451" s="29" t="str">
        <f>IFERROR(VLOOKUP(tab_herpeto[[#This Row],[Espécie*2]],'Base de dados'!B:Z,23,),0)</f>
        <v>-</v>
      </c>
      <c r="AQ451" s="29" t="str">
        <f>IFERROR(VLOOKUP(tab_herpeto[[#This Row],[Espécie*2]],'Base de dados'!B:Z,21,),0)</f>
        <v>LC</v>
      </c>
      <c r="AR451" s="29" t="str">
        <f>tab_herpeto[[#This Row],[Campanha]]</f>
        <v>C04</v>
      </c>
      <c r="AS451" s="29"/>
      <c r="AT451" s="29" t="str">
        <f>tab_herpeto[[#This Row],[Método]]</f>
        <v>Ponto de escuta</v>
      </c>
      <c r="AU451" s="29" t="str">
        <f>tab_herpeto[[#This Row],[ID Marcação*]]</f>
        <v>-</v>
      </c>
      <c r="AV451" s="29">
        <f>tab_herpeto[[#This Row],[Nº do Tombo]]</f>
        <v>0</v>
      </c>
      <c r="AW451" s="29" t="str">
        <f>IFERROR(VLOOKUP(tab_herpeto[[#This Row],[Espécie*2]],'Base de dados'!B:Z,11,),0)</f>
        <v>R</v>
      </c>
      <c r="AX451" s="29" t="str">
        <f>IFERROR(VLOOKUP(tab_herpeto[[#This Row],[Espécie*2]],'Base de dados'!B:Z,3,),0)</f>
        <v>Anura</v>
      </c>
      <c r="AY451" s="29" t="str">
        <f>IFERROR(VLOOKUP(tab_herpeto[[#This Row],[Espécie*2]],'Base de dados'!B:Z,4,),0)</f>
        <v>Hylidae</v>
      </c>
      <c r="AZ451" s="29" t="str">
        <f>IFERROR(VLOOKUP(tab_herpeto[[#This Row],[Espécie*2]],'Base de dados'!B:Z,5,),0)</f>
        <v>Dendropsophinae</v>
      </c>
      <c r="BA451" s="29">
        <f>IFERROR(VLOOKUP(tab_herpeto[[#This Row],[Espécie*2]],'Base de dados'!B:Z,6,),0)</f>
        <v>0</v>
      </c>
      <c r="BB451" s="29" t="str">
        <f>IFERROR(VLOOKUP(tab_herpeto[[#This Row],[Espécie*2]],'Base de dados'!B:Z,8,),0)</f>
        <v>-</v>
      </c>
      <c r="BC451" s="29" t="str">
        <f>IFERROR(VLOOKUP(tab_herpeto[[#This Row],[Espécie*2]],'Base de dados'!B:Z,9,),0)</f>
        <v>Ar</v>
      </c>
      <c r="BD451" s="29" t="str">
        <f>IFERROR(VLOOKUP(tab_herpeto[[#This Row],[Espécie*2]],'Base de dados'!B:Z,10,),0)</f>
        <v>A</v>
      </c>
      <c r="BE451" s="29" t="str">
        <f>IFERROR(VLOOKUP(tab_herpeto[[#This Row],[Espécie*2]],'Base de dados'!B:Z,12,),0)</f>
        <v>-</v>
      </c>
      <c r="BF451" s="29" t="str">
        <f>IFERROR(VLOOKUP(tab_herpeto[[#This Row],[Espécie*2]],'Base de dados'!B:Z,14,),0)</f>
        <v>RS, SC, PR, SP, RJ, ES, MG, BA, SE, AL, PE, PB, RN, CE, PI, MA, MS, MT, GO, DF, TO, PA, AM, AP, RO, RR, AC</v>
      </c>
      <c r="BG451" s="29">
        <f>IFERROR(VLOOKUP(tab_herpeto[[#This Row],[Espécie*2]],'Base de dados'!B:Z,15,),0)</f>
        <v>0</v>
      </c>
      <c r="BH451" s="29">
        <f>IFERROR(VLOOKUP(tab_herpeto[[#This Row],[Espécie*2]],'Base de dados'!B:Z,16,),0)</f>
        <v>0</v>
      </c>
      <c r="BI451" s="29">
        <f>IFERROR(VLOOKUP(tab_herpeto[[#This Row],[Espécie*2]],'Base de dados'!B:Z,17,),0)</f>
        <v>0</v>
      </c>
      <c r="BJ451" s="29">
        <f>IFERROR(VLOOKUP(tab_herpeto[[#This Row],[Espécie*2]],'Base de dados'!B:Z,18,),0)</f>
        <v>0</v>
      </c>
      <c r="BK451" s="29" t="str">
        <f>IFERROR(VLOOKUP(tab_herpeto[[#This Row],[Espécie*2]],'Base de dados'!B:Z,19,),0)</f>
        <v>-</v>
      </c>
      <c r="BL451" s="29" t="str">
        <f>IFERROR(VLOOKUP(tab_herpeto[[#This Row],[Espécie*2]],'Base de dados'!B:Z,20,),0)</f>
        <v>-</v>
      </c>
      <c r="BM451" s="29" t="str">
        <f>IFERROR(VLOOKUP(tab_herpeto[[#This Row],[Espécie*2]],'Base de dados'!B:Z,24),0)</f>
        <v>-</v>
      </c>
      <c r="BN451" s="29" t="str">
        <f>IFERROR(VLOOKUP(tab_herpeto[[#This Row],[Espécie*2]],'Base de dados'!B:Z,25,),0)</f>
        <v>-</v>
      </c>
      <c r="BO451" s="29">
        <f>IFERROR(VLOOKUP(tab_herpeto[[#This Row],[Espécie*2]],'Base de dados'!B:Z,2),0)</f>
        <v>898</v>
      </c>
      <c r="BP451" s="29">
        <f>IFERROR(VLOOKUP(tab_herpeto[[#This Row],[Espécie*2]],'Base de dados'!B:AA,26),0)</f>
        <v>0</v>
      </c>
    </row>
    <row r="452" spans="2:68" x14ac:dyDescent="0.25">
      <c r="B452" s="29">
        <v>448</v>
      </c>
      <c r="C452" s="33" t="s">
        <v>3071</v>
      </c>
      <c r="D452" s="29" t="s">
        <v>3131</v>
      </c>
      <c r="E452" s="29" t="s">
        <v>86</v>
      </c>
      <c r="F452" s="50">
        <v>45202</v>
      </c>
      <c r="G452" s="50" t="s">
        <v>3075</v>
      </c>
      <c r="H452" s="50"/>
      <c r="I452" s="50" t="s">
        <v>57</v>
      </c>
      <c r="J452" s="50" t="s">
        <v>3133</v>
      </c>
      <c r="K452" s="50" t="s">
        <v>1003</v>
      </c>
      <c r="L452" s="29" t="str">
        <f>IFERROR(VLOOKUP(tab_herpeto[[#This Row],[Espécie*]],'Base de dados'!B:Z,7,),0)</f>
        <v>pererequinha-do-brejo</v>
      </c>
      <c r="M452" s="29" t="s">
        <v>3</v>
      </c>
      <c r="N452" s="49" t="s">
        <v>82</v>
      </c>
      <c r="O452" s="49" t="s">
        <v>82</v>
      </c>
      <c r="P452" s="29" t="s">
        <v>39</v>
      </c>
      <c r="Q452" s="49" t="s">
        <v>3136</v>
      </c>
      <c r="R452" s="49"/>
      <c r="S452" s="49" t="s">
        <v>4</v>
      </c>
      <c r="T452" s="55">
        <v>0.875</v>
      </c>
      <c r="U452" s="55">
        <v>0.91666666666666696</v>
      </c>
      <c r="V452" s="49"/>
      <c r="W452" s="49"/>
      <c r="X452" s="29"/>
      <c r="Y452" s="29"/>
      <c r="Z452" s="33">
        <f>tab_herpeto[[#This Row],[Data]]</f>
        <v>45202</v>
      </c>
      <c r="AA452" s="29" t="str">
        <f>tab_herpeto[[#This Row],[Empreendimento]]</f>
        <v>PCH Canoas</v>
      </c>
      <c r="AB452" s="29" t="s">
        <v>175</v>
      </c>
      <c r="AC452" s="29" t="s">
        <v>178</v>
      </c>
      <c r="AD452" s="29" t="s">
        <v>181</v>
      </c>
      <c r="AE452" s="29" t="s">
        <v>3086</v>
      </c>
      <c r="AF452" s="29" t="s">
        <v>184</v>
      </c>
      <c r="AG452" s="29" t="s">
        <v>3130</v>
      </c>
      <c r="AH452" s="29" t="s">
        <v>189</v>
      </c>
      <c r="AI452" s="43" t="str">
        <f>tab_herpeto[[#This Row],[Espécie*]]</f>
        <v>Dendropsophus minutus</v>
      </c>
      <c r="AJ452" s="34" t="str">
        <f>IFERROR(VLOOKUP(tab_herpeto[[#This Row],[Espécie*2]],'Base de dados'!B:Z,7,),0)</f>
        <v>pererequinha-do-brejo</v>
      </c>
      <c r="AK452" s="29" t="str">
        <f>IFERROR(VLOOKUP(tab_herpeto[[#This Row],[Espécie*2]],'Base de dados'!B:Z,13,),0)</f>
        <v>-</v>
      </c>
      <c r="AL452" s="29"/>
      <c r="AM452" s="4">
        <v>532066</v>
      </c>
      <c r="AN452" s="4">
        <v>6959590</v>
      </c>
      <c r="AO452" s="29" t="str">
        <f>IFERROR(VLOOKUP(tab_herpeto[[#This Row],[Espécie*2]],'Base de dados'!B:Z,22,),0)</f>
        <v>-</v>
      </c>
      <c r="AP452" s="29" t="str">
        <f>IFERROR(VLOOKUP(tab_herpeto[[#This Row],[Espécie*2]],'Base de dados'!B:Z,23,),0)</f>
        <v>-</v>
      </c>
      <c r="AQ452" s="29" t="str">
        <f>IFERROR(VLOOKUP(tab_herpeto[[#This Row],[Espécie*2]],'Base de dados'!B:Z,21,),0)</f>
        <v>LC</v>
      </c>
      <c r="AR452" s="29" t="str">
        <f>tab_herpeto[[#This Row],[Campanha]]</f>
        <v>C04</v>
      </c>
      <c r="AS452" s="29"/>
      <c r="AT452" s="29" t="str">
        <f>tab_herpeto[[#This Row],[Método]]</f>
        <v>Ponto de escuta</v>
      </c>
      <c r="AU452" s="29" t="str">
        <f>tab_herpeto[[#This Row],[ID Marcação*]]</f>
        <v>-</v>
      </c>
      <c r="AV452" s="29">
        <f>tab_herpeto[[#This Row],[Nº do Tombo]]</f>
        <v>0</v>
      </c>
      <c r="AW452" s="29" t="str">
        <f>IFERROR(VLOOKUP(tab_herpeto[[#This Row],[Espécie*2]],'Base de dados'!B:Z,11,),0)</f>
        <v>R</v>
      </c>
      <c r="AX452" s="29" t="str">
        <f>IFERROR(VLOOKUP(tab_herpeto[[#This Row],[Espécie*2]],'Base de dados'!B:Z,3,),0)</f>
        <v>Anura</v>
      </c>
      <c r="AY452" s="29" t="str">
        <f>IFERROR(VLOOKUP(tab_herpeto[[#This Row],[Espécie*2]],'Base de dados'!B:Z,4,),0)</f>
        <v>Hylidae</v>
      </c>
      <c r="AZ452" s="29" t="str">
        <f>IFERROR(VLOOKUP(tab_herpeto[[#This Row],[Espécie*2]],'Base de dados'!B:Z,5,),0)</f>
        <v>Dendropsophinae</v>
      </c>
      <c r="BA452" s="29">
        <f>IFERROR(VLOOKUP(tab_herpeto[[#This Row],[Espécie*2]],'Base de dados'!B:Z,6,),0)</f>
        <v>0</v>
      </c>
      <c r="BB452" s="29" t="str">
        <f>IFERROR(VLOOKUP(tab_herpeto[[#This Row],[Espécie*2]],'Base de dados'!B:Z,8,),0)</f>
        <v>-</v>
      </c>
      <c r="BC452" s="29" t="str">
        <f>IFERROR(VLOOKUP(tab_herpeto[[#This Row],[Espécie*2]],'Base de dados'!B:Z,9,),0)</f>
        <v>Ar</v>
      </c>
      <c r="BD452" s="29" t="str">
        <f>IFERROR(VLOOKUP(tab_herpeto[[#This Row],[Espécie*2]],'Base de dados'!B:Z,10,),0)</f>
        <v>A</v>
      </c>
      <c r="BE452" s="29" t="str">
        <f>IFERROR(VLOOKUP(tab_herpeto[[#This Row],[Espécie*2]],'Base de dados'!B:Z,12,),0)</f>
        <v>-</v>
      </c>
      <c r="BF452" s="29" t="str">
        <f>IFERROR(VLOOKUP(tab_herpeto[[#This Row],[Espécie*2]],'Base de dados'!B:Z,14,),0)</f>
        <v>RS, SC, PR, SP, RJ, ES, MG, BA, SE, AL, PE, PB, RN, CE, PI, MA, MS, MT, GO, DF, TO, PA, AM, AP, RO, RR, AC</v>
      </c>
      <c r="BG452" s="29">
        <f>IFERROR(VLOOKUP(tab_herpeto[[#This Row],[Espécie*2]],'Base de dados'!B:Z,15,),0)</f>
        <v>0</v>
      </c>
      <c r="BH452" s="29">
        <f>IFERROR(VLOOKUP(tab_herpeto[[#This Row],[Espécie*2]],'Base de dados'!B:Z,16,),0)</f>
        <v>0</v>
      </c>
      <c r="BI452" s="29">
        <f>IFERROR(VLOOKUP(tab_herpeto[[#This Row],[Espécie*2]],'Base de dados'!B:Z,17,),0)</f>
        <v>0</v>
      </c>
      <c r="BJ452" s="29">
        <f>IFERROR(VLOOKUP(tab_herpeto[[#This Row],[Espécie*2]],'Base de dados'!B:Z,18,),0)</f>
        <v>0</v>
      </c>
      <c r="BK452" s="29" t="str">
        <f>IFERROR(VLOOKUP(tab_herpeto[[#This Row],[Espécie*2]],'Base de dados'!B:Z,19,),0)</f>
        <v>-</v>
      </c>
      <c r="BL452" s="29" t="str">
        <f>IFERROR(VLOOKUP(tab_herpeto[[#This Row],[Espécie*2]],'Base de dados'!B:Z,20,),0)</f>
        <v>-</v>
      </c>
      <c r="BM452" s="29" t="str">
        <f>IFERROR(VLOOKUP(tab_herpeto[[#This Row],[Espécie*2]],'Base de dados'!B:Z,24),0)</f>
        <v>-</v>
      </c>
      <c r="BN452" s="29" t="str">
        <f>IFERROR(VLOOKUP(tab_herpeto[[#This Row],[Espécie*2]],'Base de dados'!B:Z,25,),0)</f>
        <v>-</v>
      </c>
      <c r="BO452" s="29">
        <f>IFERROR(VLOOKUP(tab_herpeto[[#This Row],[Espécie*2]],'Base de dados'!B:Z,2),0)</f>
        <v>898</v>
      </c>
      <c r="BP452" s="29">
        <f>IFERROR(VLOOKUP(tab_herpeto[[#This Row],[Espécie*2]],'Base de dados'!B:AA,26),0)</f>
        <v>0</v>
      </c>
    </row>
    <row r="453" spans="2:68" x14ac:dyDescent="0.25">
      <c r="B453" s="29">
        <v>449</v>
      </c>
      <c r="C453" s="33" t="s">
        <v>3071</v>
      </c>
      <c r="D453" s="29" t="s">
        <v>3131</v>
      </c>
      <c r="E453" s="29" t="s">
        <v>86</v>
      </c>
      <c r="F453" s="50">
        <v>45202</v>
      </c>
      <c r="G453" s="50" t="s">
        <v>3075</v>
      </c>
      <c r="H453" s="50"/>
      <c r="I453" s="50" t="s">
        <v>57</v>
      </c>
      <c r="J453" s="50" t="s">
        <v>3133</v>
      </c>
      <c r="K453" s="50" t="s">
        <v>570</v>
      </c>
      <c r="L453" s="29" t="str">
        <f>IFERROR(VLOOKUP(tab_herpeto[[#This Row],[Espécie*]],'Base de dados'!B:Z,7,),0)</f>
        <v>sapo-cururu</v>
      </c>
      <c r="M453" s="29" t="s">
        <v>3</v>
      </c>
      <c r="N453" s="49" t="s">
        <v>82</v>
      </c>
      <c r="O453" s="49" t="s">
        <v>82</v>
      </c>
      <c r="P453" s="29" t="s">
        <v>39</v>
      </c>
      <c r="Q453" s="49" t="s">
        <v>3136</v>
      </c>
      <c r="R453" s="49"/>
      <c r="S453" s="49" t="s">
        <v>4</v>
      </c>
      <c r="T453" s="55">
        <v>0.875</v>
      </c>
      <c r="U453" s="55">
        <v>0.91666666666666696</v>
      </c>
      <c r="V453" s="49"/>
      <c r="W453" s="49"/>
      <c r="X453" s="29"/>
      <c r="Y453" s="29"/>
      <c r="Z453" s="33">
        <f>tab_herpeto[[#This Row],[Data]]</f>
        <v>45202</v>
      </c>
      <c r="AA453" s="29" t="str">
        <f>tab_herpeto[[#This Row],[Empreendimento]]</f>
        <v>PCH Canoas</v>
      </c>
      <c r="AB453" s="29" t="s">
        <v>175</v>
      </c>
      <c r="AC453" s="29" t="s">
        <v>178</v>
      </c>
      <c r="AD453" s="29" t="s">
        <v>181</v>
      </c>
      <c r="AE453" s="29" t="s">
        <v>3086</v>
      </c>
      <c r="AF453" s="29" t="s">
        <v>184</v>
      </c>
      <c r="AG453" s="29" t="s">
        <v>3130</v>
      </c>
      <c r="AH453" s="29" t="s">
        <v>189</v>
      </c>
      <c r="AI453" s="43" t="str">
        <f>tab_herpeto[[#This Row],[Espécie*]]</f>
        <v>Rhinella icterica</v>
      </c>
      <c r="AJ453" s="34" t="str">
        <f>IFERROR(VLOOKUP(tab_herpeto[[#This Row],[Espécie*2]],'Base de dados'!B:Z,7,),0)</f>
        <v>sapo-cururu</v>
      </c>
      <c r="AK453" s="29" t="str">
        <f>IFERROR(VLOOKUP(tab_herpeto[[#This Row],[Espécie*2]],'Base de dados'!B:Z,13,),0)</f>
        <v>-</v>
      </c>
      <c r="AL453" s="29"/>
      <c r="AM453" s="4">
        <v>532066</v>
      </c>
      <c r="AN453" s="4">
        <v>6959590</v>
      </c>
      <c r="AO453" s="29" t="str">
        <f>IFERROR(VLOOKUP(tab_herpeto[[#This Row],[Espécie*2]],'Base de dados'!B:Z,22,),0)</f>
        <v>-</v>
      </c>
      <c r="AP453" s="29" t="str">
        <f>IFERROR(VLOOKUP(tab_herpeto[[#This Row],[Espécie*2]],'Base de dados'!B:Z,23,),0)</f>
        <v>-</v>
      </c>
      <c r="AQ453" s="29" t="str">
        <f>IFERROR(VLOOKUP(tab_herpeto[[#This Row],[Espécie*2]],'Base de dados'!B:Z,21,),0)</f>
        <v>LC</v>
      </c>
      <c r="AR453" s="29" t="str">
        <f>tab_herpeto[[#This Row],[Campanha]]</f>
        <v>C04</v>
      </c>
      <c r="AS453" s="29"/>
      <c r="AT453" s="29" t="str">
        <f>tab_herpeto[[#This Row],[Método]]</f>
        <v>Ponto de escuta</v>
      </c>
      <c r="AU453" s="29" t="str">
        <f>tab_herpeto[[#This Row],[ID Marcação*]]</f>
        <v>-</v>
      </c>
      <c r="AV453" s="29">
        <f>tab_herpeto[[#This Row],[Nº do Tombo]]</f>
        <v>0</v>
      </c>
      <c r="AW453" s="29" t="str">
        <f>IFERROR(VLOOKUP(tab_herpeto[[#This Row],[Espécie*2]],'Base de dados'!B:Z,11,),0)</f>
        <v>E</v>
      </c>
      <c r="AX453" s="29" t="str">
        <f>IFERROR(VLOOKUP(tab_herpeto[[#This Row],[Espécie*2]],'Base de dados'!B:Z,3,),0)</f>
        <v>Anura</v>
      </c>
      <c r="AY453" s="29" t="str">
        <f>IFERROR(VLOOKUP(tab_herpeto[[#This Row],[Espécie*2]],'Base de dados'!B:Z,4,),0)</f>
        <v>Bufonidae</v>
      </c>
      <c r="AZ453" s="29">
        <f>IFERROR(VLOOKUP(tab_herpeto[[#This Row],[Espécie*2]],'Base de dados'!B:Z,5,),0)</f>
        <v>0</v>
      </c>
      <c r="BA453" s="29">
        <f>IFERROR(VLOOKUP(tab_herpeto[[#This Row],[Espécie*2]],'Base de dados'!B:Z,6,),0)</f>
        <v>0</v>
      </c>
      <c r="BB453" s="29" t="str">
        <f>IFERROR(VLOOKUP(tab_herpeto[[#This Row],[Espécie*2]],'Base de dados'!B:Z,8,),0)</f>
        <v>-</v>
      </c>
      <c r="BC453" s="29" t="str">
        <f>IFERROR(VLOOKUP(tab_herpeto[[#This Row],[Espécie*2]],'Base de dados'!B:Z,9,),0)</f>
        <v>Te</v>
      </c>
      <c r="BD453" s="29" t="str">
        <f>IFERROR(VLOOKUP(tab_herpeto[[#This Row],[Espécie*2]],'Base de dados'!B:Z,10,),0)</f>
        <v>AF</v>
      </c>
      <c r="BE453" s="29">
        <f>IFERROR(VLOOKUP(tab_herpeto[[#This Row],[Espécie*2]],'Base de dados'!B:Z,12,),0)</f>
        <v>1</v>
      </c>
      <c r="BF453" s="29" t="str">
        <f>IFERROR(VLOOKUP(tab_herpeto[[#This Row],[Espécie*2]],'Base de dados'!B:Z,14,),0)</f>
        <v>RS, SC, PR, SP, RJ, MG</v>
      </c>
      <c r="BG453" s="29">
        <f>IFERROR(VLOOKUP(tab_herpeto[[#This Row],[Espécie*2]],'Base de dados'!B:Z,15,),0)</f>
        <v>0</v>
      </c>
      <c r="BH453" s="29">
        <f>IFERROR(VLOOKUP(tab_herpeto[[#This Row],[Espécie*2]],'Base de dados'!B:Z,16,),0)</f>
        <v>0</v>
      </c>
      <c r="BI453" s="29">
        <f>IFERROR(VLOOKUP(tab_herpeto[[#This Row],[Espécie*2]],'Base de dados'!B:Z,17,),0)</f>
        <v>0</v>
      </c>
      <c r="BJ453" s="29">
        <f>IFERROR(VLOOKUP(tab_herpeto[[#This Row],[Espécie*2]],'Base de dados'!B:Z,18,),0)</f>
        <v>0</v>
      </c>
      <c r="BK453" s="29" t="str">
        <f>IFERROR(VLOOKUP(tab_herpeto[[#This Row],[Espécie*2]],'Base de dados'!B:Z,19,),0)</f>
        <v>-</v>
      </c>
      <c r="BL453" s="29" t="str">
        <f>IFERROR(VLOOKUP(tab_herpeto[[#This Row],[Espécie*2]],'Base de dados'!B:Z,20,),0)</f>
        <v>-</v>
      </c>
      <c r="BM453" s="29" t="str">
        <f>IFERROR(VLOOKUP(tab_herpeto[[#This Row],[Espécie*2]],'Base de dados'!B:Z,24),0)</f>
        <v>-</v>
      </c>
      <c r="BN453" s="29" t="str">
        <f>IFERROR(VLOOKUP(tab_herpeto[[#This Row],[Espécie*2]],'Base de dados'!B:Z,25,),0)</f>
        <v>-</v>
      </c>
      <c r="BO453" s="29" t="str">
        <f>IFERROR(VLOOKUP(tab_herpeto[[#This Row],[Espécie*2]],'Base de dados'!B:Z,2),0)</f>
        <v>XX</v>
      </c>
      <c r="BP453" s="29">
        <f>IFERROR(VLOOKUP(tab_herpeto[[#This Row],[Espécie*2]],'Base de dados'!B:AA,26),0)</f>
        <v>0</v>
      </c>
    </row>
    <row r="454" spans="2:68" x14ac:dyDescent="0.25">
      <c r="B454" s="29">
        <v>450</v>
      </c>
      <c r="C454" s="33" t="s">
        <v>3071</v>
      </c>
      <c r="D454" s="29" t="s">
        <v>3131</v>
      </c>
      <c r="E454" s="29" t="s">
        <v>86</v>
      </c>
      <c r="F454" s="50">
        <v>45202</v>
      </c>
      <c r="G454" s="50" t="s">
        <v>3075</v>
      </c>
      <c r="H454" s="50"/>
      <c r="I454" s="50" t="s">
        <v>57</v>
      </c>
      <c r="J454" s="50" t="s">
        <v>3133</v>
      </c>
      <c r="K454" s="50" t="s">
        <v>570</v>
      </c>
      <c r="L454" s="29" t="str">
        <f>IFERROR(VLOOKUP(tab_herpeto[[#This Row],[Espécie*]],'Base de dados'!B:Z,7,),0)</f>
        <v>sapo-cururu</v>
      </c>
      <c r="M454" s="29" t="s">
        <v>3</v>
      </c>
      <c r="N454" s="49" t="s">
        <v>82</v>
      </c>
      <c r="O454" s="49" t="s">
        <v>82</v>
      </c>
      <c r="P454" s="29" t="s">
        <v>39</v>
      </c>
      <c r="Q454" s="49" t="s">
        <v>3136</v>
      </c>
      <c r="R454" s="49"/>
      <c r="S454" s="49" t="s">
        <v>4</v>
      </c>
      <c r="T454" s="55">
        <v>0.875</v>
      </c>
      <c r="U454" s="55">
        <v>0.91666666666666696</v>
      </c>
      <c r="V454" s="49"/>
      <c r="W454" s="49"/>
      <c r="X454" s="29"/>
      <c r="Y454" s="29"/>
      <c r="Z454" s="33">
        <f>tab_herpeto[[#This Row],[Data]]</f>
        <v>45202</v>
      </c>
      <c r="AA454" s="29" t="str">
        <f>tab_herpeto[[#This Row],[Empreendimento]]</f>
        <v>PCH Canoas</v>
      </c>
      <c r="AB454" s="29" t="s">
        <v>175</v>
      </c>
      <c r="AC454" s="29" t="s">
        <v>178</v>
      </c>
      <c r="AD454" s="29" t="s">
        <v>181</v>
      </c>
      <c r="AE454" s="29" t="s">
        <v>3086</v>
      </c>
      <c r="AF454" s="29" t="s">
        <v>184</v>
      </c>
      <c r="AG454" s="29" t="s">
        <v>3130</v>
      </c>
      <c r="AH454" s="29" t="s">
        <v>189</v>
      </c>
      <c r="AI454" s="43" t="str">
        <f>tab_herpeto[[#This Row],[Espécie*]]</f>
        <v>Rhinella icterica</v>
      </c>
      <c r="AJ454" s="34" t="str">
        <f>IFERROR(VLOOKUP(tab_herpeto[[#This Row],[Espécie*2]],'Base de dados'!B:Z,7,),0)</f>
        <v>sapo-cururu</v>
      </c>
      <c r="AK454" s="29" t="str">
        <f>IFERROR(VLOOKUP(tab_herpeto[[#This Row],[Espécie*2]],'Base de dados'!B:Z,13,),0)</f>
        <v>-</v>
      </c>
      <c r="AL454" s="29"/>
      <c r="AM454" s="4">
        <v>532066</v>
      </c>
      <c r="AN454" s="4">
        <v>6959590</v>
      </c>
      <c r="AO454" s="29" t="str">
        <f>IFERROR(VLOOKUP(tab_herpeto[[#This Row],[Espécie*2]],'Base de dados'!B:Z,22,),0)</f>
        <v>-</v>
      </c>
      <c r="AP454" s="29" t="str">
        <f>IFERROR(VLOOKUP(tab_herpeto[[#This Row],[Espécie*2]],'Base de dados'!B:Z,23,),0)</f>
        <v>-</v>
      </c>
      <c r="AQ454" s="29" t="str">
        <f>IFERROR(VLOOKUP(tab_herpeto[[#This Row],[Espécie*2]],'Base de dados'!B:Z,21,),0)</f>
        <v>LC</v>
      </c>
      <c r="AR454" s="29" t="str">
        <f>tab_herpeto[[#This Row],[Campanha]]</f>
        <v>C04</v>
      </c>
      <c r="AS454" s="29"/>
      <c r="AT454" s="29" t="str">
        <f>tab_herpeto[[#This Row],[Método]]</f>
        <v>Ponto de escuta</v>
      </c>
      <c r="AU454" s="29" t="str">
        <f>tab_herpeto[[#This Row],[ID Marcação*]]</f>
        <v>-</v>
      </c>
      <c r="AV454" s="29">
        <f>tab_herpeto[[#This Row],[Nº do Tombo]]</f>
        <v>0</v>
      </c>
      <c r="AW454" s="29" t="str">
        <f>IFERROR(VLOOKUP(tab_herpeto[[#This Row],[Espécie*2]],'Base de dados'!B:Z,11,),0)</f>
        <v>E</v>
      </c>
      <c r="AX454" s="29" t="str">
        <f>IFERROR(VLOOKUP(tab_herpeto[[#This Row],[Espécie*2]],'Base de dados'!B:Z,3,),0)</f>
        <v>Anura</v>
      </c>
      <c r="AY454" s="29" t="str">
        <f>IFERROR(VLOOKUP(tab_herpeto[[#This Row],[Espécie*2]],'Base de dados'!B:Z,4,),0)</f>
        <v>Bufonidae</v>
      </c>
      <c r="AZ454" s="29">
        <f>IFERROR(VLOOKUP(tab_herpeto[[#This Row],[Espécie*2]],'Base de dados'!B:Z,5,),0)</f>
        <v>0</v>
      </c>
      <c r="BA454" s="29">
        <f>IFERROR(VLOOKUP(tab_herpeto[[#This Row],[Espécie*2]],'Base de dados'!B:Z,6,),0)</f>
        <v>0</v>
      </c>
      <c r="BB454" s="29" t="str">
        <f>IFERROR(VLOOKUP(tab_herpeto[[#This Row],[Espécie*2]],'Base de dados'!B:Z,8,),0)</f>
        <v>-</v>
      </c>
      <c r="BC454" s="29" t="str">
        <f>IFERROR(VLOOKUP(tab_herpeto[[#This Row],[Espécie*2]],'Base de dados'!B:Z,9,),0)</f>
        <v>Te</v>
      </c>
      <c r="BD454" s="29" t="str">
        <f>IFERROR(VLOOKUP(tab_herpeto[[#This Row],[Espécie*2]],'Base de dados'!B:Z,10,),0)</f>
        <v>AF</v>
      </c>
      <c r="BE454" s="29">
        <f>IFERROR(VLOOKUP(tab_herpeto[[#This Row],[Espécie*2]],'Base de dados'!B:Z,12,),0)</f>
        <v>1</v>
      </c>
      <c r="BF454" s="29" t="str">
        <f>IFERROR(VLOOKUP(tab_herpeto[[#This Row],[Espécie*2]],'Base de dados'!B:Z,14,),0)</f>
        <v>RS, SC, PR, SP, RJ, MG</v>
      </c>
      <c r="BG454" s="29">
        <f>IFERROR(VLOOKUP(tab_herpeto[[#This Row],[Espécie*2]],'Base de dados'!B:Z,15,),0)</f>
        <v>0</v>
      </c>
      <c r="BH454" s="29">
        <f>IFERROR(VLOOKUP(tab_herpeto[[#This Row],[Espécie*2]],'Base de dados'!B:Z,16,),0)</f>
        <v>0</v>
      </c>
      <c r="BI454" s="29">
        <f>IFERROR(VLOOKUP(tab_herpeto[[#This Row],[Espécie*2]],'Base de dados'!B:Z,17,),0)</f>
        <v>0</v>
      </c>
      <c r="BJ454" s="29">
        <f>IFERROR(VLOOKUP(tab_herpeto[[#This Row],[Espécie*2]],'Base de dados'!B:Z,18,),0)</f>
        <v>0</v>
      </c>
      <c r="BK454" s="29" t="str">
        <f>IFERROR(VLOOKUP(tab_herpeto[[#This Row],[Espécie*2]],'Base de dados'!B:Z,19,),0)</f>
        <v>-</v>
      </c>
      <c r="BL454" s="29" t="str">
        <f>IFERROR(VLOOKUP(tab_herpeto[[#This Row],[Espécie*2]],'Base de dados'!B:Z,20,),0)</f>
        <v>-</v>
      </c>
      <c r="BM454" s="29" t="str">
        <f>IFERROR(VLOOKUP(tab_herpeto[[#This Row],[Espécie*2]],'Base de dados'!B:Z,24),0)</f>
        <v>-</v>
      </c>
      <c r="BN454" s="29" t="str">
        <f>IFERROR(VLOOKUP(tab_herpeto[[#This Row],[Espécie*2]],'Base de dados'!B:Z,25,),0)</f>
        <v>-</v>
      </c>
      <c r="BO454" s="29" t="str">
        <f>IFERROR(VLOOKUP(tab_herpeto[[#This Row],[Espécie*2]],'Base de dados'!B:Z,2),0)</f>
        <v>XX</v>
      </c>
      <c r="BP454" s="29">
        <f>IFERROR(VLOOKUP(tab_herpeto[[#This Row],[Espécie*2]],'Base de dados'!B:AA,26),0)</f>
        <v>0</v>
      </c>
    </row>
    <row r="455" spans="2:68" x14ac:dyDescent="0.25">
      <c r="B455" s="29">
        <v>451</v>
      </c>
      <c r="C455" s="33" t="s">
        <v>3071</v>
      </c>
      <c r="D455" s="29" t="s">
        <v>3131</v>
      </c>
      <c r="E455" s="29" t="s">
        <v>86</v>
      </c>
      <c r="F455" s="50">
        <v>45202</v>
      </c>
      <c r="G455" s="50" t="s">
        <v>3075</v>
      </c>
      <c r="H455" s="50"/>
      <c r="I455" s="50" t="s">
        <v>57</v>
      </c>
      <c r="J455" s="50" t="s">
        <v>3133</v>
      </c>
      <c r="K455" s="50" t="s">
        <v>1175</v>
      </c>
      <c r="L455" s="29" t="str">
        <f>IFERROR(VLOOKUP(tab_herpeto[[#This Row],[Espécie*]],'Base de dados'!B:Z,7,),0)</f>
        <v>raspa-cuia</v>
      </c>
      <c r="M455" s="29" t="s">
        <v>3</v>
      </c>
      <c r="N455" s="49" t="s">
        <v>82</v>
      </c>
      <c r="O455" s="49" t="s">
        <v>82</v>
      </c>
      <c r="P455" s="29" t="s">
        <v>39</v>
      </c>
      <c r="Q455" s="49" t="s">
        <v>3136</v>
      </c>
      <c r="R455" s="49"/>
      <c r="S455" s="49" t="s">
        <v>4</v>
      </c>
      <c r="T455" s="55">
        <v>0.875</v>
      </c>
      <c r="U455" s="55">
        <v>0.91666666666666696</v>
      </c>
      <c r="V455" s="49"/>
      <c r="W455" s="49"/>
      <c r="X455" s="29"/>
      <c r="Y455" s="29"/>
      <c r="Z455" s="33">
        <f>tab_herpeto[[#This Row],[Data]]</f>
        <v>45202</v>
      </c>
      <c r="AA455" s="29" t="str">
        <f>tab_herpeto[[#This Row],[Empreendimento]]</f>
        <v>PCH Canoas</v>
      </c>
      <c r="AB455" s="29" t="s">
        <v>175</v>
      </c>
      <c r="AC455" s="29" t="s">
        <v>178</v>
      </c>
      <c r="AD455" s="29" t="s">
        <v>181</v>
      </c>
      <c r="AE455" s="29" t="s">
        <v>3086</v>
      </c>
      <c r="AF455" s="29" t="s">
        <v>184</v>
      </c>
      <c r="AG455" s="29" t="s">
        <v>3130</v>
      </c>
      <c r="AH455" s="29" t="s">
        <v>189</v>
      </c>
      <c r="AI455" s="43" t="str">
        <f>tab_herpeto[[#This Row],[Espécie*]]</f>
        <v>Scinax fuscovarius</v>
      </c>
      <c r="AJ455" s="34" t="str">
        <f>IFERROR(VLOOKUP(tab_herpeto[[#This Row],[Espécie*2]],'Base de dados'!B:Z,7,),0)</f>
        <v>raspa-cuia</v>
      </c>
      <c r="AK455" s="29" t="str">
        <f>IFERROR(VLOOKUP(tab_herpeto[[#This Row],[Espécie*2]],'Base de dados'!B:Z,13,),0)</f>
        <v>-</v>
      </c>
      <c r="AL455" s="29"/>
      <c r="AM455" s="4">
        <v>532066</v>
      </c>
      <c r="AN455" s="4">
        <v>6959590</v>
      </c>
      <c r="AO455" s="29" t="str">
        <f>IFERROR(VLOOKUP(tab_herpeto[[#This Row],[Espécie*2]],'Base de dados'!B:Z,22,),0)</f>
        <v>-</v>
      </c>
      <c r="AP455" s="29" t="str">
        <f>IFERROR(VLOOKUP(tab_herpeto[[#This Row],[Espécie*2]],'Base de dados'!B:Z,23,),0)</f>
        <v>-</v>
      </c>
      <c r="AQ455" s="29" t="str">
        <f>IFERROR(VLOOKUP(tab_herpeto[[#This Row],[Espécie*2]],'Base de dados'!B:Z,21,),0)</f>
        <v>LC</v>
      </c>
      <c r="AR455" s="29" t="str">
        <f>tab_herpeto[[#This Row],[Campanha]]</f>
        <v>C04</v>
      </c>
      <c r="AS455" s="29"/>
      <c r="AT455" s="29" t="str">
        <f>tab_herpeto[[#This Row],[Método]]</f>
        <v>Ponto de escuta</v>
      </c>
      <c r="AU455" s="29" t="str">
        <f>tab_herpeto[[#This Row],[ID Marcação*]]</f>
        <v>-</v>
      </c>
      <c r="AV455" s="29">
        <f>tab_herpeto[[#This Row],[Nº do Tombo]]</f>
        <v>0</v>
      </c>
      <c r="AW455" s="29" t="str">
        <f>IFERROR(VLOOKUP(tab_herpeto[[#This Row],[Espécie*2]],'Base de dados'!B:Z,11,),0)</f>
        <v>R</v>
      </c>
      <c r="AX455" s="29" t="str">
        <f>IFERROR(VLOOKUP(tab_herpeto[[#This Row],[Espécie*2]],'Base de dados'!B:Z,3,),0)</f>
        <v>Anura</v>
      </c>
      <c r="AY455" s="29" t="str">
        <f>IFERROR(VLOOKUP(tab_herpeto[[#This Row],[Espécie*2]],'Base de dados'!B:Z,4,),0)</f>
        <v>Hylidae</v>
      </c>
      <c r="AZ455" s="29" t="str">
        <f>IFERROR(VLOOKUP(tab_herpeto[[#This Row],[Espécie*2]],'Base de dados'!B:Z,5,),0)</f>
        <v>Scinaxinae</v>
      </c>
      <c r="BA455" s="29">
        <f>IFERROR(VLOOKUP(tab_herpeto[[#This Row],[Espécie*2]],'Base de dados'!B:Z,6,),0)</f>
        <v>0</v>
      </c>
      <c r="BB455" s="29" t="str">
        <f>IFERROR(VLOOKUP(tab_herpeto[[#This Row],[Espécie*2]],'Base de dados'!B:Z,8,),0)</f>
        <v>-</v>
      </c>
      <c r="BC455" s="29" t="str">
        <f>IFERROR(VLOOKUP(tab_herpeto[[#This Row],[Espécie*2]],'Base de dados'!B:Z,9,),0)</f>
        <v>Ar</v>
      </c>
      <c r="BD455" s="29" t="str">
        <f>IFERROR(VLOOKUP(tab_herpeto[[#This Row],[Espécie*2]],'Base de dados'!B:Z,10,),0)</f>
        <v>A</v>
      </c>
      <c r="BE455" s="29" t="str">
        <f>IFERROR(VLOOKUP(tab_herpeto[[#This Row],[Espécie*2]],'Base de dados'!B:Z,12,),0)</f>
        <v>-</v>
      </c>
      <c r="BF455" s="29" t="str">
        <f>IFERROR(VLOOKUP(tab_herpeto[[#This Row],[Espécie*2]],'Base de dados'!B:Z,14,),0)</f>
        <v>RS, SC, PR, SP, RJ, ES, MG, BA, GO, TO, MS, MT</v>
      </c>
      <c r="BG455" s="29">
        <f>IFERROR(VLOOKUP(tab_herpeto[[#This Row],[Espécie*2]],'Base de dados'!B:Z,15,),0)</f>
        <v>0</v>
      </c>
      <c r="BH455" s="29">
        <f>IFERROR(VLOOKUP(tab_herpeto[[#This Row],[Espécie*2]],'Base de dados'!B:Z,16,),0)</f>
        <v>0</v>
      </c>
      <c r="BI455" s="29">
        <f>IFERROR(VLOOKUP(tab_herpeto[[#This Row],[Espécie*2]],'Base de dados'!B:Z,17,),0)</f>
        <v>0</v>
      </c>
      <c r="BJ455" s="29">
        <f>IFERROR(VLOOKUP(tab_herpeto[[#This Row],[Espécie*2]],'Base de dados'!B:Z,18,),0)</f>
        <v>0</v>
      </c>
      <c r="BK455" s="29" t="str">
        <f>IFERROR(VLOOKUP(tab_herpeto[[#This Row],[Espécie*2]],'Base de dados'!B:Z,19,),0)</f>
        <v>-</v>
      </c>
      <c r="BL455" s="29" t="str">
        <f>IFERROR(VLOOKUP(tab_herpeto[[#This Row],[Espécie*2]],'Base de dados'!B:Z,20,),0)</f>
        <v>-</v>
      </c>
      <c r="BM455" s="29" t="str">
        <f>IFERROR(VLOOKUP(tab_herpeto[[#This Row],[Espécie*2]],'Base de dados'!B:Z,24),0)</f>
        <v>-</v>
      </c>
      <c r="BN455" s="29" t="str">
        <f>IFERROR(VLOOKUP(tab_herpeto[[#This Row],[Espécie*2]],'Base de dados'!B:Z,25,),0)</f>
        <v>-</v>
      </c>
      <c r="BO455" s="29" t="str">
        <f>IFERROR(VLOOKUP(tab_herpeto[[#This Row],[Espécie*2]],'Base de dados'!B:Z,2),0)</f>
        <v>XX</v>
      </c>
      <c r="BP455" s="29">
        <f>IFERROR(VLOOKUP(tab_herpeto[[#This Row],[Espécie*2]],'Base de dados'!B:AA,26),0)</f>
        <v>0</v>
      </c>
    </row>
    <row r="456" spans="2:68" x14ac:dyDescent="0.25">
      <c r="B456" s="29">
        <v>452</v>
      </c>
      <c r="C456" s="33" t="s">
        <v>3071</v>
      </c>
      <c r="D456" s="29" t="s">
        <v>3131</v>
      </c>
      <c r="E456" s="29" t="s">
        <v>86</v>
      </c>
      <c r="F456" s="50">
        <v>45202</v>
      </c>
      <c r="G456" s="50" t="s">
        <v>3075</v>
      </c>
      <c r="H456" s="50"/>
      <c r="I456" s="50" t="s">
        <v>57</v>
      </c>
      <c r="J456" s="50" t="s">
        <v>3133</v>
      </c>
      <c r="K456" s="50" t="s">
        <v>1175</v>
      </c>
      <c r="L456" s="29" t="str">
        <f>IFERROR(VLOOKUP(tab_herpeto[[#This Row],[Espécie*]],'Base de dados'!B:Z,7,),0)</f>
        <v>raspa-cuia</v>
      </c>
      <c r="M456" s="29" t="s">
        <v>3</v>
      </c>
      <c r="N456" s="49" t="s">
        <v>82</v>
      </c>
      <c r="O456" s="49" t="s">
        <v>82</v>
      </c>
      <c r="P456" s="29" t="s">
        <v>39</v>
      </c>
      <c r="Q456" s="49" t="s">
        <v>3136</v>
      </c>
      <c r="R456" s="49"/>
      <c r="S456" s="49" t="s">
        <v>4</v>
      </c>
      <c r="T456" s="55">
        <v>0.875</v>
      </c>
      <c r="U456" s="55">
        <v>0.91666666666666696</v>
      </c>
      <c r="V456" s="49"/>
      <c r="W456" s="49"/>
      <c r="X456" s="29"/>
      <c r="Y456" s="29"/>
      <c r="Z456" s="33">
        <f>tab_herpeto[[#This Row],[Data]]</f>
        <v>45202</v>
      </c>
      <c r="AA456" s="29" t="str">
        <f>tab_herpeto[[#This Row],[Empreendimento]]</f>
        <v>PCH Canoas</v>
      </c>
      <c r="AB456" s="29" t="s">
        <v>175</v>
      </c>
      <c r="AC456" s="29" t="s">
        <v>178</v>
      </c>
      <c r="AD456" s="29" t="s">
        <v>181</v>
      </c>
      <c r="AE456" s="29" t="s">
        <v>3086</v>
      </c>
      <c r="AF456" s="29" t="s">
        <v>184</v>
      </c>
      <c r="AG456" s="29" t="s">
        <v>3130</v>
      </c>
      <c r="AH456" s="29" t="s">
        <v>189</v>
      </c>
      <c r="AI456" s="43" t="str">
        <f>tab_herpeto[[#This Row],[Espécie*]]</f>
        <v>Scinax fuscovarius</v>
      </c>
      <c r="AJ456" s="34" t="str">
        <f>IFERROR(VLOOKUP(tab_herpeto[[#This Row],[Espécie*2]],'Base de dados'!B:Z,7,),0)</f>
        <v>raspa-cuia</v>
      </c>
      <c r="AK456" s="29" t="str">
        <f>IFERROR(VLOOKUP(tab_herpeto[[#This Row],[Espécie*2]],'Base de dados'!B:Z,13,),0)</f>
        <v>-</v>
      </c>
      <c r="AL456" s="29"/>
      <c r="AM456" s="4">
        <v>532066</v>
      </c>
      <c r="AN456" s="4">
        <v>6959590</v>
      </c>
      <c r="AO456" s="29" t="str">
        <f>IFERROR(VLOOKUP(tab_herpeto[[#This Row],[Espécie*2]],'Base de dados'!B:Z,22,),0)</f>
        <v>-</v>
      </c>
      <c r="AP456" s="29" t="str">
        <f>IFERROR(VLOOKUP(tab_herpeto[[#This Row],[Espécie*2]],'Base de dados'!B:Z,23,),0)</f>
        <v>-</v>
      </c>
      <c r="AQ456" s="29" t="str">
        <f>IFERROR(VLOOKUP(tab_herpeto[[#This Row],[Espécie*2]],'Base de dados'!B:Z,21,),0)</f>
        <v>LC</v>
      </c>
      <c r="AR456" s="29" t="str">
        <f>tab_herpeto[[#This Row],[Campanha]]</f>
        <v>C04</v>
      </c>
      <c r="AS456" s="29"/>
      <c r="AT456" s="29" t="str">
        <f>tab_herpeto[[#This Row],[Método]]</f>
        <v>Ponto de escuta</v>
      </c>
      <c r="AU456" s="29" t="str">
        <f>tab_herpeto[[#This Row],[ID Marcação*]]</f>
        <v>-</v>
      </c>
      <c r="AV456" s="29">
        <f>tab_herpeto[[#This Row],[Nº do Tombo]]</f>
        <v>0</v>
      </c>
      <c r="AW456" s="29" t="str">
        <f>IFERROR(VLOOKUP(tab_herpeto[[#This Row],[Espécie*2]],'Base de dados'!B:Z,11,),0)</f>
        <v>R</v>
      </c>
      <c r="AX456" s="29" t="str">
        <f>IFERROR(VLOOKUP(tab_herpeto[[#This Row],[Espécie*2]],'Base de dados'!B:Z,3,),0)</f>
        <v>Anura</v>
      </c>
      <c r="AY456" s="29" t="str">
        <f>IFERROR(VLOOKUP(tab_herpeto[[#This Row],[Espécie*2]],'Base de dados'!B:Z,4,),0)</f>
        <v>Hylidae</v>
      </c>
      <c r="AZ456" s="29" t="str">
        <f>IFERROR(VLOOKUP(tab_herpeto[[#This Row],[Espécie*2]],'Base de dados'!B:Z,5,),0)</f>
        <v>Scinaxinae</v>
      </c>
      <c r="BA456" s="29">
        <f>IFERROR(VLOOKUP(tab_herpeto[[#This Row],[Espécie*2]],'Base de dados'!B:Z,6,),0)</f>
        <v>0</v>
      </c>
      <c r="BB456" s="29" t="str">
        <f>IFERROR(VLOOKUP(tab_herpeto[[#This Row],[Espécie*2]],'Base de dados'!B:Z,8,),0)</f>
        <v>-</v>
      </c>
      <c r="BC456" s="29" t="str">
        <f>IFERROR(VLOOKUP(tab_herpeto[[#This Row],[Espécie*2]],'Base de dados'!B:Z,9,),0)</f>
        <v>Ar</v>
      </c>
      <c r="BD456" s="29" t="str">
        <f>IFERROR(VLOOKUP(tab_herpeto[[#This Row],[Espécie*2]],'Base de dados'!B:Z,10,),0)</f>
        <v>A</v>
      </c>
      <c r="BE456" s="29" t="str">
        <f>IFERROR(VLOOKUP(tab_herpeto[[#This Row],[Espécie*2]],'Base de dados'!B:Z,12,),0)</f>
        <v>-</v>
      </c>
      <c r="BF456" s="29" t="str">
        <f>IFERROR(VLOOKUP(tab_herpeto[[#This Row],[Espécie*2]],'Base de dados'!B:Z,14,),0)</f>
        <v>RS, SC, PR, SP, RJ, ES, MG, BA, GO, TO, MS, MT</v>
      </c>
      <c r="BG456" s="29">
        <f>IFERROR(VLOOKUP(tab_herpeto[[#This Row],[Espécie*2]],'Base de dados'!B:Z,15,),0)</f>
        <v>0</v>
      </c>
      <c r="BH456" s="29">
        <f>IFERROR(VLOOKUP(tab_herpeto[[#This Row],[Espécie*2]],'Base de dados'!B:Z,16,),0)</f>
        <v>0</v>
      </c>
      <c r="BI456" s="29">
        <f>IFERROR(VLOOKUP(tab_herpeto[[#This Row],[Espécie*2]],'Base de dados'!B:Z,17,),0)</f>
        <v>0</v>
      </c>
      <c r="BJ456" s="29">
        <f>IFERROR(VLOOKUP(tab_herpeto[[#This Row],[Espécie*2]],'Base de dados'!B:Z,18,),0)</f>
        <v>0</v>
      </c>
      <c r="BK456" s="29" t="str">
        <f>IFERROR(VLOOKUP(tab_herpeto[[#This Row],[Espécie*2]],'Base de dados'!B:Z,19,),0)</f>
        <v>-</v>
      </c>
      <c r="BL456" s="29" t="str">
        <f>IFERROR(VLOOKUP(tab_herpeto[[#This Row],[Espécie*2]],'Base de dados'!B:Z,20,),0)</f>
        <v>-</v>
      </c>
      <c r="BM456" s="29" t="str">
        <f>IFERROR(VLOOKUP(tab_herpeto[[#This Row],[Espécie*2]],'Base de dados'!B:Z,24),0)</f>
        <v>-</v>
      </c>
      <c r="BN456" s="29" t="str">
        <f>IFERROR(VLOOKUP(tab_herpeto[[#This Row],[Espécie*2]],'Base de dados'!B:Z,25,),0)</f>
        <v>-</v>
      </c>
      <c r="BO456" s="29" t="str">
        <f>IFERROR(VLOOKUP(tab_herpeto[[#This Row],[Espécie*2]],'Base de dados'!B:Z,2),0)</f>
        <v>XX</v>
      </c>
      <c r="BP456" s="29">
        <f>IFERROR(VLOOKUP(tab_herpeto[[#This Row],[Espécie*2]],'Base de dados'!B:AA,26),0)</f>
        <v>0</v>
      </c>
    </row>
    <row r="457" spans="2:68" x14ac:dyDescent="0.25">
      <c r="B457" s="29">
        <v>453</v>
      </c>
      <c r="C457" s="33" t="s">
        <v>3071</v>
      </c>
      <c r="D457" s="29" t="s">
        <v>3131</v>
      </c>
      <c r="E457" s="29" t="s">
        <v>86</v>
      </c>
      <c r="F457" s="50">
        <v>45202</v>
      </c>
      <c r="G457" s="50" t="s">
        <v>3075</v>
      </c>
      <c r="H457" s="50"/>
      <c r="I457" s="50" t="s">
        <v>57</v>
      </c>
      <c r="J457" s="50" t="s">
        <v>3133</v>
      </c>
      <c r="K457" s="50" t="s">
        <v>1175</v>
      </c>
      <c r="L457" s="29" t="str">
        <f>IFERROR(VLOOKUP(tab_herpeto[[#This Row],[Espécie*]],'Base de dados'!B:Z,7,),0)</f>
        <v>raspa-cuia</v>
      </c>
      <c r="M457" s="29" t="s">
        <v>3</v>
      </c>
      <c r="N457" s="49" t="s">
        <v>82</v>
      </c>
      <c r="O457" s="49" t="s">
        <v>82</v>
      </c>
      <c r="P457" s="29" t="s">
        <v>39</v>
      </c>
      <c r="Q457" s="49" t="s">
        <v>3136</v>
      </c>
      <c r="R457" s="49"/>
      <c r="S457" s="49" t="s">
        <v>4</v>
      </c>
      <c r="T457" s="55">
        <v>0.875</v>
      </c>
      <c r="U457" s="55">
        <v>0.91666666666666696</v>
      </c>
      <c r="V457" s="49"/>
      <c r="W457" s="49"/>
      <c r="X457" s="29"/>
      <c r="Y457" s="29"/>
      <c r="Z457" s="33">
        <f>tab_herpeto[[#This Row],[Data]]</f>
        <v>45202</v>
      </c>
      <c r="AA457" s="29" t="str">
        <f>tab_herpeto[[#This Row],[Empreendimento]]</f>
        <v>PCH Canoas</v>
      </c>
      <c r="AB457" s="29" t="s">
        <v>175</v>
      </c>
      <c r="AC457" s="29" t="s">
        <v>178</v>
      </c>
      <c r="AD457" s="29" t="s">
        <v>181</v>
      </c>
      <c r="AE457" s="29" t="s">
        <v>3086</v>
      </c>
      <c r="AF457" s="29" t="s">
        <v>184</v>
      </c>
      <c r="AG457" s="29" t="s">
        <v>3130</v>
      </c>
      <c r="AH457" s="29" t="s">
        <v>189</v>
      </c>
      <c r="AI457" s="43" t="str">
        <f>tab_herpeto[[#This Row],[Espécie*]]</f>
        <v>Scinax fuscovarius</v>
      </c>
      <c r="AJ457" s="34" t="str">
        <f>IFERROR(VLOOKUP(tab_herpeto[[#This Row],[Espécie*2]],'Base de dados'!B:Z,7,),0)</f>
        <v>raspa-cuia</v>
      </c>
      <c r="AK457" s="29" t="str">
        <f>IFERROR(VLOOKUP(tab_herpeto[[#This Row],[Espécie*2]],'Base de dados'!B:Z,13,),0)</f>
        <v>-</v>
      </c>
      <c r="AL457" s="29"/>
      <c r="AM457" s="4">
        <v>532066</v>
      </c>
      <c r="AN457" s="4">
        <v>6959590</v>
      </c>
      <c r="AO457" s="29" t="str">
        <f>IFERROR(VLOOKUP(tab_herpeto[[#This Row],[Espécie*2]],'Base de dados'!B:Z,22,),0)</f>
        <v>-</v>
      </c>
      <c r="AP457" s="29" t="str">
        <f>IFERROR(VLOOKUP(tab_herpeto[[#This Row],[Espécie*2]],'Base de dados'!B:Z,23,),0)</f>
        <v>-</v>
      </c>
      <c r="AQ457" s="29" t="str">
        <f>IFERROR(VLOOKUP(tab_herpeto[[#This Row],[Espécie*2]],'Base de dados'!B:Z,21,),0)</f>
        <v>LC</v>
      </c>
      <c r="AR457" s="29" t="str">
        <f>tab_herpeto[[#This Row],[Campanha]]</f>
        <v>C04</v>
      </c>
      <c r="AS457" s="29"/>
      <c r="AT457" s="29" t="str">
        <f>tab_herpeto[[#This Row],[Método]]</f>
        <v>Ponto de escuta</v>
      </c>
      <c r="AU457" s="29" t="str">
        <f>tab_herpeto[[#This Row],[ID Marcação*]]</f>
        <v>-</v>
      </c>
      <c r="AV457" s="29">
        <f>tab_herpeto[[#This Row],[Nº do Tombo]]</f>
        <v>0</v>
      </c>
      <c r="AW457" s="29" t="str">
        <f>IFERROR(VLOOKUP(tab_herpeto[[#This Row],[Espécie*2]],'Base de dados'!B:Z,11,),0)</f>
        <v>R</v>
      </c>
      <c r="AX457" s="29" t="str">
        <f>IFERROR(VLOOKUP(tab_herpeto[[#This Row],[Espécie*2]],'Base de dados'!B:Z,3,),0)</f>
        <v>Anura</v>
      </c>
      <c r="AY457" s="29" t="str">
        <f>IFERROR(VLOOKUP(tab_herpeto[[#This Row],[Espécie*2]],'Base de dados'!B:Z,4,),0)</f>
        <v>Hylidae</v>
      </c>
      <c r="AZ457" s="29" t="str">
        <f>IFERROR(VLOOKUP(tab_herpeto[[#This Row],[Espécie*2]],'Base de dados'!B:Z,5,),0)</f>
        <v>Scinaxinae</v>
      </c>
      <c r="BA457" s="29">
        <f>IFERROR(VLOOKUP(tab_herpeto[[#This Row],[Espécie*2]],'Base de dados'!B:Z,6,),0)</f>
        <v>0</v>
      </c>
      <c r="BB457" s="29" t="str">
        <f>IFERROR(VLOOKUP(tab_herpeto[[#This Row],[Espécie*2]],'Base de dados'!B:Z,8,),0)</f>
        <v>-</v>
      </c>
      <c r="BC457" s="29" t="str">
        <f>IFERROR(VLOOKUP(tab_herpeto[[#This Row],[Espécie*2]],'Base de dados'!B:Z,9,),0)</f>
        <v>Ar</v>
      </c>
      <c r="BD457" s="29" t="str">
        <f>IFERROR(VLOOKUP(tab_herpeto[[#This Row],[Espécie*2]],'Base de dados'!B:Z,10,),0)</f>
        <v>A</v>
      </c>
      <c r="BE457" s="29" t="str">
        <f>IFERROR(VLOOKUP(tab_herpeto[[#This Row],[Espécie*2]],'Base de dados'!B:Z,12,),0)</f>
        <v>-</v>
      </c>
      <c r="BF457" s="29" t="str">
        <f>IFERROR(VLOOKUP(tab_herpeto[[#This Row],[Espécie*2]],'Base de dados'!B:Z,14,),0)</f>
        <v>RS, SC, PR, SP, RJ, ES, MG, BA, GO, TO, MS, MT</v>
      </c>
      <c r="BG457" s="29">
        <f>IFERROR(VLOOKUP(tab_herpeto[[#This Row],[Espécie*2]],'Base de dados'!B:Z,15,),0)</f>
        <v>0</v>
      </c>
      <c r="BH457" s="29">
        <f>IFERROR(VLOOKUP(tab_herpeto[[#This Row],[Espécie*2]],'Base de dados'!B:Z,16,),0)</f>
        <v>0</v>
      </c>
      <c r="BI457" s="29">
        <f>IFERROR(VLOOKUP(tab_herpeto[[#This Row],[Espécie*2]],'Base de dados'!B:Z,17,),0)</f>
        <v>0</v>
      </c>
      <c r="BJ457" s="29">
        <f>IFERROR(VLOOKUP(tab_herpeto[[#This Row],[Espécie*2]],'Base de dados'!B:Z,18,),0)</f>
        <v>0</v>
      </c>
      <c r="BK457" s="29" t="str">
        <f>IFERROR(VLOOKUP(tab_herpeto[[#This Row],[Espécie*2]],'Base de dados'!B:Z,19,),0)</f>
        <v>-</v>
      </c>
      <c r="BL457" s="29" t="str">
        <f>IFERROR(VLOOKUP(tab_herpeto[[#This Row],[Espécie*2]],'Base de dados'!B:Z,20,),0)</f>
        <v>-</v>
      </c>
      <c r="BM457" s="29" t="str">
        <f>IFERROR(VLOOKUP(tab_herpeto[[#This Row],[Espécie*2]],'Base de dados'!B:Z,24),0)</f>
        <v>-</v>
      </c>
      <c r="BN457" s="29" t="str">
        <f>IFERROR(VLOOKUP(tab_herpeto[[#This Row],[Espécie*2]],'Base de dados'!B:Z,25,),0)</f>
        <v>-</v>
      </c>
      <c r="BO457" s="29" t="str">
        <f>IFERROR(VLOOKUP(tab_herpeto[[#This Row],[Espécie*2]],'Base de dados'!B:Z,2),0)</f>
        <v>XX</v>
      </c>
      <c r="BP457" s="29">
        <f>IFERROR(VLOOKUP(tab_herpeto[[#This Row],[Espécie*2]],'Base de dados'!B:AA,26),0)</f>
        <v>0</v>
      </c>
    </row>
    <row r="458" spans="2:68" x14ac:dyDescent="0.25">
      <c r="B458" s="29">
        <v>454</v>
      </c>
      <c r="C458" s="33" t="s">
        <v>3071</v>
      </c>
      <c r="D458" s="29" t="s">
        <v>3131</v>
      </c>
      <c r="E458" s="29" t="s">
        <v>86</v>
      </c>
      <c r="F458" s="50">
        <v>45202</v>
      </c>
      <c r="G458" s="50" t="s">
        <v>3075</v>
      </c>
      <c r="H458" s="50"/>
      <c r="I458" s="50" t="s">
        <v>57</v>
      </c>
      <c r="J458" s="50" t="s">
        <v>3133</v>
      </c>
      <c r="K458" s="50" t="s">
        <v>1175</v>
      </c>
      <c r="L458" s="29" t="str">
        <f>IFERROR(VLOOKUP(tab_herpeto[[#This Row],[Espécie*]],'Base de dados'!B:Z,7,),0)</f>
        <v>raspa-cuia</v>
      </c>
      <c r="M458" s="29" t="s">
        <v>3</v>
      </c>
      <c r="N458" s="49" t="s">
        <v>82</v>
      </c>
      <c r="O458" s="49" t="s">
        <v>82</v>
      </c>
      <c r="P458" s="29" t="s">
        <v>39</v>
      </c>
      <c r="Q458" s="49" t="s">
        <v>3136</v>
      </c>
      <c r="R458" s="49"/>
      <c r="S458" s="49" t="s">
        <v>4</v>
      </c>
      <c r="T458" s="55">
        <v>0.875</v>
      </c>
      <c r="U458" s="55">
        <v>0.91666666666666696</v>
      </c>
      <c r="V458" s="49"/>
      <c r="W458" s="49"/>
      <c r="X458" s="29"/>
      <c r="Y458" s="29"/>
      <c r="Z458" s="33">
        <f>tab_herpeto[[#This Row],[Data]]</f>
        <v>45202</v>
      </c>
      <c r="AA458" s="29" t="str">
        <f>tab_herpeto[[#This Row],[Empreendimento]]</f>
        <v>PCH Canoas</v>
      </c>
      <c r="AB458" s="29" t="s">
        <v>175</v>
      </c>
      <c r="AC458" s="29" t="s">
        <v>178</v>
      </c>
      <c r="AD458" s="29" t="s">
        <v>181</v>
      </c>
      <c r="AE458" s="29" t="s">
        <v>3086</v>
      </c>
      <c r="AF458" s="29" t="s">
        <v>184</v>
      </c>
      <c r="AG458" s="29" t="s">
        <v>3130</v>
      </c>
      <c r="AH458" s="29" t="s">
        <v>189</v>
      </c>
      <c r="AI458" s="43" t="str">
        <f>tab_herpeto[[#This Row],[Espécie*]]</f>
        <v>Scinax fuscovarius</v>
      </c>
      <c r="AJ458" s="34" t="str">
        <f>IFERROR(VLOOKUP(tab_herpeto[[#This Row],[Espécie*2]],'Base de dados'!B:Z,7,),0)</f>
        <v>raspa-cuia</v>
      </c>
      <c r="AK458" s="29" t="str">
        <f>IFERROR(VLOOKUP(tab_herpeto[[#This Row],[Espécie*2]],'Base de dados'!B:Z,13,),0)</f>
        <v>-</v>
      </c>
      <c r="AL458" s="29"/>
      <c r="AM458" s="4">
        <v>532066</v>
      </c>
      <c r="AN458" s="4">
        <v>6959590</v>
      </c>
      <c r="AO458" s="29" t="str">
        <f>IFERROR(VLOOKUP(tab_herpeto[[#This Row],[Espécie*2]],'Base de dados'!B:Z,22,),0)</f>
        <v>-</v>
      </c>
      <c r="AP458" s="29" t="str">
        <f>IFERROR(VLOOKUP(tab_herpeto[[#This Row],[Espécie*2]],'Base de dados'!B:Z,23,),0)</f>
        <v>-</v>
      </c>
      <c r="AQ458" s="29" t="str">
        <f>IFERROR(VLOOKUP(tab_herpeto[[#This Row],[Espécie*2]],'Base de dados'!B:Z,21,),0)</f>
        <v>LC</v>
      </c>
      <c r="AR458" s="29" t="str">
        <f>tab_herpeto[[#This Row],[Campanha]]</f>
        <v>C04</v>
      </c>
      <c r="AS458" s="29"/>
      <c r="AT458" s="29" t="str">
        <f>tab_herpeto[[#This Row],[Método]]</f>
        <v>Ponto de escuta</v>
      </c>
      <c r="AU458" s="29" t="str">
        <f>tab_herpeto[[#This Row],[ID Marcação*]]</f>
        <v>-</v>
      </c>
      <c r="AV458" s="29">
        <f>tab_herpeto[[#This Row],[Nº do Tombo]]</f>
        <v>0</v>
      </c>
      <c r="AW458" s="29" t="str">
        <f>IFERROR(VLOOKUP(tab_herpeto[[#This Row],[Espécie*2]],'Base de dados'!B:Z,11,),0)</f>
        <v>R</v>
      </c>
      <c r="AX458" s="29" t="str">
        <f>IFERROR(VLOOKUP(tab_herpeto[[#This Row],[Espécie*2]],'Base de dados'!B:Z,3,),0)</f>
        <v>Anura</v>
      </c>
      <c r="AY458" s="29" t="str">
        <f>IFERROR(VLOOKUP(tab_herpeto[[#This Row],[Espécie*2]],'Base de dados'!B:Z,4,),0)</f>
        <v>Hylidae</v>
      </c>
      <c r="AZ458" s="29" t="str">
        <f>IFERROR(VLOOKUP(tab_herpeto[[#This Row],[Espécie*2]],'Base de dados'!B:Z,5,),0)</f>
        <v>Scinaxinae</v>
      </c>
      <c r="BA458" s="29">
        <f>IFERROR(VLOOKUP(tab_herpeto[[#This Row],[Espécie*2]],'Base de dados'!B:Z,6,),0)</f>
        <v>0</v>
      </c>
      <c r="BB458" s="29" t="str">
        <f>IFERROR(VLOOKUP(tab_herpeto[[#This Row],[Espécie*2]],'Base de dados'!B:Z,8,),0)</f>
        <v>-</v>
      </c>
      <c r="BC458" s="29" t="str">
        <f>IFERROR(VLOOKUP(tab_herpeto[[#This Row],[Espécie*2]],'Base de dados'!B:Z,9,),0)</f>
        <v>Ar</v>
      </c>
      <c r="BD458" s="29" t="str">
        <f>IFERROR(VLOOKUP(tab_herpeto[[#This Row],[Espécie*2]],'Base de dados'!B:Z,10,),0)</f>
        <v>A</v>
      </c>
      <c r="BE458" s="29" t="str">
        <f>IFERROR(VLOOKUP(tab_herpeto[[#This Row],[Espécie*2]],'Base de dados'!B:Z,12,),0)</f>
        <v>-</v>
      </c>
      <c r="BF458" s="29" t="str">
        <f>IFERROR(VLOOKUP(tab_herpeto[[#This Row],[Espécie*2]],'Base de dados'!B:Z,14,),0)</f>
        <v>RS, SC, PR, SP, RJ, ES, MG, BA, GO, TO, MS, MT</v>
      </c>
      <c r="BG458" s="29">
        <f>IFERROR(VLOOKUP(tab_herpeto[[#This Row],[Espécie*2]],'Base de dados'!B:Z,15,),0)</f>
        <v>0</v>
      </c>
      <c r="BH458" s="29">
        <f>IFERROR(VLOOKUP(tab_herpeto[[#This Row],[Espécie*2]],'Base de dados'!B:Z,16,),0)</f>
        <v>0</v>
      </c>
      <c r="BI458" s="29">
        <f>IFERROR(VLOOKUP(tab_herpeto[[#This Row],[Espécie*2]],'Base de dados'!B:Z,17,),0)</f>
        <v>0</v>
      </c>
      <c r="BJ458" s="29">
        <f>IFERROR(VLOOKUP(tab_herpeto[[#This Row],[Espécie*2]],'Base de dados'!B:Z,18,),0)</f>
        <v>0</v>
      </c>
      <c r="BK458" s="29" t="str">
        <f>IFERROR(VLOOKUP(tab_herpeto[[#This Row],[Espécie*2]],'Base de dados'!B:Z,19,),0)</f>
        <v>-</v>
      </c>
      <c r="BL458" s="29" t="str">
        <f>IFERROR(VLOOKUP(tab_herpeto[[#This Row],[Espécie*2]],'Base de dados'!B:Z,20,),0)</f>
        <v>-</v>
      </c>
      <c r="BM458" s="29" t="str">
        <f>IFERROR(VLOOKUP(tab_herpeto[[#This Row],[Espécie*2]],'Base de dados'!B:Z,24),0)</f>
        <v>-</v>
      </c>
      <c r="BN458" s="29" t="str">
        <f>IFERROR(VLOOKUP(tab_herpeto[[#This Row],[Espécie*2]],'Base de dados'!B:Z,25,),0)</f>
        <v>-</v>
      </c>
      <c r="BO458" s="29" t="str">
        <f>IFERROR(VLOOKUP(tab_herpeto[[#This Row],[Espécie*2]],'Base de dados'!B:Z,2),0)</f>
        <v>XX</v>
      </c>
      <c r="BP458" s="29">
        <f>IFERROR(VLOOKUP(tab_herpeto[[#This Row],[Espécie*2]],'Base de dados'!B:AA,26),0)</f>
        <v>0</v>
      </c>
    </row>
    <row r="459" spans="2:68" x14ac:dyDescent="0.25">
      <c r="B459" s="29">
        <v>455</v>
      </c>
      <c r="C459" s="33" t="s">
        <v>3071</v>
      </c>
      <c r="D459" s="29" t="s">
        <v>3131</v>
      </c>
      <c r="E459" s="29" t="s">
        <v>86</v>
      </c>
      <c r="F459" s="50">
        <v>45203</v>
      </c>
      <c r="G459" s="50" t="s">
        <v>3072</v>
      </c>
      <c r="H459" s="50"/>
      <c r="I459" s="50" t="s">
        <v>57</v>
      </c>
      <c r="J459" s="50" t="s">
        <v>3132</v>
      </c>
      <c r="K459" s="50" t="s">
        <v>1632</v>
      </c>
      <c r="L459" s="29" t="str">
        <f>IFERROR(VLOOKUP(tab_herpeto[[#This Row],[Espécie*]],'Base de dados'!B:Z,7,),0)</f>
        <v>sapo-de-chifres</v>
      </c>
      <c r="M459" s="29" t="s">
        <v>3</v>
      </c>
      <c r="N459" s="49" t="s">
        <v>82</v>
      </c>
      <c r="O459" s="49" t="s">
        <v>82</v>
      </c>
      <c r="P459" s="29" t="s">
        <v>39</v>
      </c>
      <c r="Q459" s="49" t="s">
        <v>3136</v>
      </c>
      <c r="R459" s="49"/>
      <c r="S459" s="49" t="s">
        <v>4</v>
      </c>
      <c r="T459" s="55">
        <v>0.70833333333333337</v>
      </c>
      <c r="U459" s="55">
        <v>0.75</v>
      </c>
      <c r="V459" s="49"/>
      <c r="W459" s="49"/>
      <c r="X459" s="29"/>
      <c r="Y459" s="29"/>
      <c r="Z459" s="33">
        <f>tab_herpeto[[#This Row],[Data]]</f>
        <v>45203</v>
      </c>
      <c r="AA459" s="29" t="str">
        <f>tab_herpeto[[#This Row],[Empreendimento]]</f>
        <v>PCH Canoas</v>
      </c>
      <c r="AB459" s="29" t="s">
        <v>175</v>
      </c>
      <c r="AC459" s="29" t="s">
        <v>178</v>
      </c>
      <c r="AD459" s="29" t="s">
        <v>181</v>
      </c>
      <c r="AE459" s="29" t="s">
        <v>3086</v>
      </c>
      <c r="AF459" s="29" t="s">
        <v>184</v>
      </c>
      <c r="AG459" s="29" t="s">
        <v>3130</v>
      </c>
      <c r="AH459" s="29" t="s">
        <v>189</v>
      </c>
      <c r="AI459" s="43" t="str">
        <f>tab_herpeto[[#This Row],[Espécie*]]</f>
        <v>Proceratophrys brauni</v>
      </c>
      <c r="AJ459" s="34" t="str">
        <f>IFERROR(VLOOKUP(tab_herpeto[[#This Row],[Espécie*2]],'Base de dados'!B:Z,7,),0)</f>
        <v>sapo-de-chifres</v>
      </c>
      <c r="AK459" s="29" t="str">
        <f>IFERROR(VLOOKUP(tab_herpeto[[#This Row],[Espécie*2]],'Base de dados'!B:Z,13,),0)</f>
        <v>-</v>
      </c>
      <c r="AL459" s="29"/>
      <c r="AM459" s="4">
        <v>532878</v>
      </c>
      <c r="AN459" s="4">
        <v>6964190</v>
      </c>
      <c r="AO459" s="29" t="str">
        <f>IFERROR(VLOOKUP(tab_herpeto[[#This Row],[Espécie*2]],'Base de dados'!B:Z,22,),0)</f>
        <v>-</v>
      </c>
      <c r="AP459" s="29" t="str">
        <f>IFERROR(VLOOKUP(tab_herpeto[[#This Row],[Espécie*2]],'Base de dados'!B:Z,23,),0)</f>
        <v>-</v>
      </c>
      <c r="AQ459" s="29" t="str">
        <f>IFERROR(VLOOKUP(tab_herpeto[[#This Row],[Espécie*2]],'Base de dados'!B:Z,21,),0)</f>
        <v>LC</v>
      </c>
      <c r="AR459" s="29" t="str">
        <f>tab_herpeto[[#This Row],[Campanha]]</f>
        <v>C04</v>
      </c>
      <c r="AS459" s="29"/>
      <c r="AT459" s="29" t="str">
        <f>tab_herpeto[[#This Row],[Método]]</f>
        <v>Busca ativa</v>
      </c>
      <c r="AU459" s="29" t="str">
        <f>tab_herpeto[[#This Row],[ID Marcação*]]</f>
        <v>-</v>
      </c>
      <c r="AV459" s="29">
        <f>tab_herpeto[[#This Row],[Nº do Tombo]]</f>
        <v>0</v>
      </c>
      <c r="AW459" s="29" t="str">
        <f>IFERROR(VLOOKUP(tab_herpeto[[#This Row],[Espécie*2]],'Base de dados'!B:Z,11,),0)</f>
        <v>E</v>
      </c>
      <c r="AX459" s="29" t="str">
        <f>IFERROR(VLOOKUP(tab_herpeto[[#This Row],[Espécie*2]],'Base de dados'!B:Z,3,),0)</f>
        <v>Anura</v>
      </c>
      <c r="AY459" s="29" t="str">
        <f>IFERROR(VLOOKUP(tab_herpeto[[#This Row],[Espécie*2]],'Base de dados'!B:Z,4,),0)</f>
        <v>Odontophrynidae</v>
      </c>
      <c r="AZ459" s="29">
        <f>IFERROR(VLOOKUP(tab_herpeto[[#This Row],[Espécie*2]],'Base de dados'!B:Z,5,),0)</f>
        <v>0</v>
      </c>
      <c r="BA459" s="29">
        <f>IFERROR(VLOOKUP(tab_herpeto[[#This Row],[Espécie*2]],'Base de dados'!B:Z,6,),0)</f>
        <v>0</v>
      </c>
      <c r="BB459" s="29" t="str">
        <f>IFERROR(VLOOKUP(tab_herpeto[[#This Row],[Espécie*2]],'Base de dados'!B:Z,8,),0)</f>
        <v>-</v>
      </c>
      <c r="BC459" s="29" t="str">
        <f>IFERROR(VLOOKUP(tab_herpeto[[#This Row],[Espécie*2]],'Base de dados'!B:Z,9,),0)</f>
        <v>Cr</v>
      </c>
      <c r="BD459" s="29" t="str">
        <f>IFERROR(VLOOKUP(tab_herpeto[[#This Row],[Espécie*2]],'Base de dados'!B:Z,10,),0)</f>
        <v>F</v>
      </c>
      <c r="BE459" s="29">
        <f>IFERROR(VLOOKUP(tab_herpeto[[#This Row],[Espécie*2]],'Base de dados'!B:Z,12,),0)</f>
        <v>1</v>
      </c>
      <c r="BF459" s="29" t="str">
        <f>IFERROR(VLOOKUP(tab_herpeto[[#This Row],[Espécie*2]],'Base de dados'!B:Z,14,),0)</f>
        <v>RS, SC, PR</v>
      </c>
      <c r="BG459" s="29">
        <f>IFERROR(VLOOKUP(tab_herpeto[[#This Row],[Espécie*2]],'Base de dados'!B:Z,15,),0)</f>
        <v>0</v>
      </c>
      <c r="BH459" s="29" t="str">
        <f>IFERROR(VLOOKUP(tab_herpeto[[#This Row],[Espécie*2]],'Base de dados'!B:Z,16,),0)</f>
        <v>-</v>
      </c>
      <c r="BI459" s="29">
        <f>IFERROR(VLOOKUP(tab_herpeto[[#This Row],[Espécie*2]],'Base de dados'!B:Z,17,),0)</f>
        <v>0</v>
      </c>
      <c r="BJ459" s="29">
        <f>IFERROR(VLOOKUP(tab_herpeto[[#This Row],[Espécie*2]],'Base de dados'!B:Z,18,),0)</f>
        <v>0</v>
      </c>
      <c r="BK459" s="29" t="str">
        <f>IFERROR(VLOOKUP(tab_herpeto[[#This Row],[Espécie*2]],'Base de dados'!B:Z,19,),0)</f>
        <v>-</v>
      </c>
      <c r="BL459" s="29" t="str">
        <f>IFERROR(VLOOKUP(tab_herpeto[[#This Row],[Espécie*2]],'Base de dados'!B:Z,20,),0)</f>
        <v>-</v>
      </c>
      <c r="BM459" s="29" t="str">
        <f>IFERROR(VLOOKUP(tab_herpeto[[#This Row],[Espécie*2]],'Base de dados'!B:Z,24),0)</f>
        <v>-</v>
      </c>
      <c r="BN459" s="29" t="str">
        <f>IFERROR(VLOOKUP(tab_herpeto[[#This Row],[Espécie*2]],'Base de dados'!B:Z,25,),0)</f>
        <v>-</v>
      </c>
      <c r="BO459" s="29" t="str">
        <f>IFERROR(VLOOKUP(tab_herpeto[[#This Row],[Espécie*2]],'Base de dados'!B:Z,2),0)</f>
        <v>XX</v>
      </c>
      <c r="BP459" s="29">
        <f>IFERROR(VLOOKUP(tab_herpeto[[#This Row],[Espécie*2]],'Base de dados'!B:AA,26),0)</f>
        <v>0</v>
      </c>
    </row>
    <row r="460" spans="2:68" x14ac:dyDescent="0.25">
      <c r="B460" s="29">
        <v>456</v>
      </c>
      <c r="C460" s="33" t="s">
        <v>3071</v>
      </c>
      <c r="D460" s="29" t="s">
        <v>3131</v>
      </c>
      <c r="E460" s="29" t="s">
        <v>86</v>
      </c>
      <c r="F460" s="50">
        <v>45203</v>
      </c>
      <c r="G460" s="50" t="s">
        <v>3072</v>
      </c>
      <c r="H460" s="50"/>
      <c r="I460" s="50" t="s">
        <v>57</v>
      </c>
      <c r="J460" s="50" t="s">
        <v>3132</v>
      </c>
      <c r="K460" s="50" t="s">
        <v>1632</v>
      </c>
      <c r="L460" s="29" t="str">
        <f>IFERROR(VLOOKUP(tab_herpeto[[#This Row],[Espécie*]],'Base de dados'!B:Z,7,),0)</f>
        <v>sapo-de-chifres</v>
      </c>
      <c r="M460" s="29" t="s">
        <v>3</v>
      </c>
      <c r="N460" s="49" t="s">
        <v>82</v>
      </c>
      <c r="O460" s="49" t="s">
        <v>82</v>
      </c>
      <c r="P460" s="29" t="s">
        <v>39</v>
      </c>
      <c r="Q460" s="49" t="s">
        <v>3136</v>
      </c>
      <c r="R460" s="49"/>
      <c r="S460" s="49" t="s">
        <v>4</v>
      </c>
      <c r="T460" s="55">
        <v>0.70833333333333337</v>
      </c>
      <c r="U460" s="55">
        <v>0.75</v>
      </c>
      <c r="V460" s="49"/>
      <c r="W460" s="49"/>
      <c r="X460" s="29"/>
      <c r="Y460" s="29"/>
      <c r="Z460" s="33">
        <f>tab_herpeto[[#This Row],[Data]]</f>
        <v>45203</v>
      </c>
      <c r="AA460" s="29" t="str">
        <f>tab_herpeto[[#This Row],[Empreendimento]]</f>
        <v>PCH Canoas</v>
      </c>
      <c r="AB460" s="29" t="s">
        <v>175</v>
      </c>
      <c r="AC460" s="29" t="s">
        <v>178</v>
      </c>
      <c r="AD460" s="29" t="s">
        <v>181</v>
      </c>
      <c r="AE460" s="29" t="s">
        <v>3086</v>
      </c>
      <c r="AF460" s="29" t="s">
        <v>184</v>
      </c>
      <c r="AG460" s="29" t="s">
        <v>3130</v>
      </c>
      <c r="AH460" s="29" t="s">
        <v>189</v>
      </c>
      <c r="AI460" s="43" t="str">
        <f>tab_herpeto[[#This Row],[Espécie*]]</f>
        <v>Proceratophrys brauni</v>
      </c>
      <c r="AJ460" s="34" t="str">
        <f>IFERROR(VLOOKUP(tab_herpeto[[#This Row],[Espécie*2]],'Base de dados'!B:Z,7,),0)</f>
        <v>sapo-de-chifres</v>
      </c>
      <c r="AK460" s="29" t="str">
        <f>IFERROR(VLOOKUP(tab_herpeto[[#This Row],[Espécie*2]],'Base de dados'!B:Z,13,),0)</f>
        <v>-</v>
      </c>
      <c r="AL460" s="29"/>
      <c r="AM460" s="4">
        <v>532878</v>
      </c>
      <c r="AN460" s="4">
        <v>6964190</v>
      </c>
      <c r="AO460" s="29" t="str">
        <f>IFERROR(VLOOKUP(tab_herpeto[[#This Row],[Espécie*2]],'Base de dados'!B:Z,22,),0)</f>
        <v>-</v>
      </c>
      <c r="AP460" s="29" t="str">
        <f>IFERROR(VLOOKUP(tab_herpeto[[#This Row],[Espécie*2]],'Base de dados'!B:Z,23,),0)</f>
        <v>-</v>
      </c>
      <c r="AQ460" s="29" t="str">
        <f>IFERROR(VLOOKUP(tab_herpeto[[#This Row],[Espécie*2]],'Base de dados'!B:Z,21,),0)</f>
        <v>LC</v>
      </c>
      <c r="AR460" s="29" t="str">
        <f>tab_herpeto[[#This Row],[Campanha]]</f>
        <v>C04</v>
      </c>
      <c r="AS460" s="29"/>
      <c r="AT460" s="29" t="str">
        <f>tab_herpeto[[#This Row],[Método]]</f>
        <v>Busca ativa</v>
      </c>
      <c r="AU460" s="29" t="str">
        <f>tab_herpeto[[#This Row],[ID Marcação*]]</f>
        <v>-</v>
      </c>
      <c r="AV460" s="29">
        <f>tab_herpeto[[#This Row],[Nº do Tombo]]</f>
        <v>0</v>
      </c>
      <c r="AW460" s="29" t="str">
        <f>IFERROR(VLOOKUP(tab_herpeto[[#This Row],[Espécie*2]],'Base de dados'!B:Z,11,),0)</f>
        <v>E</v>
      </c>
      <c r="AX460" s="29" t="str">
        <f>IFERROR(VLOOKUP(tab_herpeto[[#This Row],[Espécie*2]],'Base de dados'!B:Z,3,),0)</f>
        <v>Anura</v>
      </c>
      <c r="AY460" s="29" t="str">
        <f>IFERROR(VLOOKUP(tab_herpeto[[#This Row],[Espécie*2]],'Base de dados'!B:Z,4,),0)</f>
        <v>Odontophrynidae</v>
      </c>
      <c r="AZ460" s="29">
        <f>IFERROR(VLOOKUP(tab_herpeto[[#This Row],[Espécie*2]],'Base de dados'!B:Z,5,),0)</f>
        <v>0</v>
      </c>
      <c r="BA460" s="29">
        <f>IFERROR(VLOOKUP(tab_herpeto[[#This Row],[Espécie*2]],'Base de dados'!B:Z,6,),0)</f>
        <v>0</v>
      </c>
      <c r="BB460" s="29" t="str">
        <f>IFERROR(VLOOKUP(tab_herpeto[[#This Row],[Espécie*2]],'Base de dados'!B:Z,8,),0)</f>
        <v>-</v>
      </c>
      <c r="BC460" s="29" t="str">
        <f>IFERROR(VLOOKUP(tab_herpeto[[#This Row],[Espécie*2]],'Base de dados'!B:Z,9,),0)</f>
        <v>Cr</v>
      </c>
      <c r="BD460" s="29" t="str">
        <f>IFERROR(VLOOKUP(tab_herpeto[[#This Row],[Espécie*2]],'Base de dados'!B:Z,10,),0)</f>
        <v>F</v>
      </c>
      <c r="BE460" s="29">
        <f>IFERROR(VLOOKUP(tab_herpeto[[#This Row],[Espécie*2]],'Base de dados'!B:Z,12,),0)</f>
        <v>1</v>
      </c>
      <c r="BF460" s="29" t="str">
        <f>IFERROR(VLOOKUP(tab_herpeto[[#This Row],[Espécie*2]],'Base de dados'!B:Z,14,),0)</f>
        <v>RS, SC, PR</v>
      </c>
      <c r="BG460" s="29">
        <f>IFERROR(VLOOKUP(tab_herpeto[[#This Row],[Espécie*2]],'Base de dados'!B:Z,15,),0)</f>
        <v>0</v>
      </c>
      <c r="BH460" s="29" t="str">
        <f>IFERROR(VLOOKUP(tab_herpeto[[#This Row],[Espécie*2]],'Base de dados'!B:Z,16,),0)</f>
        <v>-</v>
      </c>
      <c r="BI460" s="29">
        <f>IFERROR(VLOOKUP(tab_herpeto[[#This Row],[Espécie*2]],'Base de dados'!B:Z,17,),0)</f>
        <v>0</v>
      </c>
      <c r="BJ460" s="29">
        <f>IFERROR(VLOOKUP(tab_herpeto[[#This Row],[Espécie*2]],'Base de dados'!B:Z,18,),0)</f>
        <v>0</v>
      </c>
      <c r="BK460" s="29" t="str">
        <f>IFERROR(VLOOKUP(tab_herpeto[[#This Row],[Espécie*2]],'Base de dados'!B:Z,19,),0)</f>
        <v>-</v>
      </c>
      <c r="BL460" s="29" t="str">
        <f>IFERROR(VLOOKUP(tab_herpeto[[#This Row],[Espécie*2]],'Base de dados'!B:Z,20,),0)</f>
        <v>-</v>
      </c>
      <c r="BM460" s="29" t="str">
        <f>IFERROR(VLOOKUP(tab_herpeto[[#This Row],[Espécie*2]],'Base de dados'!B:Z,24),0)</f>
        <v>-</v>
      </c>
      <c r="BN460" s="29" t="str">
        <f>IFERROR(VLOOKUP(tab_herpeto[[#This Row],[Espécie*2]],'Base de dados'!B:Z,25,),0)</f>
        <v>-</v>
      </c>
      <c r="BO460" s="29" t="str">
        <f>IFERROR(VLOOKUP(tab_herpeto[[#This Row],[Espécie*2]],'Base de dados'!B:Z,2),0)</f>
        <v>XX</v>
      </c>
      <c r="BP460" s="29">
        <f>IFERROR(VLOOKUP(tab_herpeto[[#This Row],[Espécie*2]],'Base de dados'!B:AA,26),0)</f>
        <v>0</v>
      </c>
    </row>
    <row r="461" spans="2:68" x14ac:dyDescent="0.25">
      <c r="B461" s="29">
        <v>457</v>
      </c>
      <c r="C461" s="33" t="s">
        <v>3071</v>
      </c>
      <c r="D461" s="29" t="s">
        <v>3131</v>
      </c>
      <c r="E461" s="29" t="s">
        <v>86</v>
      </c>
      <c r="F461" s="50">
        <v>45203</v>
      </c>
      <c r="G461" s="50" t="s">
        <v>3072</v>
      </c>
      <c r="H461" s="50"/>
      <c r="I461" s="50" t="s">
        <v>57</v>
      </c>
      <c r="J461" s="50" t="s">
        <v>3132</v>
      </c>
      <c r="K461" s="50" t="s">
        <v>1632</v>
      </c>
      <c r="L461" s="29" t="str">
        <f>IFERROR(VLOOKUP(tab_herpeto[[#This Row],[Espécie*]],'Base de dados'!B:Z,7,),0)</f>
        <v>sapo-de-chifres</v>
      </c>
      <c r="M461" s="29" t="s">
        <v>3</v>
      </c>
      <c r="N461" s="49" t="s">
        <v>82</v>
      </c>
      <c r="O461" s="49" t="s">
        <v>82</v>
      </c>
      <c r="P461" s="29" t="s">
        <v>39</v>
      </c>
      <c r="Q461" s="49" t="s">
        <v>3136</v>
      </c>
      <c r="R461" s="49"/>
      <c r="S461" s="49" t="s">
        <v>4</v>
      </c>
      <c r="T461" s="55">
        <v>0.70833333333333337</v>
      </c>
      <c r="U461" s="55">
        <v>0.75</v>
      </c>
      <c r="V461" s="49"/>
      <c r="W461" s="49"/>
      <c r="X461" s="29"/>
      <c r="Y461" s="29"/>
      <c r="Z461" s="33">
        <f>tab_herpeto[[#This Row],[Data]]</f>
        <v>45203</v>
      </c>
      <c r="AA461" s="29" t="str">
        <f>tab_herpeto[[#This Row],[Empreendimento]]</f>
        <v>PCH Canoas</v>
      </c>
      <c r="AB461" s="29" t="s">
        <v>175</v>
      </c>
      <c r="AC461" s="29" t="s">
        <v>178</v>
      </c>
      <c r="AD461" s="29" t="s">
        <v>181</v>
      </c>
      <c r="AE461" s="29" t="s">
        <v>3086</v>
      </c>
      <c r="AF461" s="29" t="s">
        <v>184</v>
      </c>
      <c r="AG461" s="29" t="s">
        <v>3130</v>
      </c>
      <c r="AH461" s="29" t="s">
        <v>189</v>
      </c>
      <c r="AI461" s="43" t="str">
        <f>tab_herpeto[[#This Row],[Espécie*]]</f>
        <v>Proceratophrys brauni</v>
      </c>
      <c r="AJ461" s="34" t="str">
        <f>IFERROR(VLOOKUP(tab_herpeto[[#This Row],[Espécie*2]],'Base de dados'!B:Z,7,),0)</f>
        <v>sapo-de-chifres</v>
      </c>
      <c r="AK461" s="29" t="str">
        <f>IFERROR(VLOOKUP(tab_herpeto[[#This Row],[Espécie*2]],'Base de dados'!B:Z,13,),0)</f>
        <v>-</v>
      </c>
      <c r="AL461" s="29"/>
      <c r="AM461" s="4">
        <v>532878</v>
      </c>
      <c r="AN461" s="4">
        <v>6964190</v>
      </c>
      <c r="AO461" s="29" t="str">
        <f>IFERROR(VLOOKUP(tab_herpeto[[#This Row],[Espécie*2]],'Base de dados'!B:Z,22,),0)</f>
        <v>-</v>
      </c>
      <c r="AP461" s="29" t="str">
        <f>IFERROR(VLOOKUP(tab_herpeto[[#This Row],[Espécie*2]],'Base de dados'!B:Z,23,),0)</f>
        <v>-</v>
      </c>
      <c r="AQ461" s="29" t="str">
        <f>IFERROR(VLOOKUP(tab_herpeto[[#This Row],[Espécie*2]],'Base de dados'!B:Z,21,),0)</f>
        <v>LC</v>
      </c>
      <c r="AR461" s="29" t="str">
        <f>tab_herpeto[[#This Row],[Campanha]]</f>
        <v>C04</v>
      </c>
      <c r="AS461" s="29"/>
      <c r="AT461" s="29" t="str">
        <f>tab_herpeto[[#This Row],[Método]]</f>
        <v>Busca ativa</v>
      </c>
      <c r="AU461" s="29" t="str">
        <f>tab_herpeto[[#This Row],[ID Marcação*]]</f>
        <v>-</v>
      </c>
      <c r="AV461" s="29">
        <f>tab_herpeto[[#This Row],[Nº do Tombo]]</f>
        <v>0</v>
      </c>
      <c r="AW461" s="29" t="str">
        <f>IFERROR(VLOOKUP(tab_herpeto[[#This Row],[Espécie*2]],'Base de dados'!B:Z,11,),0)</f>
        <v>E</v>
      </c>
      <c r="AX461" s="29" t="str">
        <f>IFERROR(VLOOKUP(tab_herpeto[[#This Row],[Espécie*2]],'Base de dados'!B:Z,3,),0)</f>
        <v>Anura</v>
      </c>
      <c r="AY461" s="29" t="str">
        <f>IFERROR(VLOOKUP(tab_herpeto[[#This Row],[Espécie*2]],'Base de dados'!B:Z,4,),0)</f>
        <v>Odontophrynidae</v>
      </c>
      <c r="AZ461" s="29">
        <f>IFERROR(VLOOKUP(tab_herpeto[[#This Row],[Espécie*2]],'Base de dados'!B:Z,5,),0)</f>
        <v>0</v>
      </c>
      <c r="BA461" s="29">
        <f>IFERROR(VLOOKUP(tab_herpeto[[#This Row],[Espécie*2]],'Base de dados'!B:Z,6,),0)</f>
        <v>0</v>
      </c>
      <c r="BB461" s="29" t="str">
        <f>IFERROR(VLOOKUP(tab_herpeto[[#This Row],[Espécie*2]],'Base de dados'!B:Z,8,),0)</f>
        <v>-</v>
      </c>
      <c r="BC461" s="29" t="str">
        <f>IFERROR(VLOOKUP(tab_herpeto[[#This Row],[Espécie*2]],'Base de dados'!B:Z,9,),0)</f>
        <v>Cr</v>
      </c>
      <c r="BD461" s="29" t="str">
        <f>IFERROR(VLOOKUP(tab_herpeto[[#This Row],[Espécie*2]],'Base de dados'!B:Z,10,),0)</f>
        <v>F</v>
      </c>
      <c r="BE461" s="29">
        <f>IFERROR(VLOOKUP(tab_herpeto[[#This Row],[Espécie*2]],'Base de dados'!B:Z,12,),0)</f>
        <v>1</v>
      </c>
      <c r="BF461" s="29" t="str">
        <f>IFERROR(VLOOKUP(tab_herpeto[[#This Row],[Espécie*2]],'Base de dados'!B:Z,14,),0)</f>
        <v>RS, SC, PR</v>
      </c>
      <c r="BG461" s="29">
        <f>IFERROR(VLOOKUP(tab_herpeto[[#This Row],[Espécie*2]],'Base de dados'!B:Z,15,),0)</f>
        <v>0</v>
      </c>
      <c r="BH461" s="29" t="str">
        <f>IFERROR(VLOOKUP(tab_herpeto[[#This Row],[Espécie*2]],'Base de dados'!B:Z,16,),0)</f>
        <v>-</v>
      </c>
      <c r="BI461" s="29">
        <f>IFERROR(VLOOKUP(tab_herpeto[[#This Row],[Espécie*2]],'Base de dados'!B:Z,17,),0)</f>
        <v>0</v>
      </c>
      <c r="BJ461" s="29">
        <f>IFERROR(VLOOKUP(tab_herpeto[[#This Row],[Espécie*2]],'Base de dados'!B:Z,18,),0)</f>
        <v>0</v>
      </c>
      <c r="BK461" s="29" t="str">
        <f>IFERROR(VLOOKUP(tab_herpeto[[#This Row],[Espécie*2]],'Base de dados'!B:Z,19,),0)</f>
        <v>-</v>
      </c>
      <c r="BL461" s="29" t="str">
        <f>IFERROR(VLOOKUP(tab_herpeto[[#This Row],[Espécie*2]],'Base de dados'!B:Z,20,),0)</f>
        <v>-</v>
      </c>
      <c r="BM461" s="29" t="str">
        <f>IFERROR(VLOOKUP(tab_herpeto[[#This Row],[Espécie*2]],'Base de dados'!B:Z,24),0)</f>
        <v>-</v>
      </c>
      <c r="BN461" s="29" t="str">
        <f>IFERROR(VLOOKUP(tab_herpeto[[#This Row],[Espécie*2]],'Base de dados'!B:Z,25,),0)</f>
        <v>-</v>
      </c>
      <c r="BO461" s="29" t="str">
        <f>IFERROR(VLOOKUP(tab_herpeto[[#This Row],[Espécie*2]],'Base de dados'!B:Z,2),0)</f>
        <v>XX</v>
      </c>
      <c r="BP461" s="29">
        <f>IFERROR(VLOOKUP(tab_herpeto[[#This Row],[Espécie*2]],'Base de dados'!B:AA,26),0)</f>
        <v>0</v>
      </c>
    </row>
    <row r="462" spans="2:68" x14ac:dyDescent="0.25">
      <c r="B462" s="29">
        <v>458</v>
      </c>
      <c r="C462" s="33" t="s">
        <v>3071</v>
      </c>
      <c r="D462" s="29" t="s">
        <v>3131</v>
      </c>
      <c r="E462" s="29" t="s">
        <v>86</v>
      </c>
      <c r="F462" s="50">
        <v>45203</v>
      </c>
      <c r="G462" s="50" t="s">
        <v>3072</v>
      </c>
      <c r="H462" s="50"/>
      <c r="I462" s="50" t="s">
        <v>57</v>
      </c>
      <c r="J462" s="50" t="s">
        <v>3132</v>
      </c>
      <c r="K462" s="50" t="s">
        <v>1632</v>
      </c>
      <c r="L462" s="29" t="str">
        <f>IFERROR(VLOOKUP(tab_herpeto[[#This Row],[Espécie*]],'Base de dados'!B:Z,7,),0)</f>
        <v>sapo-de-chifres</v>
      </c>
      <c r="M462" s="29" t="s">
        <v>3</v>
      </c>
      <c r="N462" s="49" t="s">
        <v>82</v>
      </c>
      <c r="O462" s="49" t="s">
        <v>82</v>
      </c>
      <c r="P462" s="29" t="s">
        <v>39</v>
      </c>
      <c r="Q462" s="49" t="s">
        <v>3136</v>
      </c>
      <c r="R462" s="49"/>
      <c r="S462" s="49" t="s">
        <v>4</v>
      </c>
      <c r="T462" s="55">
        <v>0.70833333333333337</v>
      </c>
      <c r="U462" s="55">
        <v>0.75</v>
      </c>
      <c r="V462" s="49"/>
      <c r="W462" s="49"/>
      <c r="X462" s="29"/>
      <c r="Y462" s="29"/>
      <c r="Z462" s="33">
        <f>tab_herpeto[[#This Row],[Data]]</f>
        <v>45203</v>
      </c>
      <c r="AA462" s="29" t="str">
        <f>tab_herpeto[[#This Row],[Empreendimento]]</f>
        <v>PCH Canoas</v>
      </c>
      <c r="AB462" s="29" t="s">
        <v>175</v>
      </c>
      <c r="AC462" s="29" t="s">
        <v>178</v>
      </c>
      <c r="AD462" s="29" t="s">
        <v>181</v>
      </c>
      <c r="AE462" s="29" t="s">
        <v>3086</v>
      </c>
      <c r="AF462" s="29" t="s">
        <v>184</v>
      </c>
      <c r="AG462" s="29" t="s">
        <v>3130</v>
      </c>
      <c r="AH462" s="29" t="s">
        <v>189</v>
      </c>
      <c r="AI462" s="43" t="str">
        <f>tab_herpeto[[#This Row],[Espécie*]]</f>
        <v>Proceratophrys brauni</v>
      </c>
      <c r="AJ462" s="34" t="str">
        <f>IFERROR(VLOOKUP(tab_herpeto[[#This Row],[Espécie*2]],'Base de dados'!B:Z,7,),0)</f>
        <v>sapo-de-chifres</v>
      </c>
      <c r="AK462" s="29" t="str">
        <f>IFERROR(VLOOKUP(tab_herpeto[[#This Row],[Espécie*2]],'Base de dados'!B:Z,13,),0)</f>
        <v>-</v>
      </c>
      <c r="AL462" s="29"/>
      <c r="AM462" s="4">
        <v>532878</v>
      </c>
      <c r="AN462" s="4">
        <v>6964190</v>
      </c>
      <c r="AO462" s="29" t="str">
        <f>IFERROR(VLOOKUP(tab_herpeto[[#This Row],[Espécie*2]],'Base de dados'!B:Z,22,),0)</f>
        <v>-</v>
      </c>
      <c r="AP462" s="29" t="str">
        <f>IFERROR(VLOOKUP(tab_herpeto[[#This Row],[Espécie*2]],'Base de dados'!B:Z,23,),0)</f>
        <v>-</v>
      </c>
      <c r="AQ462" s="29" t="str">
        <f>IFERROR(VLOOKUP(tab_herpeto[[#This Row],[Espécie*2]],'Base de dados'!B:Z,21,),0)</f>
        <v>LC</v>
      </c>
      <c r="AR462" s="29" t="str">
        <f>tab_herpeto[[#This Row],[Campanha]]</f>
        <v>C04</v>
      </c>
      <c r="AS462" s="29"/>
      <c r="AT462" s="29" t="str">
        <f>tab_herpeto[[#This Row],[Método]]</f>
        <v>Busca ativa</v>
      </c>
      <c r="AU462" s="29" t="str">
        <f>tab_herpeto[[#This Row],[ID Marcação*]]</f>
        <v>-</v>
      </c>
      <c r="AV462" s="29">
        <f>tab_herpeto[[#This Row],[Nº do Tombo]]</f>
        <v>0</v>
      </c>
      <c r="AW462" s="29" t="str">
        <f>IFERROR(VLOOKUP(tab_herpeto[[#This Row],[Espécie*2]],'Base de dados'!B:Z,11,),0)</f>
        <v>E</v>
      </c>
      <c r="AX462" s="29" t="str">
        <f>IFERROR(VLOOKUP(tab_herpeto[[#This Row],[Espécie*2]],'Base de dados'!B:Z,3,),0)</f>
        <v>Anura</v>
      </c>
      <c r="AY462" s="29" t="str">
        <f>IFERROR(VLOOKUP(tab_herpeto[[#This Row],[Espécie*2]],'Base de dados'!B:Z,4,),0)</f>
        <v>Odontophrynidae</v>
      </c>
      <c r="AZ462" s="29">
        <f>IFERROR(VLOOKUP(tab_herpeto[[#This Row],[Espécie*2]],'Base de dados'!B:Z,5,),0)</f>
        <v>0</v>
      </c>
      <c r="BA462" s="29">
        <f>IFERROR(VLOOKUP(tab_herpeto[[#This Row],[Espécie*2]],'Base de dados'!B:Z,6,),0)</f>
        <v>0</v>
      </c>
      <c r="BB462" s="29" t="str">
        <f>IFERROR(VLOOKUP(tab_herpeto[[#This Row],[Espécie*2]],'Base de dados'!B:Z,8,),0)</f>
        <v>-</v>
      </c>
      <c r="BC462" s="29" t="str">
        <f>IFERROR(VLOOKUP(tab_herpeto[[#This Row],[Espécie*2]],'Base de dados'!B:Z,9,),0)</f>
        <v>Cr</v>
      </c>
      <c r="BD462" s="29" t="str">
        <f>IFERROR(VLOOKUP(tab_herpeto[[#This Row],[Espécie*2]],'Base de dados'!B:Z,10,),0)</f>
        <v>F</v>
      </c>
      <c r="BE462" s="29">
        <f>IFERROR(VLOOKUP(tab_herpeto[[#This Row],[Espécie*2]],'Base de dados'!B:Z,12,),0)</f>
        <v>1</v>
      </c>
      <c r="BF462" s="29" t="str">
        <f>IFERROR(VLOOKUP(tab_herpeto[[#This Row],[Espécie*2]],'Base de dados'!B:Z,14,),0)</f>
        <v>RS, SC, PR</v>
      </c>
      <c r="BG462" s="29">
        <f>IFERROR(VLOOKUP(tab_herpeto[[#This Row],[Espécie*2]],'Base de dados'!B:Z,15,),0)</f>
        <v>0</v>
      </c>
      <c r="BH462" s="29" t="str">
        <f>IFERROR(VLOOKUP(tab_herpeto[[#This Row],[Espécie*2]],'Base de dados'!B:Z,16,),0)</f>
        <v>-</v>
      </c>
      <c r="BI462" s="29">
        <f>IFERROR(VLOOKUP(tab_herpeto[[#This Row],[Espécie*2]],'Base de dados'!B:Z,17,),0)</f>
        <v>0</v>
      </c>
      <c r="BJ462" s="29">
        <f>IFERROR(VLOOKUP(tab_herpeto[[#This Row],[Espécie*2]],'Base de dados'!B:Z,18,),0)</f>
        <v>0</v>
      </c>
      <c r="BK462" s="29" t="str">
        <f>IFERROR(VLOOKUP(tab_herpeto[[#This Row],[Espécie*2]],'Base de dados'!B:Z,19,),0)</f>
        <v>-</v>
      </c>
      <c r="BL462" s="29" t="str">
        <f>IFERROR(VLOOKUP(tab_herpeto[[#This Row],[Espécie*2]],'Base de dados'!B:Z,20,),0)</f>
        <v>-</v>
      </c>
      <c r="BM462" s="29" t="str">
        <f>IFERROR(VLOOKUP(tab_herpeto[[#This Row],[Espécie*2]],'Base de dados'!B:Z,24),0)</f>
        <v>-</v>
      </c>
      <c r="BN462" s="29" t="str">
        <f>IFERROR(VLOOKUP(tab_herpeto[[#This Row],[Espécie*2]],'Base de dados'!B:Z,25,),0)</f>
        <v>-</v>
      </c>
      <c r="BO462" s="29" t="str">
        <f>IFERROR(VLOOKUP(tab_herpeto[[#This Row],[Espécie*2]],'Base de dados'!B:Z,2),0)</f>
        <v>XX</v>
      </c>
      <c r="BP462" s="29">
        <f>IFERROR(VLOOKUP(tab_herpeto[[#This Row],[Espécie*2]],'Base de dados'!B:AA,26),0)</f>
        <v>0</v>
      </c>
    </row>
    <row r="463" spans="2:68" x14ac:dyDescent="0.25">
      <c r="B463" s="29">
        <v>459</v>
      </c>
      <c r="C463" s="33" t="s">
        <v>3071</v>
      </c>
      <c r="D463" s="29" t="s">
        <v>3131</v>
      </c>
      <c r="E463" s="29" t="s">
        <v>86</v>
      </c>
      <c r="F463" s="50">
        <v>45203</v>
      </c>
      <c r="G463" s="50" t="s">
        <v>3072</v>
      </c>
      <c r="H463" s="50"/>
      <c r="I463" s="50" t="s">
        <v>57</v>
      </c>
      <c r="J463" s="50" t="s">
        <v>3133</v>
      </c>
      <c r="K463" s="50" t="s">
        <v>1175</v>
      </c>
      <c r="L463" s="29" t="str">
        <f>IFERROR(VLOOKUP(tab_herpeto[[#This Row],[Espécie*]],'Base de dados'!B:Z,7,),0)</f>
        <v>raspa-cuia</v>
      </c>
      <c r="M463" s="29" t="s">
        <v>3</v>
      </c>
      <c r="N463" s="49" t="s">
        <v>82</v>
      </c>
      <c r="O463" s="49" t="s">
        <v>82</v>
      </c>
      <c r="P463" s="29" t="s">
        <v>39</v>
      </c>
      <c r="Q463" s="49" t="s">
        <v>3136</v>
      </c>
      <c r="R463" s="49"/>
      <c r="S463" s="49" t="s">
        <v>4</v>
      </c>
      <c r="T463" s="55">
        <v>0.75</v>
      </c>
      <c r="U463" s="55">
        <v>0.79166666666666663</v>
      </c>
      <c r="V463" s="49"/>
      <c r="W463" s="49"/>
      <c r="X463" s="29"/>
      <c r="Y463" s="29"/>
      <c r="Z463" s="33">
        <f>tab_herpeto[[#This Row],[Data]]</f>
        <v>45203</v>
      </c>
      <c r="AA463" s="29" t="str">
        <f>tab_herpeto[[#This Row],[Empreendimento]]</f>
        <v>PCH Canoas</v>
      </c>
      <c r="AB463" s="29" t="s">
        <v>175</v>
      </c>
      <c r="AC463" s="29" t="s">
        <v>178</v>
      </c>
      <c r="AD463" s="29" t="s">
        <v>181</v>
      </c>
      <c r="AE463" s="29" t="s">
        <v>3086</v>
      </c>
      <c r="AF463" s="29" t="s">
        <v>184</v>
      </c>
      <c r="AG463" s="29" t="s">
        <v>3130</v>
      </c>
      <c r="AH463" s="29" t="s">
        <v>189</v>
      </c>
      <c r="AI463" s="43" t="str">
        <f>tab_herpeto[[#This Row],[Espécie*]]</f>
        <v>Scinax fuscovarius</v>
      </c>
      <c r="AJ463" s="34" t="str">
        <f>IFERROR(VLOOKUP(tab_herpeto[[#This Row],[Espécie*2]],'Base de dados'!B:Z,7,),0)</f>
        <v>raspa-cuia</v>
      </c>
      <c r="AK463" s="29" t="str">
        <f>IFERROR(VLOOKUP(tab_herpeto[[#This Row],[Espécie*2]],'Base de dados'!B:Z,13,),0)</f>
        <v>-</v>
      </c>
      <c r="AL463" s="29"/>
      <c r="AM463" s="4">
        <v>532838</v>
      </c>
      <c r="AN463" s="4">
        <v>6964142</v>
      </c>
      <c r="AO463" s="29" t="str">
        <f>IFERROR(VLOOKUP(tab_herpeto[[#This Row],[Espécie*2]],'Base de dados'!B:Z,22,),0)</f>
        <v>-</v>
      </c>
      <c r="AP463" s="29" t="str">
        <f>IFERROR(VLOOKUP(tab_herpeto[[#This Row],[Espécie*2]],'Base de dados'!B:Z,23,),0)</f>
        <v>-</v>
      </c>
      <c r="AQ463" s="29" t="str">
        <f>IFERROR(VLOOKUP(tab_herpeto[[#This Row],[Espécie*2]],'Base de dados'!B:Z,21,),0)</f>
        <v>LC</v>
      </c>
      <c r="AR463" s="29" t="str">
        <f>tab_herpeto[[#This Row],[Campanha]]</f>
        <v>C04</v>
      </c>
      <c r="AS463" s="29"/>
      <c r="AT463" s="29" t="str">
        <f>tab_herpeto[[#This Row],[Método]]</f>
        <v>Ponto de escuta</v>
      </c>
      <c r="AU463" s="29" t="str">
        <f>tab_herpeto[[#This Row],[ID Marcação*]]</f>
        <v>-</v>
      </c>
      <c r="AV463" s="29">
        <f>tab_herpeto[[#This Row],[Nº do Tombo]]</f>
        <v>0</v>
      </c>
      <c r="AW463" s="29" t="str">
        <f>IFERROR(VLOOKUP(tab_herpeto[[#This Row],[Espécie*2]],'Base de dados'!B:Z,11,),0)</f>
        <v>R</v>
      </c>
      <c r="AX463" s="29" t="str">
        <f>IFERROR(VLOOKUP(tab_herpeto[[#This Row],[Espécie*2]],'Base de dados'!B:Z,3,),0)</f>
        <v>Anura</v>
      </c>
      <c r="AY463" s="29" t="str">
        <f>IFERROR(VLOOKUP(tab_herpeto[[#This Row],[Espécie*2]],'Base de dados'!B:Z,4,),0)</f>
        <v>Hylidae</v>
      </c>
      <c r="AZ463" s="29" t="str">
        <f>IFERROR(VLOOKUP(tab_herpeto[[#This Row],[Espécie*2]],'Base de dados'!B:Z,5,),0)</f>
        <v>Scinaxinae</v>
      </c>
      <c r="BA463" s="29">
        <f>IFERROR(VLOOKUP(tab_herpeto[[#This Row],[Espécie*2]],'Base de dados'!B:Z,6,),0)</f>
        <v>0</v>
      </c>
      <c r="BB463" s="29" t="str">
        <f>IFERROR(VLOOKUP(tab_herpeto[[#This Row],[Espécie*2]],'Base de dados'!B:Z,8,),0)</f>
        <v>-</v>
      </c>
      <c r="BC463" s="29" t="str">
        <f>IFERROR(VLOOKUP(tab_herpeto[[#This Row],[Espécie*2]],'Base de dados'!B:Z,9,),0)</f>
        <v>Ar</v>
      </c>
      <c r="BD463" s="29" t="str">
        <f>IFERROR(VLOOKUP(tab_herpeto[[#This Row],[Espécie*2]],'Base de dados'!B:Z,10,),0)</f>
        <v>A</v>
      </c>
      <c r="BE463" s="29" t="str">
        <f>IFERROR(VLOOKUP(tab_herpeto[[#This Row],[Espécie*2]],'Base de dados'!B:Z,12,),0)</f>
        <v>-</v>
      </c>
      <c r="BF463" s="29" t="str">
        <f>IFERROR(VLOOKUP(tab_herpeto[[#This Row],[Espécie*2]],'Base de dados'!B:Z,14,),0)</f>
        <v>RS, SC, PR, SP, RJ, ES, MG, BA, GO, TO, MS, MT</v>
      </c>
      <c r="BG463" s="29">
        <f>IFERROR(VLOOKUP(tab_herpeto[[#This Row],[Espécie*2]],'Base de dados'!B:Z,15,),0)</f>
        <v>0</v>
      </c>
      <c r="BH463" s="29">
        <f>IFERROR(VLOOKUP(tab_herpeto[[#This Row],[Espécie*2]],'Base de dados'!B:Z,16,),0)</f>
        <v>0</v>
      </c>
      <c r="BI463" s="29">
        <f>IFERROR(VLOOKUP(tab_herpeto[[#This Row],[Espécie*2]],'Base de dados'!B:Z,17,),0)</f>
        <v>0</v>
      </c>
      <c r="BJ463" s="29">
        <f>IFERROR(VLOOKUP(tab_herpeto[[#This Row],[Espécie*2]],'Base de dados'!B:Z,18,),0)</f>
        <v>0</v>
      </c>
      <c r="BK463" s="29" t="str">
        <f>IFERROR(VLOOKUP(tab_herpeto[[#This Row],[Espécie*2]],'Base de dados'!B:Z,19,),0)</f>
        <v>-</v>
      </c>
      <c r="BL463" s="29" t="str">
        <f>IFERROR(VLOOKUP(tab_herpeto[[#This Row],[Espécie*2]],'Base de dados'!B:Z,20,),0)</f>
        <v>-</v>
      </c>
      <c r="BM463" s="29" t="str">
        <f>IFERROR(VLOOKUP(tab_herpeto[[#This Row],[Espécie*2]],'Base de dados'!B:Z,24),0)</f>
        <v>-</v>
      </c>
      <c r="BN463" s="29" t="str">
        <f>IFERROR(VLOOKUP(tab_herpeto[[#This Row],[Espécie*2]],'Base de dados'!B:Z,25,),0)</f>
        <v>-</v>
      </c>
      <c r="BO463" s="29" t="str">
        <f>IFERROR(VLOOKUP(tab_herpeto[[#This Row],[Espécie*2]],'Base de dados'!B:Z,2),0)</f>
        <v>XX</v>
      </c>
      <c r="BP463" s="29">
        <f>IFERROR(VLOOKUP(tab_herpeto[[#This Row],[Espécie*2]],'Base de dados'!B:AA,26),0)</f>
        <v>0</v>
      </c>
    </row>
    <row r="464" spans="2:68" x14ac:dyDescent="0.25">
      <c r="B464" s="29">
        <v>460</v>
      </c>
      <c r="C464" s="33" t="s">
        <v>3071</v>
      </c>
      <c r="D464" s="29" t="s">
        <v>3131</v>
      </c>
      <c r="E464" s="29" t="s">
        <v>86</v>
      </c>
      <c r="F464" s="50">
        <v>45203</v>
      </c>
      <c r="G464" s="50" t="s">
        <v>3072</v>
      </c>
      <c r="H464" s="50"/>
      <c r="I464" s="50" t="s">
        <v>57</v>
      </c>
      <c r="J464" s="50" t="s">
        <v>3133</v>
      </c>
      <c r="K464" s="50" t="s">
        <v>1175</v>
      </c>
      <c r="L464" s="29" t="str">
        <f>IFERROR(VLOOKUP(tab_herpeto[[#This Row],[Espécie*]],'Base de dados'!B:Z,7,),0)</f>
        <v>raspa-cuia</v>
      </c>
      <c r="M464" s="29" t="s">
        <v>3</v>
      </c>
      <c r="N464" s="49" t="s">
        <v>82</v>
      </c>
      <c r="O464" s="49" t="s">
        <v>82</v>
      </c>
      <c r="P464" s="29" t="s">
        <v>39</v>
      </c>
      <c r="Q464" s="49" t="s">
        <v>3136</v>
      </c>
      <c r="R464" s="49"/>
      <c r="S464" s="49" t="s">
        <v>4</v>
      </c>
      <c r="T464" s="55">
        <v>0.75</v>
      </c>
      <c r="U464" s="55">
        <v>0.79166666666666663</v>
      </c>
      <c r="V464" s="49"/>
      <c r="W464" s="49"/>
      <c r="X464" s="29"/>
      <c r="Y464" s="29"/>
      <c r="Z464" s="33">
        <f>tab_herpeto[[#This Row],[Data]]</f>
        <v>45203</v>
      </c>
      <c r="AA464" s="29" t="str">
        <f>tab_herpeto[[#This Row],[Empreendimento]]</f>
        <v>PCH Canoas</v>
      </c>
      <c r="AB464" s="29" t="s">
        <v>175</v>
      </c>
      <c r="AC464" s="29" t="s">
        <v>178</v>
      </c>
      <c r="AD464" s="29" t="s">
        <v>181</v>
      </c>
      <c r="AE464" s="29" t="s">
        <v>3086</v>
      </c>
      <c r="AF464" s="29" t="s">
        <v>184</v>
      </c>
      <c r="AG464" s="29" t="s">
        <v>3130</v>
      </c>
      <c r="AH464" s="29" t="s">
        <v>189</v>
      </c>
      <c r="AI464" s="43" t="str">
        <f>tab_herpeto[[#This Row],[Espécie*]]</f>
        <v>Scinax fuscovarius</v>
      </c>
      <c r="AJ464" s="34" t="str">
        <f>IFERROR(VLOOKUP(tab_herpeto[[#This Row],[Espécie*2]],'Base de dados'!B:Z,7,),0)</f>
        <v>raspa-cuia</v>
      </c>
      <c r="AK464" s="29" t="str">
        <f>IFERROR(VLOOKUP(tab_herpeto[[#This Row],[Espécie*2]],'Base de dados'!B:Z,13,),0)</f>
        <v>-</v>
      </c>
      <c r="AL464" s="29"/>
      <c r="AM464" s="4">
        <v>532838</v>
      </c>
      <c r="AN464" s="4">
        <v>6964142</v>
      </c>
      <c r="AO464" s="29" t="str">
        <f>IFERROR(VLOOKUP(tab_herpeto[[#This Row],[Espécie*2]],'Base de dados'!B:Z,22,),0)</f>
        <v>-</v>
      </c>
      <c r="AP464" s="29" t="str">
        <f>IFERROR(VLOOKUP(tab_herpeto[[#This Row],[Espécie*2]],'Base de dados'!B:Z,23,),0)</f>
        <v>-</v>
      </c>
      <c r="AQ464" s="29" t="str">
        <f>IFERROR(VLOOKUP(tab_herpeto[[#This Row],[Espécie*2]],'Base de dados'!B:Z,21,),0)</f>
        <v>LC</v>
      </c>
      <c r="AR464" s="29" t="str">
        <f>tab_herpeto[[#This Row],[Campanha]]</f>
        <v>C04</v>
      </c>
      <c r="AS464" s="29"/>
      <c r="AT464" s="29" t="str">
        <f>tab_herpeto[[#This Row],[Método]]</f>
        <v>Ponto de escuta</v>
      </c>
      <c r="AU464" s="29" t="str">
        <f>tab_herpeto[[#This Row],[ID Marcação*]]</f>
        <v>-</v>
      </c>
      <c r="AV464" s="29">
        <f>tab_herpeto[[#This Row],[Nº do Tombo]]</f>
        <v>0</v>
      </c>
      <c r="AW464" s="29" t="str">
        <f>IFERROR(VLOOKUP(tab_herpeto[[#This Row],[Espécie*2]],'Base de dados'!B:Z,11,),0)</f>
        <v>R</v>
      </c>
      <c r="AX464" s="29" t="str">
        <f>IFERROR(VLOOKUP(tab_herpeto[[#This Row],[Espécie*2]],'Base de dados'!B:Z,3,),0)</f>
        <v>Anura</v>
      </c>
      <c r="AY464" s="29" t="str">
        <f>IFERROR(VLOOKUP(tab_herpeto[[#This Row],[Espécie*2]],'Base de dados'!B:Z,4,),0)</f>
        <v>Hylidae</v>
      </c>
      <c r="AZ464" s="29" t="str">
        <f>IFERROR(VLOOKUP(tab_herpeto[[#This Row],[Espécie*2]],'Base de dados'!B:Z,5,),0)</f>
        <v>Scinaxinae</v>
      </c>
      <c r="BA464" s="29">
        <f>IFERROR(VLOOKUP(tab_herpeto[[#This Row],[Espécie*2]],'Base de dados'!B:Z,6,),0)</f>
        <v>0</v>
      </c>
      <c r="BB464" s="29" t="str">
        <f>IFERROR(VLOOKUP(tab_herpeto[[#This Row],[Espécie*2]],'Base de dados'!B:Z,8,),0)</f>
        <v>-</v>
      </c>
      <c r="BC464" s="29" t="str">
        <f>IFERROR(VLOOKUP(tab_herpeto[[#This Row],[Espécie*2]],'Base de dados'!B:Z,9,),0)</f>
        <v>Ar</v>
      </c>
      <c r="BD464" s="29" t="str">
        <f>IFERROR(VLOOKUP(tab_herpeto[[#This Row],[Espécie*2]],'Base de dados'!B:Z,10,),0)</f>
        <v>A</v>
      </c>
      <c r="BE464" s="29" t="str">
        <f>IFERROR(VLOOKUP(tab_herpeto[[#This Row],[Espécie*2]],'Base de dados'!B:Z,12,),0)</f>
        <v>-</v>
      </c>
      <c r="BF464" s="29" t="str">
        <f>IFERROR(VLOOKUP(tab_herpeto[[#This Row],[Espécie*2]],'Base de dados'!B:Z,14,),0)</f>
        <v>RS, SC, PR, SP, RJ, ES, MG, BA, GO, TO, MS, MT</v>
      </c>
      <c r="BG464" s="29">
        <f>IFERROR(VLOOKUP(tab_herpeto[[#This Row],[Espécie*2]],'Base de dados'!B:Z,15,),0)</f>
        <v>0</v>
      </c>
      <c r="BH464" s="29">
        <f>IFERROR(VLOOKUP(tab_herpeto[[#This Row],[Espécie*2]],'Base de dados'!B:Z,16,),0)</f>
        <v>0</v>
      </c>
      <c r="BI464" s="29">
        <f>IFERROR(VLOOKUP(tab_herpeto[[#This Row],[Espécie*2]],'Base de dados'!B:Z,17,),0)</f>
        <v>0</v>
      </c>
      <c r="BJ464" s="29">
        <f>IFERROR(VLOOKUP(tab_herpeto[[#This Row],[Espécie*2]],'Base de dados'!B:Z,18,),0)</f>
        <v>0</v>
      </c>
      <c r="BK464" s="29" t="str">
        <f>IFERROR(VLOOKUP(tab_herpeto[[#This Row],[Espécie*2]],'Base de dados'!B:Z,19,),0)</f>
        <v>-</v>
      </c>
      <c r="BL464" s="29" t="str">
        <f>IFERROR(VLOOKUP(tab_herpeto[[#This Row],[Espécie*2]],'Base de dados'!B:Z,20,),0)</f>
        <v>-</v>
      </c>
      <c r="BM464" s="29" t="str">
        <f>IFERROR(VLOOKUP(tab_herpeto[[#This Row],[Espécie*2]],'Base de dados'!B:Z,24),0)</f>
        <v>-</v>
      </c>
      <c r="BN464" s="29" t="str">
        <f>IFERROR(VLOOKUP(tab_herpeto[[#This Row],[Espécie*2]],'Base de dados'!B:Z,25,),0)</f>
        <v>-</v>
      </c>
      <c r="BO464" s="29" t="str">
        <f>IFERROR(VLOOKUP(tab_herpeto[[#This Row],[Espécie*2]],'Base de dados'!B:Z,2),0)</f>
        <v>XX</v>
      </c>
      <c r="BP464" s="29">
        <f>IFERROR(VLOOKUP(tab_herpeto[[#This Row],[Espécie*2]],'Base de dados'!B:AA,26),0)</f>
        <v>0</v>
      </c>
    </row>
    <row r="465" spans="2:68" x14ac:dyDescent="0.25">
      <c r="B465" s="29">
        <v>461</v>
      </c>
      <c r="C465" s="33" t="s">
        <v>3071</v>
      </c>
      <c r="D465" s="29" t="s">
        <v>3131</v>
      </c>
      <c r="E465" s="29" t="s">
        <v>86</v>
      </c>
      <c r="F465" s="50">
        <v>45203</v>
      </c>
      <c r="G465" s="50" t="s">
        <v>3072</v>
      </c>
      <c r="H465" s="50"/>
      <c r="I465" s="50" t="s">
        <v>57</v>
      </c>
      <c r="J465" s="50" t="s">
        <v>3133</v>
      </c>
      <c r="K465" s="50" t="s">
        <v>1723</v>
      </c>
      <c r="L465" s="29" t="str">
        <f>IFERROR(VLOOKUP(tab_herpeto[[#This Row],[Espécie*]],'Base de dados'!B:Z,7,),0)</f>
        <v>rã-touro</v>
      </c>
      <c r="M465" s="29" t="s">
        <v>3</v>
      </c>
      <c r="N465" s="49" t="s">
        <v>82</v>
      </c>
      <c r="O465" s="49" t="s">
        <v>82</v>
      </c>
      <c r="P465" s="29" t="s">
        <v>39</v>
      </c>
      <c r="Q465" s="49" t="s">
        <v>3136</v>
      </c>
      <c r="R465" s="49"/>
      <c r="S465" s="49" t="s">
        <v>4</v>
      </c>
      <c r="T465" s="55">
        <v>0.75</v>
      </c>
      <c r="U465" s="55">
        <v>0.79166666666666663</v>
      </c>
      <c r="V465" s="49"/>
      <c r="W465" s="49"/>
      <c r="X465" s="29"/>
      <c r="Y465" s="29"/>
      <c r="Z465" s="33">
        <f>tab_herpeto[[#This Row],[Data]]</f>
        <v>45203</v>
      </c>
      <c r="AA465" s="29" t="str">
        <f>tab_herpeto[[#This Row],[Empreendimento]]</f>
        <v>PCH Canoas</v>
      </c>
      <c r="AB465" s="29" t="s">
        <v>175</v>
      </c>
      <c r="AC465" s="29" t="s">
        <v>178</v>
      </c>
      <c r="AD465" s="29" t="s">
        <v>181</v>
      </c>
      <c r="AE465" s="29" t="s">
        <v>3086</v>
      </c>
      <c r="AF465" s="29" t="s">
        <v>184</v>
      </c>
      <c r="AG465" s="29" t="s">
        <v>3130</v>
      </c>
      <c r="AH465" s="29" t="s">
        <v>189</v>
      </c>
      <c r="AI465" s="43" t="str">
        <f>tab_herpeto[[#This Row],[Espécie*]]</f>
        <v>Aquarana catesbeiana</v>
      </c>
      <c r="AJ465" s="34" t="str">
        <f>IFERROR(VLOOKUP(tab_herpeto[[#This Row],[Espécie*2]],'Base de dados'!B:Z,7,),0)</f>
        <v>rã-touro</v>
      </c>
      <c r="AK465" s="29" t="str">
        <f>IFERROR(VLOOKUP(tab_herpeto[[#This Row],[Espécie*2]],'Base de dados'!B:Z,13,),0)</f>
        <v>-</v>
      </c>
      <c r="AL465" s="29"/>
      <c r="AM465" s="4">
        <v>532838</v>
      </c>
      <c r="AN465" s="4">
        <v>6964142</v>
      </c>
      <c r="AO465" s="29" t="str">
        <f>IFERROR(VLOOKUP(tab_herpeto[[#This Row],[Espécie*2]],'Base de dados'!B:Z,22,),0)</f>
        <v>-</v>
      </c>
      <c r="AP465" s="29" t="str">
        <f>IFERROR(VLOOKUP(tab_herpeto[[#This Row],[Espécie*2]],'Base de dados'!B:Z,23,),0)</f>
        <v>-</v>
      </c>
      <c r="AQ465" s="29" t="str">
        <f>IFERROR(VLOOKUP(tab_herpeto[[#This Row],[Espécie*2]],'Base de dados'!B:Z,21,),0)</f>
        <v>-</v>
      </c>
      <c r="AR465" s="29" t="str">
        <f>tab_herpeto[[#This Row],[Campanha]]</f>
        <v>C04</v>
      </c>
      <c r="AS465" s="29"/>
      <c r="AT465" s="29" t="str">
        <f>tab_herpeto[[#This Row],[Método]]</f>
        <v>Ponto de escuta</v>
      </c>
      <c r="AU465" s="29" t="str">
        <f>tab_herpeto[[#This Row],[ID Marcação*]]</f>
        <v>-</v>
      </c>
      <c r="AV465" s="29">
        <f>tab_herpeto[[#This Row],[Nº do Tombo]]</f>
        <v>0</v>
      </c>
      <c r="AW465" s="29">
        <f>IFERROR(VLOOKUP(tab_herpeto[[#This Row],[Espécie*2]],'Base de dados'!B:Z,11,),0)</f>
        <v>0</v>
      </c>
      <c r="AX465" s="29" t="str">
        <f>IFERROR(VLOOKUP(tab_herpeto[[#This Row],[Espécie*2]],'Base de dados'!B:Z,3,),0)</f>
        <v>Anura</v>
      </c>
      <c r="AY465" s="29" t="str">
        <f>IFERROR(VLOOKUP(tab_herpeto[[#This Row],[Espécie*2]],'Base de dados'!B:Z,4,),0)</f>
        <v>Ranidae</v>
      </c>
      <c r="AZ465" s="29">
        <f>IFERROR(VLOOKUP(tab_herpeto[[#This Row],[Espécie*2]],'Base de dados'!B:Z,5,),0)</f>
        <v>0</v>
      </c>
      <c r="BA465" s="29">
        <f>IFERROR(VLOOKUP(tab_herpeto[[#This Row],[Espécie*2]],'Base de dados'!B:Z,6,),0)</f>
        <v>0</v>
      </c>
      <c r="BB465" s="29">
        <f>IFERROR(VLOOKUP(tab_herpeto[[#This Row],[Espécie*2]],'Base de dados'!B:Z,8,),0)</f>
        <v>0</v>
      </c>
      <c r="BC465" s="29">
        <f>IFERROR(VLOOKUP(tab_herpeto[[#This Row],[Espécie*2]],'Base de dados'!B:Z,9,),0)</f>
        <v>0</v>
      </c>
      <c r="BD465" s="29">
        <f>IFERROR(VLOOKUP(tab_herpeto[[#This Row],[Espécie*2]],'Base de dados'!B:Z,10,),0)</f>
        <v>0</v>
      </c>
      <c r="BE465" s="29" t="str">
        <f>IFERROR(VLOOKUP(tab_herpeto[[#This Row],[Espécie*2]],'Base de dados'!B:Z,12,),0)</f>
        <v>-</v>
      </c>
      <c r="BF465" s="29">
        <f>IFERROR(VLOOKUP(tab_herpeto[[#This Row],[Espécie*2]],'Base de dados'!B:Z,14,),0)</f>
        <v>0</v>
      </c>
      <c r="BG465" s="29">
        <f>IFERROR(VLOOKUP(tab_herpeto[[#This Row],[Espécie*2]],'Base de dados'!B:Z,15,),0)</f>
        <v>0</v>
      </c>
      <c r="BH465" s="29">
        <f>IFERROR(VLOOKUP(tab_herpeto[[#This Row],[Espécie*2]],'Base de dados'!B:Z,16,),0)</f>
        <v>0</v>
      </c>
      <c r="BI465" s="29">
        <f>IFERROR(VLOOKUP(tab_herpeto[[#This Row],[Espécie*2]],'Base de dados'!B:Z,17,),0)</f>
        <v>0</v>
      </c>
      <c r="BJ465" s="29">
        <f>IFERROR(VLOOKUP(tab_herpeto[[#This Row],[Espécie*2]],'Base de dados'!B:Z,18,),0)</f>
        <v>0</v>
      </c>
      <c r="BK465" s="29">
        <f>IFERROR(VLOOKUP(tab_herpeto[[#This Row],[Espécie*2]],'Base de dados'!B:Z,19,),0)</f>
        <v>0</v>
      </c>
      <c r="BL465" s="29">
        <f>IFERROR(VLOOKUP(tab_herpeto[[#This Row],[Espécie*2]],'Base de dados'!B:Z,20,),0)</f>
        <v>0</v>
      </c>
      <c r="BM465" s="29" t="str">
        <f>IFERROR(VLOOKUP(tab_herpeto[[#This Row],[Espécie*2]],'Base de dados'!B:Z,24),0)</f>
        <v>-</v>
      </c>
      <c r="BN465" s="29">
        <f>IFERROR(VLOOKUP(tab_herpeto[[#This Row],[Espécie*2]],'Base de dados'!B:Z,25,),0)</f>
        <v>0</v>
      </c>
      <c r="BO465" s="29">
        <f>IFERROR(VLOOKUP(tab_herpeto[[#This Row],[Espécie*2]],'Base de dados'!B:Z,2),0)</f>
        <v>40</v>
      </c>
      <c r="BP465" s="29">
        <f>IFERROR(VLOOKUP(tab_herpeto[[#This Row],[Espécie*2]],'Base de dados'!B:AA,26),0)</f>
        <v>0</v>
      </c>
    </row>
    <row r="466" spans="2:68" x14ac:dyDescent="0.25">
      <c r="B466" s="29">
        <v>462</v>
      </c>
      <c r="C466" s="33" t="s">
        <v>3071</v>
      </c>
      <c r="D466" s="29" t="s">
        <v>3131</v>
      </c>
      <c r="E466" s="29" t="s">
        <v>86</v>
      </c>
      <c r="F466" s="50">
        <v>45203</v>
      </c>
      <c r="G466" s="50" t="s">
        <v>3072</v>
      </c>
      <c r="H466" s="50"/>
      <c r="I466" s="50" t="s">
        <v>57</v>
      </c>
      <c r="J466" s="50" t="s">
        <v>3133</v>
      </c>
      <c r="K466" s="50" t="s">
        <v>1723</v>
      </c>
      <c r="L466" s="29" t="str">
        <f>IFERROR(VLOOKUP(tab_herpeto[[#This Row],[Espécie*]],'Base de dados'!B:Z,7,),0)</f>
        <v>rã-touro</v>
      </c>
      <c r="M466" s="29" t="s">
        <v>3</v>
      </c>
      <c r="N466" s="49" t="s">
        <v>82</v>
      </c>
      <c r="O466" s="49" t="s">
        <v>82</v>
      </c>
      <c r="P466" s="29" t="s">
        <v>39</v>
      </c>
      <c r="Q466" s="49" t="s">
        <v>3136</v>
      </c>
      <c r="R466" s="49"/>
      <c r="S466" s="49" t="s">
        <v>4</v>
      </c>
      <c r="T466" s="55">
        <v>0.75</v>
      </c>
      <c r="U466" s="55">
        <v>0.79166666666666663</v>
      </c>
      <c r="V466" s="49"/>
      <c r="W466" s="49"/>
      <c r="X466" s="29"/>
      <c r="Y466" s="29"/>
      <c r="Z466" s="33">
        <f>tab_herpeto[[#This Row],[Data]]</f>
        <v>45203</v>
      </c>
      <c r="AA466" s="29" t="str">
        <f>tab_herpeto[[#This Row],[Empreendimento]]</f>
        <v>PCH Canoas</v>
      </c>
      <c r="AB466" s="29" t="s">
        <v>175</v>
      </c>
      <c r="AC466" s="29" t="s">
        <v>178</v>
      </c>
      <c r="AD466" s="29" t="s">
        <v>181</v>
      </c>
      <c r="AE466" s="29" t="s">
        <v>3086</v>
      </c>
      <c r="AF466" s="29" t="s">
        <v>184</v>
      </c>
      <c r="AG466" s="29" t="s">
        <v>3130</v>
      </c>
      <c r="AH466" s="29" t="s">
        <v>189</v>
      </c>
      <c r="AI466" s="43" t="str">
        <f>tab_herpeto[[#This Row],[Espécie*]]</f>
        <v>Aquarana catesbeiana</v>
      </c>
      <c r="AJ466" s="34" t="str">
        <f>IFERROR(VLOOKUP(tab_herpeto[[#This Row],[Espécie*2]],'Base de dados'!B:Z,7,),0)</f>
        <v>rã-touro</v>
      </c>
      <c r="AK466" s="29" t="str">
        <f>IFERROR(VLOOKUP(tab_herpeto[[#This Row],[Espécie*2]],'Base de dados'!B:Z,13,),0)</f>
        <v>-</v>
      </c>
      <c r="AL466" s="29"/>
      <c r="AM466" s="4">
        <v>532838</v>
      </c>
      <c r="AN466" s="4">
        <v>6964142</v>
      </c>
      <c r="AO466" s="29" t="str">
        <f>IFERROR(VLOOKUP(tab_herpeto[[#This Row],[Espécie*2]],'Base de dados'!B:Z,22,),0)</f>
        <v>-</v>
      </c>
      <c r="AP466" s="29" t="str">
        <f>IFERROR(VLOOKUP(tab_herpeto[[#This Row],[Espécie*2]],'Base de dados'!B:Z,23,),0)</f>
        <v>-</v>
      </c>
      <c r="AQ466" s="29" t="str">
        <f>IFERROR(VLOOKUP(tab_herpeto[[#This Row],[Espécie*2]],'Base de dados'!B:Z,21,),0)</f>
        <v>-</v>
      </c>
      <c r="AR466" s="29" t="str">
        <f>tab_herpeto[[#This Row],[Campanha]]</f>
        <v>C04</v>
      </c>
      <c r="AS466" s="29"/>
      <c r="AT466" s="29" t="str">
        <f>tab_herpeto[[#This Row],[Método]]</f>
        <v>Ponto de escuta</v>
      </c>
      <c r="AU466" s="29" t="str">
        <f>tab_herpeto[[#This Row],[ID Marcação*]]</f>
        <v>-</v>
      </c>
      <c r="AV466" s="29">
        <f>tab_herpeto[[#This Row],[Nº do Tombo]]</f>
        <v>0</v>
      </c>
      <c r="AW466" s="29">
        <f>IFERROR(VLOOKUP(tab_herpeto[[#This Row],[Espécie*2]],'Base de dados'!B:Z,11,),0)</f>
        <v>0</v>
      </c>
      <c r="AX466" s="29" t="str">
        <f>IFERROR(VLOOKUP(tab_herpeto[[#This Row],[Espécie*2]],'Base de dados'!B:Z,3,),0)</f>
        <v>Anura</v>
      </c>
      <c r="AY466" s="29" t="str">
        <f>IFERROR(VLOOKUP(tab_herpeto[[#This Row],[Espécie*2]],'Base de dados'!B:Z,4,),0)</f>
        <v>Ranidae</v>
      </c>
      <c r="AZ466" s="29">
        <f>IFERROR(VLOOKUP(tab_herpeto[[#This Row],[Espécie*2]],'Base de dados'!B:Z,5,),0)</f>
        <v>0</v>
      </c>
      <c r="BA466" s="29">
        <f>IFERROR(VLOOKUP(tab_herpeto[[#This Row],[Espécie*2]],'Base de dados'!B:Z,6,),0)</f>
        <v>0</v>
      </c>
      <c r="BB466" s="29">
        <f>IFERROR(VLOOKUP(tab_herpeto[[#This Row],[Espécie*2]],'Base de dados'!B:Z,8,),0)</f>
        <v>0</v>
      </c>
      <c r="BC466" s="29">
        <f>IFERROR(VLOOKUP(tab_herpeto[[#This Row],[Espécie*2]],'Base de dados'!B:Z,9,),0)</f>
        <v>0</v>
      </c>
      <c r="BD466" s="29">
        <f>IFERROR(VLOOKUP(tab_herpeto[[#This Row],[Espécie*2]],'Base de dados'!B:Z,10,),0)</f>
        <v>0</v>
      </c>
      <c r="BE466" s="29" t="str">
        <f>IFERROR(VLOOKUP(tab_herpeto[[#This Row],[Espécie*2]],'Base de dados'!B:Z,12,),0)</f>
        <v>-</v>
      </c>
      <c r="BF466" s="29">
        <f>IFERROR(VLOOKUP(tab_herpeto[[#This Row],[Espécie*2]],'Base de dados'!B:Z,14,),0)</f>
        <v>0</v>
      </c>
      <c r="BG466" s="29">
        <f>IFERROR(VLOOKUP(tab_herpeto[[#This Row],[Espécie*2]],'Base de dados'!B:Z,15,),0)</f>
        <v>0</v>
      </c>
      <c r="BH466" s="29">
        <f>IFERROR(VLOOKUP(tab_herpeto[[#This Row],[Espécie*2]],'Base de dados'!B:Z,16,),0)</f>
        <v>0</v>
      </c>
      <c r="BI466" s="29">
        <f>IFERROR(VLOOKUP(tab_herpeto[[#This Row],[Espécie*2]],'Base de dados'!B:Z,17,),0)</f>
        <v>0</v>
      </c>
      <c r="BJ466" s="29">
        <f>IFERROR(VLOOKUP(tab_herpeto[[#This Row],[Espécie*2]],'Base de dados'!B:Z,18,),0)</f>
        <v>0</v>
      </c>
      <c r="BK466" s="29">
        <f>IFERROR(VLOOKUP(tab_herpeto[[#This Row],[Espécie*2]],'Base de dados'!B:Z,19,),0)</f>
        <v>0</v>
      </c>
      <c r="BL466" s="29">
        <f>IFERROR(VLOOKUP(tab_herpeto[[#This Row],[Espécie*2]],'Base de dados'!B:Z,20,),0)</f>
        <v>0</v>
      </c>
      <c r="BM466" s="29" t="str">
        <f>IFERROR(VLOOKUP(tab_herpeto[[#This Row],[Espécie*2]],'Base de dados'!B:Z,24),0)</f>
        <v>-</v>
      </c>
      <c r="BN466" s="29">
        <f>IFERROR(VLOOKUP(tab_herpeto[[#This Row],[Espécie*2]],'Base de dados'!B:Z,25,),0)</f>
        <v>0</v>
      </c>
      <c r="BO466" s="29">
        <f>IFERROR(VLOOKUP(tab_herpeto[[#This Row],[Espécie*2]],'Base de dados'!B:Z,2),0)</f>
        <v>40</v>
      </c>
      <c r="BP466" s="29">
        <f>IFERROR(VLOOKUP(tab_herpeto[[#This Row],[Espécie*2]],'Base de dados'!B:AA,26),0)</f>
        <v>0</v>
      </c>
    </row>
    <row r="467" spans="2:68" x14ac:dyDescent="0.25">
      <c r="B467" s="29">
        <v>463</v>
      </c>
      <c r="C467" s="33" t="s">
        <v>3071</v>
      </c>
      <c r="D467" s="29" t="s">
        <v>3131</v>
      </c>
      <c r="E467" s="29" t="s">
        <v>86</v>
      </c>
      <c r="F467" s="50">
        <v>45203</v>
      </c>
      <c r="G467" s="50" t="s">
        <v>3072</v>
      </c>
      <c r="H467" s="50"/>
      <c r="I467" s="50" t="s">
        <v>57</v>
      </c>
      <c r="J467" s="50" t="s">
        <v>3133</v>
      </c>
      <c r="K467" s="50" t="s">
        <v>1723</v>
      </c>
      <c r="L467" s="29" t="str">
        <f>IFERROR(VLOOKUP(tab_herpeto[[#This Row],[Espécie*]],'Base de dados'!B:Z,7,),0)</f>
        <v>rã-touro</v>
      </c>
      <c r="M467" s="29" t="s">
        <v>3</v>
      </c>
      <c r="N467" s="49" t="s">
        <v>82</v>
      </c>
      <c r="O467" s="49" t="s">
        <v>82</v>
      </c>
      <c r="P467" s="29" t="s">
        <v>39</v>
      </c>
      <c r="Q467" s="49" t="s">
        <v>3136</v>
      </c>
      <c r="R467" s="49"/>
      <c r="S467" s="49" t="s">
        <v>4</v>
      </c>
      <c r="T467" s="55">
        <v>0.75</v>
      </c>
      <c r="U467" s="55">
        <v>0.79166666666666696</v>
      </c>
      <c r="V467" s="49"/>
      <c r="W467" s="49"/>
      <c r="X467" s="29"/>
      <c r="Y467" s="29"/>
      <c r="Z467" s="33">
        <f>tab_herpeto[[#This Row],[Data]]</f>
        <v>45203</v>
      </c>
      <c r="AA467" s="29" t="str">
        <f>tab_herpeto[[#This Row],[Empreendimento]]</f>
        <v>PCH Canoas</v>
      </c>
      <c r="AB467" s="29" t="s">
        <v>175</v>
      </c>
      <c r="AC467" s="29" t="s">
        <v>178</v>
      </c>
      <c r="AD467" s="29" t="s">
        <v>181</v>
      </c>
      <c r="AE467" s="29" t="s">
        <v>3086</v>
      </c>
      <c r="AF467" s="29" t="s">
        <v>184</v>
      </c>
      <c r="AG467" s="29" t="s">
        <v>3130</v>
      </c>
      <c r="AH467" s="29" t="s">
        <v>189</v>
      </c>
      <c r="AI467" s="43" t="str">
        <f>tab_herpeto[[#This Row],[Espécie*]]</f>
        <v>Aquarana catesbeiana</v>
      </c>
      <c r="AJ467" s="34" t="str">
        <f>IFERROR(VLOOKUP(tab_herpeto[[#This Row],[Espécie*2]],'Base de dados'!B:Z,7,),0)</f>
        <v>rã-touro</v>
      </c>
      <c r="AK467" s="29" t="str">
        <f>IFERROR(VLOOKUP(tab_herpeto[[#This Row],[Espécie*2]],'Base de dados'!B:Z,13,),0)</f>
        <v>-</v>
      </c>
      <c r="AL467" s="29"/>
      <c r="AM467" s="4">
        <v>532838</v>
      </c>
      <c r="AN467" s="4">
        <v>6964142</v>
      </c>
      <c r="AO467" s="29" t="str">
        <f>IFERROR(VLOOKUP(tab_herpeto[[#This Row],[Espécie*2]],'Base de dados'!B:Z,22,),0)</f>
        <v>-</v>
      </c>
      <c r="AP467" s="29" t="str">
        <f>IFERROR(VLOOKUP(tab_herpeto[[#This Row],[Espécie*2]],'Base de dados'!B:Z,23,),0)</f>
        <v>-</v>
      </c>
      <c r="AQ467" s="29" t="str">
        <f>IFERROR(VLOOKUP(tab_herpeto[[#This Row],[Espécie*2]],'Base de dados'!B:Z,21,),0)</f>
        <v>-</v>
      </c>
      <c r="AR467" s="29" t="str">
        <f>tab_herpeto[[#This Row],[Campanha]]</f>
        <v>C04</v>
      </c>
      <c r="AS467" s="29"/>
      <c r="AT467" s="29" t="str">
        <f>tab_herpeto[[#This Row],[Método]]</f>
        <v>Ponto de escuta</v>
      </c>
      <c r="AU467" s="29" t="str">
        <f>tab_herpeto[[#This Row],[ID Marcação*]]</f>
        <v>-</v>
      </c>
      <c r="AV467" s="29">
        <f>tab_herpeto[[#This Row],[Nº do Tombo]]</f>
        <v>0</v>
      </c>
      <c r="AW467" s="29">
        <f>IFERROR(VLOOKUP(tab_herpeto[[#This Row],[Espécie*2]],'Base de dados'!B:Z,11,),0)</f>
        <v>0</v>
      </c>
      <c r="AX467" s="29" t="str">
        <f>IFERROR(VLOOKUP(tab_herpeto[[#This Row],[Espécie*2]],'Base de dados'!B:Z,3,),0)</f>
        <v>Anura</v>
      </c>
      <c r="AY467" s="29" t="str">
        <f>IFERROR(VLOOKUP(tab_herpeto[[#This Row],[Espécie*2]],'Base de dados'!B:Z,4,),0)</f>
        <v>Ranidae</v>
      </c>
      <c r="AZ467" s="29">
        <f>IFERROR(VLOOKUP(tab_herpeto[[#This Row],[Espécie*2]],'Base de dados'!B:Z,5,),0)</f>
        <v>0</v>
      </c>
      <c r="BA467" s="29">
        <f>IFERROR(VLOOKUP(tab_herpeto[[#This Row],[Espécie*2]],'Base de dados'!B:Z,6,),0)</f>
        <v>0</v>
      </c>
      <c r="BB467" s="29">
        <f>IFERROR(VLOOKUP(tab_herpeto[[#This Row],[Espécie*2]],'Base de dados'!B:Z,8,),0)</f>
        <v>0</v>
      </c>
      <c r="BC467" s="29">
        <f>IFERROR(VLOOKUP(tab_herpeto[[#This Row],[Espécie*2]],'Base de dados'!B:Z,9,),0)</f>
        <v>0</v>
      </c>
      <c r="BD467" s="29">
        <f>IFERROR(VLOOKUP(tab_herpeto[[#This Row],[Espécie*2]],'Base de dados'!B:Z,10,),0)</f>
        <v>0</v>
      </c>
      <c r="BE467" s="29" t="str">
        <f>IFERROR(VLOOKUP(tab_herpeto[[#This Row],[Espécie*2]],'Base de dados'!B:Z,12,),0)</f>
        <v>-</v>
      </c>
      <c r="BF467" s="29">
        <f>IFERROR(VLOOKUP(tab_herpeto[[#This Row],[Espécie*2]],'Base de dados'!B:Z,14,),0)</f>
        <v>0</v>
      </c>
      <c r="BG467" s="29">
        <f>IFERROR(VLOOKUP(tab_herpeto[[#This Row],[Espécie*2]],'Base de dados'!B:Z,15,),0)</f>
        <v>0</v>
      </c>
      <c r="BH467" s="29">
        <f>IFERROR(VLOOKUP(tab_herpeto[[#This Row],[Espécie*2]],'Base de dados'!B:Z,16,),0)</f>
        <v>0</v>
      </c>
      <c r="BI467" s="29">
        <f>IFERROR(VLOOKUP(tab_herpeto[[#This Row],[Espécie*2]],'Base de dados'!B:Z,17,),0)</f>
        <v>0</v>
      </c>
      <c r="BJ467" s="29">
        <f>IFERROR(VLOOKUP(tab_herpeto[[#This Row],[Espécie*2]],'Base de dados'!B:Z,18,),0)</f>
        <v>0</v>
      </c>
      <c r="BK467" s="29">
        <f>IFERROR(VLOOKUP(tab_herpeto[[#This Row],[Espécie*2]],'Base de dados'!B:Z,19,),0)</f>
        <v>0</v>
      </c>
      <c r="BL467" s="29">
        <f>IFERROR(VLOOKUP(tab_herpeto[[#This Row],[Espécie*2]],'Base de dados'!B:Z,20,),0)</f>
        <v>0</v>
      </c>
      <c r="BM467" s="29" t="str">
        <f>IFERROR(VLOOKUP(tab_herpeto[[#This Row],[Espécie*2]],'Base de dados'!B:Z,24),0)</f>
        <v>-</v>
      </c>
      <c r="BN467" s="29">
        <f>IFERROR(VLOOKUP(tab_herpeto[[#This Row],[Espécie*2]],'Base de dados'!B:Z,25,),0)</f>
        <v>0</v>
      </c>
      <c r="BO467" s="29">
        <f>IFERROR(VLOOKUP(tab_herpeto[[#This Row],[Espécie*2]],'Base de dados'!B:Z,2),0)</f>
        <v>40</v>
      </c>
      <c r="BP467" s="29">
        <f>IFERROR(VLOOKUP(tab_herpeto[[#This Row],[Espécie*2]],'Base de dados'!B:AA,26),0)</f>
        <v>0</v>
      </c>
    </row>
    <row r="468" spans="2:68" x14ac:dyDescent="0.25">
      <c r="B468" s="29">
        <v>464</v>
      </c>
      <c r="C468" s="33" t="s">
        <v>3071</v>
      </c>
      <c r="D468" s="29" t="s">
        <v>3131</v>
      </c>
      <c r="E468" s="29" t="s">
        <v>86</v>
      </c>
      <c r="F468" s="50">
        <v>45203</v>
      </c>
      <c r="G468" s="50" t="s">
        <v>3072</v>
      </c>
      <c r="H468" s="50"/>
      <c r="I468" s="50" t="s">
        <v>57</v>
      </c>
      <c r="J468" s="50" t="s">
        <v>3133</v>
      </c>
      <c r="K468" s="50" t="s">
        <v>1723</v>
      </c>
      <c r="L468" s="29" t="str">
        <f>IFERROR(VLOOKUP(tab_herpeto[[#This Row],[Espécie*]],'Base de dados'!B:Z,7,),0)</f>
        <v>rã-touro</v>
      </c>
      <c r="M468" s="29" t="s">
        <v>3</v>
      </c>
      <c r="N468" s="49" t="s">
        <v>82</v>
      </c>
      <c r="O468" s="49" t="s">
        <v>82</v>
      </c>
      <c r="P468" s="29" t="s">
        <v>39</v>
      </c>
      <c r="Q468" s="49" t="s">
        <v>3136</v>
      </c>
      <c r="R468" s="49"/>
      <c r="S468" s="49" t="s">
        <v>4</v>
      </c>
      <c r="T468" s="55">
        <v>0.75</v>
      </c>
      <c r="U468" s="55">
        <v>0.79166666666666696</v>
      </c>
      <c r="V468" s="49"/>
      <c r="W468" s="49"/>
      <c r="X468" s="29"/>
      <c r="Y468" s="29"/>
      <c r="Z468" s="33">
        <f>tab_herpeto[[#This Row],[Data]]</f>
        <v>45203</v>
      </c>
      <c r="AA468" s="29" t="str">
        <f>tab_herpeto[[#This Row],[Empreendimento]]</f>
        <v>PCH Canoas</v>
      </c>
      <c r="AB468" s="29" t="s">
        <v>175</v>
      </c>
      <c r="AC468" s="29" t="s">
        <v>178</v>
      </c>
      <c r="AD468" s="29" t="s">
        <v>181</v>
      </c>
      <c r="AE468" s="29" t="s">
        <v>3086</v>
      </c>
      <c r="AF468" s="29" t="s">
        <v>184</v>
      </c>
      <c r="AG468" s="29" t="s">
        <v>3130</v>
      </c>
      <c r="AH468" s="29" t="s">
        <v>189</v>
      </c>
      <c r="AI468" s="43" t="str">
        <f>tab_herpeto[[#This Row],[Espécie*]]</f>
        <v>Aquarana catesbeiana</v>
      </c>
      <c r="AJ468" s="34" t="str">
        <f>IFERROR(VLOOKUP(tab_herpeto[[#This Row],[Espécie*2]],'Base de dados'!B:Z,7,),0)</f>
        <v>rã-touro</v>
      </c>
      <c r="AK468" s="29" t="str">
        <f>IFERROR(VLOOKUP(tab_herpeto[[#This Row],[Espécie*2]],'Base de dados'!B:Z,13,),0)</f>
        <v>-</v>
      </c>
      <c r="AL468" s="29"/>
      <c r="AM468" s="4">
        <v>532838</v>
      </c>
      <c r="AN468" s="4">
        <v>6964142</v>
      </c>
      <c r="AO468" s="29" t="str">
        <f>IFERROR(VLOOKUP(tab_herpeto[[#This Row],[Espécie*2]],'Base de dados'!B:Z,22,),0)</f>
        <v>-</v>
      </c>
      <c r="AP468" s="29" t="str">
        <f>IFERROR(VLOOKUP(tab_herpeto[[#This Row],[Espécie*2]],'Base de dados'!B:Z,23,),0)</f>
        <v>-</v>
      </c>
      <c r="AQ468" s="29" t="str">
        <f>IFERROR(VLOOKUP(tab_herpeto[[#This Row],[Espécie*2]],'Base de dados'!B:Z,21,),0)</f>
        <v>-</v>
      </c>
      <c r="AR468" s="29" t="str">
        <f>tab_herpeto[[#This Row],[Campanha]]</f>
        <v>C04</v>
      </c>
      <c r="AS468" s="29"/>
      <c r="AT468" s="29" t="str">
        <f>tab_herpeto[[#This Row],[Método]]</f>
        <v>Ponto de escuta</v>
      </c>
      <c r="AU468" s="29" t="str">
        <f>tab_herpeto[[#This Row],[ID Marcação*]]</f>
        <v>-</v>
      </c>
      <c r="AV468" s="29">
        <f>tab_herpeto[[#This Row],[Nº do Tombo]]</f>
        <v>0</v>
      </c>
      <c r="AW468" s="29">
        <f>IFERROR(VLOOKUP(tab_herpeto[[#This Row],[Espécie*2]],'Base de dados'!B:Z,11,),0)</f>
        <v>0</v>
      </c>
      <c r="AX468" s="29" t="str">
        <f>IFERROR(VLOOKUP(tab_herpeto[[#This Row],[Espécie*2]],'Base de dados'!B:Z,3,),0)</f>
        <v>Anura</v>
      </c>
      <c r="AY468" s="29" t="str">
        <f>IFERROR(VLOOKUP(tab_herpeto[[#This Row],[Espécie*2]],'Base de dados'!B:Z,4,),0)</f>
        <v>Ranidae</v>
      </c>
      <c r="AZ468" s="29">
        <f>IFERROR(VLOOKUP(tab_herpeto[[#This Row],[Espécie*2]],'Base de dados'!B:Z,5,),0)</f>
        <v>0</v>
      </c>
      <c r="BA468" s="29">
        <f>IFERROR(VLOOKUP(tab_herpeto[[#This Row],[Espécie*2]],'Base de dados'!B:Z,6,),0)</f>
        <v>0</v>
      </c>
      <c r="BB468" s="29">
        <f>IFERROR(VLOOKUP(tab_herpeto[[#This Row],[Espécie*2]],'Base de dados'!B:Z,8,),0)</f>
        <v>0</v>
      </c>
      <c r="BC468" s="29">
        <f>IFERROR(VLOOKUP(tab_herpeto[[#This Row],[Espécie*2]],'Base de dados'!B:Z,9,),0)</f>
        <v>0</v>
      </c>
      <c r="BD468" s="29">
        <f>IFERROR(VLOOKUP(tab_herpeto[[#This Row],[Espécie*2]],'Base de dados'!B:Z,10,),0)</f>
        <v>0</v>
      </c>
      <c r="BE468" s="29" t="str">
        <f>IFERROR(VLOOKUP(tab_herpeto[[#This Row],[Espécie*2]],'Base de dados'!B:Z,12,),0)</f>
        <v>-</v>
      </c>
      <c r="BF468" s="29">
        <f>IFERROR(VLOOKUP(tab_herpeto[[#This Row],[Espécie*2]],'Base de dados'!B:Z,14,),0)</f>
        <v>0</v>
      </c>
      <c r="BG468" s="29">
        <f>IFERROR(VLOOKUP(tab_herpeto[[#This Row],[Espécie*2]],'Base de dados'!B:Z,15,),0)</f>
        <v>0</v>
      </c>
      <c r="BH468" s="29">
        <f>IFERROR(VLOOKUP(tab_herpeto[[#This Row],[Espécie*2]],'Base de dados'!B:Z,16,),0)</f>
        <v>0</v>
      </c>
      <c r="BI468" s="29">
        <f>IFERROR(VLOOKUP(tab_herpeto[[#This Row],[Espécie*2]],'Base de dados'!B:Z,17,),0)</f>
        <v>0</v>
      </c>
      <c r="BJ468" s="29">
        <f>IFERROR(VLOOKUP(tab_herpeto[[#This Row],[Espécie*2]],'Base de dados'!B:Z,18,),0)</f>
        <v>0</v>
      </c>
      <c r="BK468" s="29">
        <f>IFERROR(VLOOKUP(tab_herpeto[[#This Row],[Espécie*2]],'Base de dados'!B:Z,19,),0)</f>
        <v>0</v>
      </c>
      <c r="BL468" s="29">
        <f>IFERROR(VLOOKUP(tab_herpeto[[#This Row],[Espécie*2]],'Base de dados'!B:Z,20,),0)</f>
        <v>0</v>
      </c>
      <c r="BM468" s="29" t="str">
        <f>IFERROR(VLOOKUP(tab_herpeto[[#This Row],[Espécie*2]],'Base de dados'!B:Z,24),0)</f>
        <v>-</v>
      </c>
      <c r="BN468" s="29">
        <f>IFERROR(VLOOKUP(tab_herpeto[[#This Row],[Espécie*2]],'Base de dados'!B:Z,25,),0)</f>
        <v>0</v>
      </c>
      <c r="BO468" s="29">
        <f>IFERROR(VLOOKUP(tab_herpeto[[#This Row],[Espécie*2]],'Base de dados'!B:Z,2),0)</f>
        <v>40</v>
      </c>
      <c r="BP468" s="29">
        <f>IFERROR(VLOOKUP(tab_herpeto[[#This Row],[Espécie*2]],'Base de dados'!B:AA,26),0)</f>
        <v>0</v>
      </c>
    </row>
    <row r="469" spans="2:68" x14ac:dyDescent="0.25">
      <c r="B469" s="29">
        <v>465</v>
      </c>
      <c r="C469" s="33" t="s">
        <v>3071</v>
      </c>
      <c r="D469" s="29" t="s">
        <v>3131</v>
      </c>
      <c r="E469" s="29" t="s">
        <v>86</v>
      </c>
      <c r="F469" s="50">
        <v>45203</v>
      </c>
      <c r="G469" s="50" t="s">
        <v>3072</v>
      </c>
      <c r="H469" s="50"/>
      <c r="I469" s="50" t="s">
        <v>57</v>
      </c>
      <c r="J469" s="50" t="s">
        <v>3133</v>
      </c>
      <c r="K469" s="50" t="s">
        <v>1723</v>
      </c>
      <c r="L469" s="29" t="str">
        <f>IFERROR(VLOOKUP(tab_herpeto[[#This Row],[Espécie*]],'Base de dados'!B:Z,7,),0)</f>
        <v>rã-touro</v>
      </c>
      <c r="M469" s="29" t="s">
        <v>3</v>
      </c>
      <c r="N469" s="49" t="s">
        <v>82</v>
      </c>
      <c r="O469" s="49" t="s">
        <v>82</v>
      </c>
      <c r="P469" s="29" t="s">
        <v>39</v>
      </c>
      <c r="Q469" s="49" t="s">
        <v>3136</v>
      </c>
      <c r="R469" s="49"/>
      <c r="S469" s="49" t="s">
        <v>4</v>
      </c>
      <c r="T469" s="55">
        <v>0.75</v>
      </c>
      <c r="U469" s="55">
        <v>0.79166666666666696</v>
      </c>
      <c r="V469" s="49"/>
      <c r="W469" s="49"/>
      <c r="X469" s="29"/>
      <c r="Y469" s="29"/>
      <c r="Z469" s="33">
        <f>tab_herpeto[[#This Row],[Data]]</f>
        <v>45203</v>
      </c>
      <c r="AA469" s="29" t="str">
        <f>tab_herpeto[[#This Row],[Empreendimento]]</f>
        <v>PCH Canoas</v>
      </c>
      <c r="AB469" s="29" t="s">
        <v>175</v>
      </c>
      <c r="AC469" s="29" t="s">
        <v>178</v>
      </c>
      <c r="AD469" s="29" t="s">
        <v>181</v>
      </c>
      <c r="AE469" s="29" t="s">
        <v>3086</v>
      </c>
      <c r="AF469" s="29" t="s">
        <v>184</v>
      </c>
      <c r="AG469" s="29" t="s">
        <v>3130</v>
      </c>
      <c r="AH469" s="29" t="s">
        <v>189</v>
      </c>
      <c r="AI469" s="43" t="str">
        <f>tab_herpeto[[#This Row],[Espécie*]]</f>
        <v>Aquarana catesbeiana</v>
      </c>
      <c r="AJ469" s="34" t="str">
        <f>IFERROR(VLOOKUP(tab_herpeto[[#This Row],[Espécie*2]],'Base de dados'!B:Z,7,),0)</f>
        <v>rã-touro</v>
      </c>
      <c r="AK469" s="29" t="str">
        <f>IFERROR(VLOOKUP(tab_herpeto[[#This Row],[Espécie*2]],'Base de dados'!B:Z,13,),0)</f>
        <v>-</v>
      </c>
      <c r="AL469" s="29"/>
      <c r="AM469" s="4">
        <v>532838</v>
      </c>
      <c r="AN469" s="4">
        <v>6964142</v>
      </c>
      <c r="AO469" s="29" t="str">
        <f>IFERROR(VLOOKUP(tab_herpeto[[#This Row],[Espécie*2]],'Base de dados'!B:Z,22,),0)</f>
        <v>-</v>
      </c>
      <c r="AP469" s="29" t="str">
        <f>IFERROR(VLOOKUP(tab_herpeto[[#This Row],[Espécie*2]],'Base de dados'!B:Z,23,),0)</f>
        <v>-</v>
      </c>
      <c r="AQ469" s="29" t="str">
        <f>IFERROR(VLOOKUP(tab_herpeto[[#This Row],[Espécie*2]],'Base de dados'!B:Z,21,),0)</f>
        <v>-</v>
      </c>
      <c r="AR469" s="29" t="str">
        <f>tab_herpeto[[#This Row],[Campanha]]</f>
        <v>C04</v>
      </c>
      <c r="AS469" s="29"/>
      <c r="AT469" s="29" t="str">
        <f>tab_herpeto[[#This Row],[Método]]</f>
        <v>Ponto de escuta</v>
      </c>
      <c r="AU469" s="29" t="str">
        <f>tab_herpeto[[#This Row],[ID Marcação*]]</f>
        <v>-</v>
      </c>
      <c r="AV469" s="29">
        <f>tab_herpeto[[#This Row],[Nº do Tombo]]</f>
        <v>0</v>
      </c>
      <c r="AW469" s="29">
        <f>IFERROR(VLOOKUP(tab_herpeto[[#This Row],[Espécie*2]],'Base de dados'!B:Z,11,),0)</f>
        <v>0</v>
      </c>
      <c r="AX469" s="29" t="str">
        <f>IFERROR(VLOOKUP(tab_herpeto[[#This Row],[Espécie*2]],'Base de dados'!B:Z,3,),0)</f>
        <v>Anura</v>
      </c>
      <c r="AY469" s="29" t="str">
        <f>IFERROR(VLOOKUP(tab_herpeto[[#This Row],[Espécie*2]],'Base de dados'!B:Z,4,),0)</f>
        <v>Ranidae</v>
      </c>
      <c r="AZ469" s="29">
        <f>IFERROR(VLOOKUP(tab_herpeto[[#This Row],[Espécie*2]],'Base de dados'!B:Z,5,),0)</f>
        <v>0</v>
      </c>
      <c r="BA469" s="29">
        <f>IFERROR(VLOOKUP(tab_herpeto[[#This Row],[Espécie*2]],'Base de dados'!B:Z,6,),0)</f>
        <v>0</v>
      </c>
      <c r="BB469" s="29">
        <f>IFERROR(VLOOKUP(tab_herpeto[[#This Row],[Espécie*2]],'Base de dados'!B:Z,8,),0)</f>
        <v>0</v>
      </c>
      <c r="BC469" s="29">
        <f>IFERROR(VLOOKUP(tab_herpeto[[#This Row],[Espécie*2]],'Base de dados'!B:Z,9,),0)</f>
        <v>0</v>
      </c>
      <c r="BD469" s="29">
        <f>IFERROR(VLOOKUP(tab_herpeto[[#This Row],[Espécie*2]],'Base de dados'!B:Z,10,),0)</f>
        <v>0</v>
      </c>
      <c r="BE469" s="29" t="str">
        <f>IFERROR(VLOOKUP(tab_herpeto[[#This Row],[Espécie*2]],'Base de dados'!B:Z,12,),0)</f>
        <v>-</v>
      </c>
      <c r="BF469" s="29">
        <f>IFERROR(VLOOKUP(tab_herpeto[[#This Row],[Espécie*2]],'Base de dados'!B:Z,14,),0)</f>
        <v>0</v>
      </c>
      <c r="BG469" s="29">
        <f>IFERROR(VLOOKUP(tab_herpeto[[#This Row],[Espécie*2]],'Base de dados'!B:Z,15,),0)</f>
        <v>0</v>
      </c>
      <c r="BH469" s="29">
        <f>IFERROR(VLOOKUP(tab_herpeto[[#This Row],[Espécie*2]],'Base de dados'!B:Z,16,),0)</f>
        <v>0</v>
      </c>
      <c r="BI469" s="29">
        <f>IFERROR(VLOOKUP(tab_herpeto[[#This Row],[Espécie*2]],'Base de dados'!B:Z,17,),0)</f>
        <v>0</v>
      </c>
      <c r="BJ469" s="29">
        <f>IFERROR(VLOOKUP(tab_herpeto[[#This Row],[Espécie*2]],'Base de dados'!B:Z,18,),0)</f>
        <v>0</v>
      </c>
      <c r="BK469" s="29">
        <f>IFERROR(VLOOKUP(tab_herpeto[[#This Row],[Espécie*2]],'Base de dados'!B:Z,19,),0)</f>
        <v>0</v>
      </c>
      <c r="BL469" s="29">
        <f>IFERROR(VLOOKUP(tab_herpeto[[#This Row],[Espécie*2]],'Base de dados'!B:Z,20,),0)</f>
        <v>0</v>
      </c>
      <c r="BM469" s="29" t="str">
        <f>IFERROR(VLOOKUP(tab_herpeto[[#This Row],[Espécie*2]],'Base de dados'!B:Z,24),0)</f>
        <v>-</v>
      </c>
      <c r="BN469" s="29">
        <f>IFERROR(VLOOKUP(tab_herpeto[[#This Row],[Espécie*2]],'Base de dados'!B:Z,25,),0)</f>
        <v>0</v>
      </c>
      <c r="BO469" s="29">
        <f>IFERROR(VLOOKUP(tab_herpeto[[#This Row],[Espécie*2]],'Base de dados'!B:Z,2),0)</f>
        <v>40</v>
      </c>
      <c r="BP469" s="29">
        <f>IFERROR(VLOOKUP(tab_herpeto[[#This Row],[Espécie*2]],'Base de dados'!B:AA,26),0)</f>
        <v>0</v>
      </c>
    </row>
    <row r="470" spans="2:68" x14ac:dyDescent="0.25">
      <c r="B470" s="29">
        <v>466</v>
      </c>
      <c r="C470" s="33" t="s">
        <v>3071</v>
      </c>
      <c r="D470" s="29" t="s">
        <v>3131</v>
      </c>
      <c r="E470" s="29" t="s">
        <v>86</v>
      </c>
      <c r="F470" s="50">
        <v>45203</v>
      </c>
      <c r="G470" s="50" t="s">
        <v>3072</v>
      </c>
      <c r="H470" s="50"/>
      <c r="I470" s="50" t="s">
        <v>57</v>
      </c>
      <c r="J470" s="50" t="s">
        <v>3133</v>
      </c>
      <c r="K470" s="50" t="s">
        <v>1003</v>
      </c>
      <c r="L470" s="29" t="str">
        <f>IFERROR(VLOOKUP(tab_herpeto[[#This Row],[Espécie*]],'Base de dados'!B:Z,7,),0)</f>
        <v>pererequinha-do-brejo</v>
      </c>
      <c r="M470" s="29" t="s">
        <v>3</v>
      </c>
      <c r="N470" s="49" t="s">
        <v>82</v>
      </c>
      <c r="O470" s="49" t="s">
        <v>82</v>
      </c>
      <c r="P470" s="29" t="s">
        <v>39</v>
      </c>
      <c r="Q470" s="49" t="s">
        <v>3136</v>
      </c>
      <c r="R470" s="49"/>
      <c r="S470" s="49" t="s">
        <v>4</v>
      </c>
      <c r="T470" s="55">
        <v>0.75</v>
      </c>
      <c r="U470" s="55">
        <v>0.79166666666666696</v>
      </c>
      <c r="V470" s="49"/>
      <c r="W470" s="49"/>
      <c r="X470" s="29"/>
      <c r="Y470" s="29"/>
      <c r="Z470" s="33">
        <f>tab_herpeto[[#This Row],[Data]]</f>
        <v>45203</v>
      </c>
      <c r="AA470" s="29" t="str">
        <f>tab_herpeto[[#This Row],[Empreendimento]]</f>
        <v>PCH Canoas</v>
      </c>
      <c r="AB470" s="29" t="s">
        <v>175</v>
      </c>
      <c r="AC470" s="29" t="s">
        <v>178</v>
      </c>
      <c r="AD470" s="29" t="s">
        <v>181</v>
      </c>
      <c r="AE470" s="29" t="s">
        <v>3086</v>
      </c>
      <c r="AF470" s="29" t="s">
        <v>184</v>
      </c>
      <c r="AG470" s="29" t="s">
        <v>3130</v>
      </c>
      <c r="AH470" s="29" t="s">
        <v>189</v>
      </c>
      <c r="AI470" s="43" t="str">
        <f>tab_herpeto[[#This Row],[Espécie*]]</f>
        <v>Dendropsophus minutus</v>
      </c>
      <c r="AJ470" s="34" t="str">
        <f>IFERROR(VLOOKUP(tab_herpeto[[#This Row],[Espécie*2]],'Base de dados'!B:Z,7,),0)</f>
        <v>pererequinha-do-brejo</v>
      </c>
      <c r="AK470" s="29" t="str">
        <f>IFERROR(VLOOKUP(tab_herpeto[[#This Row],[Espécie*2]],'Base de dados'!B:Z,13,),0)</f>
        <v>-</v>
      </c>
      <c r="AL470" s="29"/>
      <c r="AM470" s="4">
        <v>532838</v>
      </c>
      <c r="AN470" s="4">
        <v>6964142</v>
      </c>
      <c r="AO470" s="29" t="str">
        <f>IFERROR(VLOOKUP(tab_herpeto[[#This Row],[Espécie*2]],'Base de dados'!B:Z,22,),0)</f>
        <v>-</v>
      </c>
      <c r="AP470" s="29" t="str">
        <f>IFERROR(VLOOKUP(tab_herpeto[[#This Row],[Espécie*2]],'Base de dados'!B:Z,23,),0)</f>
        <v>-</v>
      </c>
      <c r="AQ470" s="29" t="str">
        <f>IFERROR(VLOOKUP(tab_herpeto[[#This Row],[Espécie*2]],'Base de dados'!B:Z,21,),0)</f>
        <v>LC</v>
      </c>
      <c r="AR470" s="29" t="str">
        <f>tab_herpeto[[#This Row],[Campanha]]</f>
        <v>C04</v>
      </c>
      <c r="AS470" s="29"/>
      <c r="AT470" s="29" t="str">
        <f>tab_herpeto[[#This Row],[Método]]</f>
        <v>Ponto de escuta</v>
      </c>
      <c r="AU470" s="29" t="str">
        <f>tab_herpeto[[#This Row],[ID Marcação*]]</f>
        <v>-</v>
      </c>
      <c r="AV470" s="29">
        <f>tab_herpeto[[#This Row],[Nº do Tombo]]</f>
        <v>0</v>
      </c>
      <c r="AW470" s="29" t="str">
        <f>IFERROR(VLOOKUP(tab_herpeto[[#This Row],[Espécie*2]],'Base de dados'!B:Z,11,),0)</f>
        <v>R</v>
      </c>
      <c r="AX470" s="29" t="str">
        <f>IFERROR(VLOOKUP(tab_herpeto[[#This Row],[Espécie*2]],'Base de dados'!B:Z,3,),0)</f>
        <v>Anura</v>
      </c>
      <c r="AY470" s="29" t="str">
        <f>IFERROR(VLOOKUP(tab_herpeto[[#This Row],[Espécie*2]],'Base de dados'!B:Z,4,),0)</f>
        <v>Hylidae</v>
      </c>
      <c r="AZ470" s="29" t="str">
        <f>IFERROR(VLOOKUP(tab_herpeto[[#This Row],[Espécie*2]],'Base de dados'!B:Z,5,),0)</f>
        <v>Dendropsophinae</v>
      </c>
      <c r="BA470" s="29">
        <f>IFERROR(VLOOKUP(tab_herpeto[[#This Row],[Espécie*2]],'Base de dados'!B:Z,6,),0)</f>
        <v>0</v>
      </c>
      <c r="BB470" s="29" t="str">
        <f>IFERROR(VLOOKUP(tab_herpeto[[#This Row],[Espécie*2]],'Base de dados'!B:Z,8,),0)</f>
        <v>-</v>
      </c>
      <c r="BC470" s="29" t="str">
        <f>IFERROR(VLOOKUP(tab_herpeto[[#This Row],[Espécie*2]],'Base de dados'!B:Z,9,),0)</f>
        <v>Ar</v>
      </c>
      <c r="BD470" s="29" t="str">
        <f>IFERROR(VLOOKUP(tab_herpeto[[#This Row],[Espécie*2]],'Base de dados'!B:Z,10,),0)</f>
        <v>A</v>
      </c>
      <c r="BE470" s="29" t="str">
        <f>IFERROR(VLOOKUP(tab_herpeto[[#This Row],[Espécie*2]],'Base de dados'!B:Z,12,),0)</f>
        <v>-</v>
      </c>
      <c r="BF470" s="29" t="str">
        <f>IFERROR(VLOOKUP(tab_herpeto[[#This Row],[Espécie*2]],'Base de dados'!B:Z,14,),0)</f>
        <v>RS, SC, PR, SP, RJ, ES, MG, BA, SE, AL, PE, PB, RN, CE, PI, MA, MS, MT, GO, DF, TO, PA, AM, AP, RO, RR, AC</v>
      </c>
      <c r="BG470" s="29">
        <f>IFERROR(VLOOKUP(tab_herpeto[[#This Row],[Espécie*2]],'Base de dados'!B:Z,15,),0)</f>
        <v>0</v>
      </c>
      <c r="BH470" s="29">
        <f>IFERROR(VLOOKUP(tab_herpeto[[#This Row],[Espécie*2]],'Base de dados'!B:Z,16,),0)</f>
        <v>0</v>
      </c>
      <c r="BI470" s="29">
        <f>IFERROR(VLOOKUP(tab_herpeto[[#This Row],[Espécie*2]],'Base de dados'!B:Z,17,),0)</f>
        <v>0</v>
      </c>
      <c r="BJ470" s="29">
        <f>IFERROR(VLOOKUP(tab_herpeto[[#This Row],[Espécie*2]],'Base de dados'!B:Z,18,),0)</f>
        <v>0</v>
      </c>
      <c r="BK470" s="29" t="str">
        <f>IFERROR(VLOOKUP(tab_herpeto[[#This Row],[Espécie*2]],'Base de dados'!B:Z,19,),0)</f>
        <v>-</v>
      </c>
      <c r="BL470" s="29" t="str">
        <f>IFERROR(VLOOKUP(tab_herpeto[[#This Row],[Espécie*2]],'Base de dados'!B:Z,20,),0)</f>
        <v>-</v>
      </c>
      <c r="BM470" s="29" t="str">
        <f>IFERROR(VLOOKUP(tab_herpeto[[#This Row],[Espécie*2]],'Base de dados'!B:Z,24),0)</f>
        <v>-</v>
      </c>
      <c r="BN470" s="29" t="str">
        <f>IFERROR(VLOOKUP(tab_herpeto[[#This Row],[Espécie*2]],'Base de dados'!B:Z,25,),0)</f>
        <v>-</v>
      </c>
      <c r="BO470" s="29">
        <f>IFERROR(VLOOKUP(tab_herpeto[[#This Row],[Espécie*2]],'Base de dados'!B:Z,2),0)</f>
        <v>898</v>
      </c>
      <c r="BP470" s="29">
        <f>IFERROR(VLOOKUP(tab_herpeto[[#This Row],[Espécie*2]],'Base de dados'!B:AA,26),0)</f>
        <v>0</v>
      </c>
    </row>
    <row r="471" spans="2:68" x14ac:dyDescent="0.25">
      <c r="B471" s="29">
        <v>467</v>
      </c>
      <c r="C471" s="33" t="s">
        <v>3071</v>
      </c>
      <c r="D471" s="29" t="s">
        <v>3131</v>
      </c>
      <c r="E471" s="29" t="s">
        <v>86</v>
      </c>
      <c r="F471" s="50">
        <v>45203</v>
      </c>
      <c r="G471" s="50" t="s">
        <v>3072</v>
      </c>
      <c r="H471" s="50"/>
      <c r="I471" s="50" t="s">
        <v>57</v>
      </c>
      <c r="J471" s="50" t="s">
        <v>3133</v>
      </c>
      <c r="K471" s="50" t="s">
        <v>1003</v>
      </c>
      <c r="L471" s="29" t="str">
        <f>IFERROR(VLOOKUP(tab_herpeto[[#This Row],[Espécie*]],'Base de dados'!B:Z,7,),0)</f>
        <v>pererequinha-do-brejo</v>
      </c>
      <c r="M471" s="29" t="s">
        <v>3</v>
      </c>
      <c r="N471" s="49" t="s">
        <v>82</v>
      </c>
      <c r="O471" s="49" t="s">
        <v>82</v>
      </c>
      <c r="P471" s="29" t="s">
        <v>39</v>
      </c>
      <c r="Q471" s="49" t="s">
        <v>3136</v>
      </c>
      <c r="R471" s="49"/>
      <c r="S471" s="49" t="s">
        <v>4</v>
      </c>
      <c r="T471" s="55">
        <v>0.75</v>
      </c>
      <c r="U471" s="55">
        <v>0.79166666666666696</v>
      </c>
      <c r="V471" s="49"/>
      <c r="W471" s="49"/>
      <c r="X471" s="29"/>
      <c r="Y471" s="29"/>
      <c r="Z471" s="33">
        <f>tab_herpeto[[#This Row],[Data]]</f>
        <v>45203</v>
      </c>
      <c r="AA471" s="29" t="str">
        <f>tab_herpeto[[#This Row],[Empreendimento]]</f>
        <v>PCH Canoas</v>
      </c>
      <c r="AB471" s="29" t="s">
        <v>175</v>
      </c>
      <c r="AC471" s="29" t="s">
        <v>178</v>
      </c>
      <c r="AD471" s="29" t="s">
        <v>181</v>
      </c>
      <c r="AE471" s="29" t="s">
        <v>3086</v>
      </c>
      <c r="AF471" s="29" t="s">
        <v>184</v>
      </c>
      <c r="AG471" s="29" t="s">
        <v>3130</v>
      </c>
      <c r="AH471" s="29" t="s">
        <v>189</v>
      </c>
      <c r="AI471" s="43" t="str">
        <f>tab_herpeto[[#This Row],[Espécie*]]</f>
        <v>Dendropsophus minutus</v>
      </c>
      <c r="AJ471" s="34" t="str">
        <f>IFERROR(VLOOKUP(tab_herpeto[[#This Row],[Espécie*2]],'Base de dados'!B:Z,7,),0)</f>
        <v>pererequinha-do-brejo</v>
      </c>
      <c r="AK471" s="29" t="str">
        <f>IFERROR(VLOOKUP(tab_herpeto[[#This Row],[Espécie*2]],'Base de dados'!B:Z,13,),0)</f>
        <v>-</v>
      </c>
      <c r="AL471" s="29"/>
      <c r="AM471" s="4">
        <v>532838</v>
      </c>
      <c r="AN471" s="4">
        <v>6964142</v>
      </c>
      <c r="AO471" s="29" t="str">
        <f>IFERROR(VLOOKUP(tab_herpeto[[#This Row],[Espécie*2]],'Base de dados'!B:Z,22,),0)</f>
        <v>-</v>
      </c>
      <c r="AP471" s="29" t="str">
        <f>IFERROR(VLOOKUP(tab_herpeto[[#This Row],[Espécie*2]],'Base de dados'!B:Z,23,),0)</f>
        <v>-</v>
      </c>
      <c r="AQ471" s="29" t="str">
        <f>IFERROR(VLOOKUP(tab_herpeto[[#This Row],[Espécie*2]],'Base de dados'!B:Z,21,),0)</f>
        <v>LC</v>
      </c>
      <c r="AR471" s="29" t="str">
        <f>tab_herpeto[[#This Row],[Campanha]]</f>
        <v>C04</v>
      </c>
      <c r="AS471" s="29"/>
      <c r="AT471" s="29" t="str">
        <f>tab_herpeto[[#This Row],[Método]]</f>
        <v>Ponto de escuta</v>
      </c>
      <c r="AU471" s="29" t="str">
        <f>tab_herpeto[[#This Row],[ID Marcação*]]</f>
        <v>-</v>
      </c>
      <c r="AV471" s="29">
        <f>tab_herpeto[[#This Row],[Nº do Tombo]]</f>
        <v>0</v>
      </c>
      <c r="AW471" s="29" t="str">
        <f>IFERROR(VLOOKUP(tab_herpeto[[#This Row],[Espécie*2]],'Base de dados'!B:Z,11,),0)</f>
        <v>R</v>
      </c>
      <c r="AX471" s="29" t="str">
        <f>IFERROR(VLOOKUP(tab_herpeto[[#This Row],[Espécie*2]],'Base de dados'!B:Z,3,),0)</f>
        <v>Anura</v>
      </c>
      <c r="AY471" s="29" t="str">
        <f>IFERROR(VLOOKUP(tab_herpeto[[#This Row],[Espécie*2]],'Base de dados'!B:Z,4,),0)</f>
        <v>Hylidae</v>
      </c>
      <c r="AZ471" s="29" t="str">
        <f>IFERROR(VLOOKUP(tab_herpeto[[#This Row],[Espécie*2]],'Base de dados'!B:Z,5,),0)</f>
        <v>Dendropsophinae</v>
      </c>
      <c r="BA471" s="29">
        <f>IFERROR(VLOOKUP(tab_herpeto[[#This Row],[Espécie*2]],'Base de dados'!B:Z,6,),0)</f>
        <v>0</v>
      </c>
      <c r="BB471" s="29" t="str">
        <f>IFERROR(VLOOKUP(tab_herpeto[[#This Row],[Espécie*2]],'Base de dados'!B:Z,8,),0)</f>
        <v>-</v>
      </c>
      <c r="BC471" s="29" t="str">
        <f>IFERROR(VLOOKUP(tab_herpeto[[#This Row],[Espécie*2]],'Base de dados'!B:Z,9,),0)</f>
        <v>Ar</v>
      </c>
      <c r="BD471" s="29" t="str">
        <f>IFERROR(VLOOKUP(tab_herpeto[[#This Row],[Espécie*2]],'Base de dados'!B:Z,10,),0)</f>
        <v>A</v>
      </c>
      <c r="BE471" s="29" t="str">
        <f>IFERROR(VLOOKUP(tab_herpeto[[#This Row],[Espécie*2]],'Base de dados'!B:Z,12,),0)</f>
        <v>-</v>
      </c>
      <c r="BF471" s="29" t="str">
        <f>IFERROR(VLOOKUP(tab_herpeto[[#This Row],[Espécie*2]],'Base de dados'!B:Z,14,),0)</f>
        <v>RS, SC, PR, SP, RJ, ES, MG, BA, SE, AL, PE, PB, RN, CE, PI, MA, MS, MT, GO, DF, TO, PA, AM, AP, RO, RR, AC</v>
      </c>
      <c r="BG471" s="29">
        <f>IFERROR(VLOOKUP(tab_herpeto[[#This Row],[Espécie*2]],'Base de dados'!B:Z,15,),0)</f>
        <v>0</v>
      </c>
      <c r="BH471" s="29">
        <f>IFERROR(VLOOKUP(tab_herpeto[[#This Row],[Espécie*2]],'Base de dados'!B:Z,16,),0)</f>
        <v>0</v>
      </c>
      <c r="BI471" s="29">
        <f>IFERROR(VLOOKUP(tab_herpeto[[#This Row],[Espécie*2]],'Base de dados'!B:Z,17,),0)</f>
        <v>0</v>
      </c>
      <c r="BJ471" s="29">
        <f>IFERROR(VLOOKUP(tab_herpeto[[#This Row],[Espécie*2]],'Base de dados'!B:Z,18,),0)</f>
        <v>0</v>
      </c>
      <c r="BK471" s="29" t="str">
        <f>IFERROR(VLOOKUP(tab_herpeto[[#This Row],[Espécie*2]],'Base de dados'!B:Z,19,),0)</f>
        <v>-</v>
      </c>
      <c r="BL471" s="29" t="str">
        <f>IFERROR(VLOOKUP(tab_herpeto[[#This Row],[Espécie*2]],'Base de dados'!B:Z,20,),0)</f>
        <v>-</v>
      </c>
      <c r="BM471" s="29" t="str">
        <f>IFERROR(VLOOKUP(tab_herpeto[[#This Row],[Espécie*2]],'Base de dados'!B:Z,24),0)</f>
        <v>-</v>
      </c>
      <c r="BN471" s="29" t="str">
        <f>IFERROR(VLOOKUP(tab_herpeto[[#This Row],[Espécie*2]],'Base de dados'!B:Z,25,),0)</f>
        <v>-</v>
      </c>
      <c r="BO471" s="29">
        <f>IFERROR(VLOOKUP(tab_herpeto[[#This Row],[Espécie*2]],'Base de dados'!B:Z,2),0)</f>
        <v>898</v>
      </c>
      <c r="BP471" s="29">
        <f>IFERROR(VLOOKUP(tab_herpeto[[#This Row],[Espécie*2]],'Base de dados'!B:AA,26),0)</f>
        <v>0</v>
      </c>
    </row>
    <row r="472" spans="2:68" x14ac:dyDescent="0.25">
      <c r="B472" s="29">
        <v>468</v>
      </c>
      <c r="C472" s="33" t="s">
        <v>3071</v>
      </c>
      <c r="D472" s="29" t="s">
        <v>3131</v>
      </c>
      <c r="E472" s="29" t="s">
        <v>86</v>
      </c>
      <c r="F472" s="50">
        <v>45203</v>
      </c>
      <c r="G472" s="50" t="s">
        <v>3072</v>
      </c>
      <c r="H472" s="50"/>
      <c r="I472" s="50" t="s">
        <v>57</v>
      </c>
      <c r="J472" s="50" t="s">
        <v>3133</v>
      </c>
      <c r="K472" s="50" t="s">
        <v>1003</v>
      </c>
      <c r="L472" s="29" t="str">
        <f>IFERROR(VLOOKUP(tab_herpeto[[#This Row],[Espécie*]],'Base de dados'!B:Z,7,),0)</f>
        <v>pererequinha-do-brejo</v>
      </c>
      <c r="M472" s="29" t="s">
        <v>3</v>
      </c>
      <c r="N472" s="49" t="s">
        <v>82</v>
      </c>
      <c r="O472" s="49" t="s">
        <v>82</v>
      </c>
      <c r="P472" s="29" t="s">
        <v>39</v>
      </c>
      <c r="Q472" s="49" t="s">
        <v>3136</v>
      </c>
      <c r="R472" s="49"/>
      <c r="S472" s="49" t="s">
        <v>4</v>
      </c>
      <c r="T472" s="55">
        <v>0.75</v>
      </c>
      <c r="U472" s="55">
        <v>0.79166666666666696</v>
      </c>
      <c r="V472" s="49"/>
      <c r="W472" s="49"/>
      <c r="X472" s="29"/>
      <c r="Y472" s="29"/>
      <c r="Z472" s="33">
        <f>tab_herpeto[[#This Row],[Data]]</f>
        <v>45203</v>
      </c>
      <c r="AA472" s="29" t="str">
        <f>tab_herpeto[[#This Row],[Empreendimento]]</f>
        <v>PCH Canoas</v>
      </c>
      <c r="AB472" s="29" t="s">
        <v>175</v>
      </c>
      <c r="AC472" s="29" t="s">
        <v>178</v>
      </c>
      <c r="AD472" s="29" t="s">
        <v>181</v>
      </c>
      <c r="AE472" s="29" t="s">
        <v>3086</v>
      </c>
      <c r="AF472" s="29" t="s">
        <v>184</v>
      </c>
      <c r="AG472" s="29" t="s">
        <v>3130</v>
      </c>
      <c r="AH472" s="29" t="s">
        <v>189</v>
      </c>
      <c r="AI472" s="43" t="str">
        <f>tab_herpeto[[#This Row],[Espécie*]]</f>
        <v>Dendropsophus minutus</v>
      </c>
      <c r="AJ472" s="34" t="str">
        <f>IFERROR(VLOOKUP(tab_herpeto[[#This Row],[Espécie*2]],'Base de dados'!B:Z,7,),0)</f>
        <v>pererequinha-do-brejo</v>
      </c>
      <c r="AK472" s="29" t="str">
        <f>IFERROR(VLOOKUP(tab_herpeto[[#This Row],[Espécie*2]],'Base de dados'!B:Z,13,),0)</f>
        <v>-</v>
      </c>
      <c r="AL472" s="29"/>
      <c r="AM472" s="4">
        <v>532838</v>
      </c>
      <c r="AN472" s="4">
        <v>6964142</v>
      </c>
      <c r="AO472" s="29" t="str">
        <f>IFERROR(VLOOKUP(tab_herpeto[[#This Row],[Espécie*2]],'Base de dados'!B:Z,22,),0)</f>
        <v>-</v>
      </c>
      <c r="AP472" s="29" t="str">
        <f>IFERROR(VLOOKUP(tab_herpeto[[#This Row],[Espécie*2]],'Base de dados'!B:Z,23,),0)</f>
        <v>-</v>
      </c>
      <c r="AQ472" s="29" t="str">
        <f>IFERROR(VLOOKUP(tab_herpeto[[#This Row],[Espécie*2]],'Base de dados'!B:Z,21,),0)</f>
        <v>LC</v>
      </c>
      <c r="AR472" s="29" t="str">
        <f>tab_herpeto[[#This Row],[Campanha]]</f>
        <v>C04</v>
      </c>
      <c r="AS472" s="29"/>
      <c r="AT472" s="29" t="str">
        <f>tab_herpeto[[#This Row],[Método]]</f>
        <v>Ponto de escuta</v>
      </c>
      <c r="AU472" s="29" t="str">
        <f>tab_herpeto[[#This Row],[ID Marcação*]]</f>
        <v>-</v>
      </c>
      <c r="AV472" s="29">
        <f>tab_herpeto[[#This Row],[Nº do Tombo]]</f>
        <v>0</v>
      </c>
      <c r="AW472" s="29" t="str">
        <f>IFERROR(VLOOKUP(tab_herpeto[[#This Row],[Espécie*2]],'Base de dados'!B:Z,11,),0)</f>
        <v>R</v>
      </c>
      <c r="AX472" s="29" t="str">
        <f>IFERROR(VLOOKUP(tab_herpeto[[#This Row],[Espécie*2]],'Base de dados'!B:Z,3,),0)</f>
        <v>Anura</v>
      </c>
      <c r="AY472" s="29" t="str">
        <f>IFERROR(VLOOKUP(tab_herpeto[[#This Row],[Espécie*2]],'Base de dados'!B:Z,4,),0)</f>
        <v>Hylidae</v>
      </c>
      <c r="AZ472" s="29" t="str">
        <f>IFERROR(VLOOKUP(tab_herpeto[[#This Row],[Espécie*2]],'Base de dados'!B:Z,5,),0)</f>
        <v>Dendropsophinae</v>
      </c>
      <c r="BA472" s="29">
        <f>IFERROR(VLOOKUP(tab_herpeto[[#This Row],[Espécie*2]],'Base de dados'!B:Z,6,),0)</f>
        <v>0</v>
      </c>
      <c r="BB472" s="29" t="str">
        <f>IFERROR(VLOOKUP(tab_herpeto[[#This Row],[Espécie*2]],'Base de dados'!B:Z,8,),0)</f>
        <v>-</v>
      </c>
      <c r="BC472" s="29" t="str">
        <f>IFERROR(VLOOKUP(tab_herpeto[[#This Row],[Espécie*2]],'Base de dados'!B:Z,9,),0)</f>
        <v>Ar</v>
      </c>
      <c r="BD472" s="29" t="str">
        <f>IFERROR(VLOOKUP(tab_herpeto[[#This Row],[Espécie*2]],'Base de dados'!B:Z,10,),0)</f>
        <v>A</v>
      </c>
      <c r="BE472" s="29" t="str">
        <f>IFERROR(VLOOKUP(tab_herpeto[[#This Row],[Espécie*2]],'Base de dados'!B:Z,12,),0)</f>
        <v>-</v>
      </c>
      <c r="BF472" s="29" t="str">
        <f>IFERROR(VLOOKUP(tab_herpeto[[#This Row],[Espécie*2]],'Base de dados'!B:Z,14,),0)</f>
        <v>RS, SC, PR, SP, RJ, ES, MG, BA, SE, AL, PE, PB, RN, CE, PI, MA, MS, MT, GO, DF, TO, PA, AM, AP, RO, RR, AC</v>
      </c>
      <c r="BG472" s="29">
        <f>IFERROR(VLOOKUP(tab_herpeto[[#This Row],[Espécie*2]],'Base de dados'!B:Z,15,),0)</f>
        <v>0</v>
      </c>
      <c r="BH472" s="29">
        <f>IFERROR(VLOOKUP(tab_herpeto[[#This Row],[Espécie*2]],'Base de dados'!B:Z,16,),0)</f>
        <v>0</v>
      </c>
      <c r="BI472" s="29">
        <f>IFERROR(VLOOKUP(tab_herpeto[[#This Row],[Espécie*2]],'Base de dados'!B:Z,17,),0)</f>
        <v>0</v>
      </c>
      <c r="BJ472" s="29">
        <f>IFERROR(VLOOKUP(tab_herpeto[[#This Row],[Espécie*2]],'Base de dados'!B:Z,18,),0)</f>
        <v>0</v>
      </c>
      <c r="BK472" s="29" t="str">
        <f>IFERROR(VLOOKUP(tab_herpeto[[#This Row],[Espécie*2]],'Base de dados'!B:Z,19,),0)</f>
        <v>-</v>
      </c>
      <c r="BL472" s="29" t="str">
        <f>IFERROR(VLOOKUP(tab_herpeto[[#This Row],[Espécie*2]],'Base de dados'!B:Z,20,),0)</f>
        <v>-</v>
      </c>
      <c r="BM472" s="29" t="str">
        <f>IFERROR(VLOOKUP(tab_herpeto[[#This Row],[Espécie*2]],'Base de dados'!B:Z,24),0)</f>
        <v>-</v>
      </c>
      <c r="BN472" s="29" t="str">
        <f>IFERROR(VLOOKUP(tab_herpeto[[#This Row],[Espécie*2]],'Base de dados'!B:Z,25,),0)</f>
        <v>-</v>
      </c>
      <c r="BO472" s="29">
        <f>IFERROR(VLOOKUP(tab_herpeto[[#This Row],[Espécie*2]],'Base de dados'!B:Z,2),0)</f>
        <v>898</v>
      </c>
      <c r="BP472" s="29">
        <f>IFERROR(VLOOKUP(tab_herpeto[[#This Row],[Espécie*2]],'Base de dados'!B:AA,26),0)</f>
        <v>0</v>
      </c>
    </row>
    <row r="473" spans="2:68" x14ac:dyDescent="0.25">
      <c r="B473" s="29">
        <v>469</v>
      </c>
      <c r="C473" s="33" t="s">
        <v>3071</v>
      </c>
      <c r="D473" s="29" t="s">
        <v>3131</v>
      </c>
      <c r="E473" s="29" t="s">
        <v>86</v>
      </c>
      <c r="F473" s="50">
        <v>45203</v>
      </c>
      <c r="G473" s="50" t="s">
        <v>3072</v>
      </c>
      <c r="H473" s="50"/>
      <c r="I473" s="50" t="s">
        <v>57</v>
      </c>
      <c r="J473" s="50" t="s">
        <v>3133</v>
      </c>
      <c r="K473" s="50" t="s">
        <v>1003</v>
      </c>
      <c r="L473" s="29" t="str">
        <f>IFERROR(VLOOKUP(tab_herpeto[[#This Row],[Espécie*]],'Base de dados'!B:Z,7,),0)</f>
        <v>pererequinha-do-brejo</v>
      </c>
      <c r="M473" s="29" t="s">
        <v>3</v>
      </c>
      <c r="N473" s="49" t="s">
        <v>82</v>
      </c>
      <c r="O473" s="49" t="s">
        <v>82</v>
      </c>
      <c r="P473" s="29" t="s">
        <v>39</v>
      </c>
      <c r="Q473" s="49" t="s">
        <v>3136</v>
      </c>
      <c r="R473" s="49"/>
      <c r="S473" s="49" t="s">
        <v>4</v>
      </c>
      <c r="T473" s="55">
        <v>0.75</v>
      </c>
      <c r="U473" s="55">
        <v>0.79166666666666696</v>
      </c>
      <c r="V473" s="49"/>
      <c r="W473" s="49"/>
      <c r="X473" s="29"/>
      <c r="Y473" s="29"/>
      <c r="Z473" s="33">
        <f>tab_herpeto[[#This Row],[Data]]</f>
        <v>45203</v>
      </c>
      <c r="AA473" s="29" t="str">
        <f>tab_herpeto[[#This Row],[Empreendimento]]</f>
        <v>PCH Canoas</v>
      </c>
      <c r="AB473" s="29" t="s">
        <v>175</v>
      </c>
      <c r="AC473" s="29" t="s">
        <v>178</v>
      </c>
      <c r="AD473" s="29" t="s">
        <v>181</v>
      </c>
      <c r="AE473" s="29" t="s">
        <v>3086</v>
      </c>
      <c r="AF473" s="29" t="s">
        <v>184</v>
      </c>
      <c r="AG473" s="29" t="s">
        <v>3130</v>
      </c>
      <c r="AH473" s="29" t="s">
        <v>189</v>
      </c>
      <c r="AI473" s="43" t="str">
        <f>tab_herpeto[[#This Row],[Espécie*]]</f>
        <v>Dendropsophus minutus</v>
      </c>
      <c r="AJ473" s="34" t="str">
        <f>IFERROR(VLOOKUP(tab_herpeto[[#This Row],[Espécie*2]],'Base de dados'!B:Z,7,),0)</f>
        <v>pererequinha-do-brejo</v>
      </c>
      <c r="AK473" s="29" t="str">
        <f>IFERROR(VLOOKUP(tab_herpeto[[#This Row],[Espécie*2]],'Base de dados'!B:Z,13,),0)</f>
        <v>-</v>
      </c>
      <c r="AL473" s="29"/>
      <c r="AM473" s="4">
        <v>532838</v>
      </c>
      <c r="AN473" s="4">
        <v>6964142</v>
      </c>
      <c r="AO473" s="29" t="str">
        <f>IFERROR(VLOOKUP(tab_herpeto[[#This Row],[Espécie*2]],'Base de dados'!B:Z,22,),0)</f>
        <v>-</v>
      </c>
      <c r="AP473" s="29" t="str">
        <f>IFERROR(VLOOKUP(tab_herpeto[[#This Row],[Espécie*2]],'Base de dados'!B:Z,23,),0)</f>
        <v>-</v>
      </c>
      <c r="AQ473" s="29" t="str">
        <f>IFERROR(VLOOKUP(tab_herpeto[[#This Row],[Espécie*2]],'Base de dados'!B:Z,21,),0)</f>
        <v>LC</v>
      </c>
      <c r="AR473" s="29" t="str">
        <f>tab_herpeto[[#This Row],[Campanha]]</f>
        <v>C04</v>
      </c>
      <c r="AS473" s="29"/>
      <c r="AT473" s="29" t="str">
        <f>tab_herpeto[[#This Row],[Método]]</f>
        <v>Ponto de escuta</v>
      </c>
      <c r="AU473" s="29" t="str">
        <f>tab_herpeto[[#This Row],[ID Marcação*]]</f>
        <v>-</v>
      </c>
      <c r="AV473" s="29">
        <f>tab_herpeto[[#This Row],[Nº do Tombo]]</f>
        <v>0</v>
      </c>
      <c r="AW473" s="29" t="str">
        <f>IFERROR(VLOOKUP(tab_herpeto[[#This Row],[Espécie*2]],'Base de dados'!B:Z,11,),0)</f>
        <v>R</v>
      </c>
      <c r="AX473" s="29" t="str">
        <f>IFERROR(VLOOKUP(tab_herpeto[[#This Row],[Espécie*2]],'Base de dados'!B:Z,3,),0)</f>
        <v>Anura</v>
      </c>
      <c r="AY473" s="29" t="str">
        <f>IFERROR(VLOOKUP(tab_herpeto[[#This Row],[Espécie*2]],'Base de dados'!B:Z,4,),0)</f>
        <v>Hylidae</v>
      </c>
      <c r="AZ473" s="29" t="str">
        <f>IFERROR(VLOOKUP(tab_herpeto[[#This Row],[Espécie*2]],'Base de dados'!B:Z,5,),0)</f>
        <v>Dendropsophinae</v>
      </c>
      <c r="BA473" s="29">
        <f>IFERROR(VLOOKUP(tab_herpeto[[#This Row],[Espécie*2]],'Base de dados'!B:Z,6,),0)</f>
        <v>0</v>
      </c>
      <c r="BB473" s="29" t="str">
        <f>IFERROR(VLOOKUP(tab_herpeto[[#This Row],[Espécie*2]],'Base de dados'!B:Z,8,),0)</f>
        <v>-</v>
      </c>
      <c r="BC473" s="29" t="str">
        <f>IFERROR(VLOOKUP(tab_herpeto[[#This Row],[Espécie*2]],'Base de dados'!B:Z,9,),0)</f>
        <v>Ar</v>
      </c>
      <c r="BD473" s="29" t="str">
        <f>IFERROR(VLOOKUP(tab_herpeto[[#This Row],[Espécie*2]],'Base de dados'!B:Z,10,),0)</f>
        <v>A</v>
      </c>
      <c r="BE473" s="29" t="str">
        <f>IFERROR(VLOOKUP(tab_herpeto[[#This Row],[Espécie*2]],'Base de dados'!B:Z,12,),0)</f>
        <v>-</v>
      </c>
      <c r="BF473" s="29" t="str">
        <f>IFERROR(VLOOKUP(tab_herpeto[[#This Row],[Espécie*2]],'Base de dados'!B:Z,14,),0)</f>
        <v>RS, SC, PR, SP, RJ, ES, MG, BA, SE, AL, PE, PB, RN, CE, PI, MA, MS, MT, GO, DF, TO, PA, AM, AP, RO, RR, AC</v>
      </c>
      <c r="BG473" s="29">
        <f>IFERROR(VLOOKUP(tab_herpeto[[#This Row],[Espécie*2]],'Base de dados'!B:Z,15,),0)</f>
        <v>0</v>
      </c>
      <c r="BH473" s="29">
        <f>IFERROR(VLOOKUP(tab_herpeto[[#This Row],[Espécie*2]],'Base de dados'!B:Z,16,),0)</f>
        <v>0</v>
      </c>
      <c r="BI473" s="29">
        <f>IFERROR(VLOOKUP(tab_herpeto[[#This Row],[Espécie*2]],'Base de dados'!B:Z,17,),0)</f>
        <v>0</v>
      </c>
      <c r="BJ473" s="29">
        <f>IFERROR(VLOOKUP(tab_herpeto[[#This Row],[Espécie*2]],'Base de dados'!B:Z,18,),0)</f>
        <v>0</v>
      </c>
      <c r="BK473" s="29" t="str">
        <f>IFERROR(VLOOKUP(tab_herpeto[[#This Row],[Espécie*2]],'Base de dados'!B:Z,19,),0)</f>
        <v>-</v>
      </c>
      <c r="BL473" s="29" t="str">
        <f>IFERROR(VLOOKUP(tab_herpeto[[#This Row],[Espécie*2]],'Base de dados'!B:Z,20,),0)</f>
        <v>-</v>
      </c>
      <c r="BM473" s="29" t="str">
        <f>IFERROR(VLOOKUP(tab_herpeto[[#This Row],[Espécie*2]],'Base de dados'!B:Z,24),0)</f>
        <v>-</v>
      </c>
      <c r="BN473" s="29" t="str">
        <f>IFERROR(VLOOKUP(tab_herpeto[[#This Row],[Espécie*2]],'Base de dados'!B:Z,25,),0)</f>
        <v>-</v>
      </c>
      <c r="BO473" s="29">
        <f>IFERROR(VLOOKUP(tab_herpeto[[#This Row],[Espécie*2]],'Base de dados'!B:Z,2),0)</f>
        <v>898</v>
      </c>
      <c r="BP473" s="29">
        <f>IFERROR(VLOOKUP(tab_herpeto[[#This Row],[Espécie*2]],'Base de dados'!B:AA,26),0)</f>
        <v>0</v>
      </c>
    </row>
    <row r="474" spans="2:68" x14ac:dyDescent="0.25">
      <c r="B474" s="29">
        <v>470</v>
      </c>
      <c r="C474" s="33" t="s">
        <v>3071</v>
      </c>
      <c r="D474" s="29" t="s">
        <v>3131</v>
      </c>
      <c r="E474" s="29" t="s">
        <v>86</v>
      </c>
      <c r="F474" s="50">
        <v>45203</v>
      </c>
      <c r="G474" s="50" t="s">
        <v>3072</v>
      </c>
      <c r="H474" s="50"/>
      <c r="I474" s="50" t="s">
        <v>57</v>
      </c>
      <c r="J474" s="50" t="s">
        <v>3133</v>
      </c>
      <c r="K474" s="50" t="s">
        <v>1003</v>
      </c>
      <c r="L474" s="29" t="str">
        <f>IFERROR(VLOOKUP(tab_herpeto[[#This Row],[Espécie*]],'Base de dados'!B:Z,7,),0)</f>
        <v>pererequinha-do-brejo</v>
      </c>
      <c r="M474" s="29" t="s">
        <v>3</v>
      </c>
      <c r="N474" s="49" t="s">
        <v>82</v>
      </c>
      <c r="O474" s="49" t="s">
        <v>82</v>
      </c>
      <c r="P474" s="29" t="s">
        <v>39</v>
      </c>
      <c r="Q474" s="49" t="s">
        <v>3136</v>
      </c>
      <c r="R474" s="49"/>
      <c r="S474" s="49" t="s">
        <v>4</v>
      </c>
      <c r="T474" s="55">
        <v>0.75</v>
      </c>
      <c r="U474" s="55">
        <v>0.79166666666666696</v>
      </c>
      <c r="V474" s="49"/>
      <c r="W474" s="49"/>
      <c r="X474" s="29"/>
      <c r="Y474" s="29"/>
      <c r="Z474" s="33">
        <f>tab_herpeto[[#This Row],[Data]]</f>
        <v>45203</v>
      </c>
      <c r="AA474" s="29" t="str">
        <f>tab_herpeto[[#This Row],[Empreendimento]]</f>
        <v>PCH Canoas</v>
      </c>
      <c r="AB474" s="29" t="s">
        <v>175</v>
      </c>
      <c r="AC474" s="29" t="s">
        <v>178</v>
      </c>
      <c r="AD474" s="29" t="s">
        <v>181</v>
      </c>
      <c r="AE474" s="29" t="s">
        <v>3086</v>
      </c>
      <c r="AF474" s="29" t="s">
        <v>184</v>
      </c>
      <c r="AG474" s="29" t="s">
        <v>3130</v>
      </c>
      <c r="AH474" s="29" t="s">
        <v>189</v>
      </c>
      <c r="AI474" s="43" t="str">
        <f>tab_herpeto[[#This Row],[Espécie*]]</f>
        <v>Dendropsophus minutus</v>
      </c>
      <c r="AJ474" s="34" t="str">
        <f>IFERROR(VLOOKUP(tab_herpeto[[#This Row],[Espécie*2]],'Base de dados'!B:Z,7,),0)</f>
        <v>pererequinha-do-brejo</v>
      </c>
      <c r="AK474" s="29" t="str">
        <f>IFERROR(VLOOKUP(tab_herpeto[[#This Row],[Espécie*2]],'Base de dados'!B:Z,13,),0)</f>
        <v>-</v>
      </c>
      <c r="AL474" s="29"/>
      <c r="AM474" s="4">
        <v>532838</v>
      </c>
      <c r="AN474" s="4">
        <v>6964142</v>
      </c>
      <c r="AO474" s="29" t="str">
        <f>IFERROR(VLOOKUP(tab_herpeto[[#This Row],[Espécie*2]],'Base de dados'!B:Z,22,),0)</f>
        <v>-</v>
      </c>
      <c r="AP474" s="29" t="str">
        <f>IFERROR(VLOOKUP(tab_herpeto[[#This Row],[Espécie*2]],'Base de dados'!B:Z,23,),0)</f>
        <v>-</v>
      </c>
      <c r="AQ474" s="29" t="str">
        <f>IFERROR(VLOOKUP(tab_herpeto[[#This Row],[Espécie*2]],'Base de dados'!B:Z,21,),0)</f>
        <v>LC</v>
      </c>
      <c r="AR474" s="29" t="str">
        <f>tab_herpeto[[#This Row],[Campanha]]</f>
        <v>C04</v>
      </c>
      <c r="AS474" s="29"/>
      <c r="AT474" s="29" t="str">
        <f>tab_herpeto[[#This Row],[Método]]</f>
        <v>Ponto de escuta</v>
      </c>
      <c r="AU474" s="29" t="str">
        <f>tab_herpeto[[#This Row],[ID Marcação*]]</f>
        <v>-</v>
      </c>
      <c r="AV474" s="29">
        <f>tab_herpeto[[#This Row],[Nº do Tombo]]</f>
        <v>0</v>
      </c>
      <c r="AW474" s="29" t="str">
        <f>IFERROR(VLOOKUP(tab_herpeto[[#This Row],[Espécie*2]],'Base de dados'!B:Z,11,),0)</f>
        <v>R</v>
      </c>
      <c r="AX474" s="29" t="str">
        <f>IFERROR(VLOOKUP(tab_herpeto[[#This Row],[Espécie*2]],'Base de dados'!B:Z,3,),0)</f>
        <v>Anura</v>
      </c>
      <c r="AY474" s="29" t="str">
        <f>IFERROR(VLOOKUP(tab_herpeto[[#This Row],[Espécie*2]],'Base de dados'!B:Z,4,),0)</f>
        <v>Hylidae</v>
      </c>
      <c r="AZ474" s="29" t="str">
        <f>IFERROR(VLOOKUP(tab_herpeto[[#This Row],[Espécie*2]],'Base de dados'!B:Z,5,),0)</f>
        <v>Dendropsophinae</v>
      </c>
      <c r="BA474" s="29">
        <f>IFERROR(VLOOKUP(tab_herpeto[[#This Row],[Espécie*2]],'Base de dados'!B:Z,6,),0)</f>
        <v>0</v>
      </c>
      <c r="BB474" s="29" t="str">
        <f>IFERROR(VLOOKUP(tab_herpeto[[#This Row],[Espécie*2]],'Base de dados'!B:Z,8,),0)</f>
        <v>-</v>
      </c>
      <c r="BC474" s="29" t="str">
        <f>IFERROR(VLOOKUP(tab_herpeto[[#This Row],[Espécie*2]],'Base de dados'!B:Z,9,),0)</f>
        <v>Ar</v>
      </c>
      <c r="BD474" s="29" t="str">
        <f>IFERROR(VLOOKUP(tab_herpeto[[#This Row],[Espécie*2]],'Base de dados'!B:Z,10,),0)</f>
        <v>A</v>
      </c>
      <c r="BE474" s="29" t="str">
        <f>IFERROR(VLOOKUP(tab_herpeto[[#This Row],[Espécie*2]],'Base de dados'!B:Z,12,),0)</f>
        <v>-</v>
      </c>
      <c r="BF474" s="29" t="str">
        <f>IFERROR(VLOOKUP(tab_herpeto[[#This Row],[Espécie*2]],'Base de dados'!B:Z,14,),0)</f>
        <v>RS, SC, PR, SP, RJ, ES, MG, BA, SE, AL, PE, PB, RN, CE, PI, MA, MS, MT, GO, DF, TO, PA, AM, AP, RO, RR, AC</v>
      </c>
      <c r="BG474" s="29">
        <f>IFERROR(VLOOKUP(tab_herpeto[[#This Row],[Espécie*2]],'Base de dados'!B:Z,15,),0)</f>
        <v>0</v>
      </c>
      <c r="BH474" s="29">
        <f>IFERROR(VLOOKUP(tab_herpeto[[#This Row],[Espécie*2]],'Base de dados'!B:Z,16,),0)</f>
        <v>0</v>
      </c>
      <c r="BI474" s="29">
        <f>IFERROR(VLOOKUP(tab_herpeto[[#This Row],[Espécie*2]],'Base de dados'!B:Z,17,),0)</f>
        <v>0</v>
      </c>
      <c r="BJ474" s="29">
        <f>IFERROR(VLOOKUP(tab_herpeto[[#This Row],[Espécie*2]],'Base de dados'!B:Z,18,),0)</f>
        <v>0</v>
      </c>
      <c r="BK474" s="29" t="str">
        <f>IFERROR(VLOOKUP(tab_herpeto[[#This Row],[Espécie*2]],'Base de dados'!B:Z,19,),0)</f>
        <v>-</v>
      </c>
      <c r="BL474" s="29" t="str">
        <f>IFERROR(VLOOKUP(tab_herpeto[[#This Row],[Espécie*2]],'Base de dados'!B:Z,20,),0)</f>
        <v>-</v>
      </c>
      <c r="BM474" s="29" t="str">
        <f>IFERROR(VLOOKUP(tab_herpeto[[#This Row],[Espécie*2]],'Base de dados'!B:Z,24),0)</f>
        <v>-</v>
      </c>
      <c r="BN474" s="29" t="str">
        <f>IFERROR(VLOOKUP(tab_herpeto[[#This Row],[Espécie*2]],'Base de dados'!B:Z,25,),0)</f>
        <v>-</v>
      </c>
      <c r="BO474" s="29">
        <f>IFERROR(VLOOKUP(tab_herpeto[[#This Row],[Espécie*2]],'Base de dados'!B:Z,2),0)</f>
        <v>898</v>
      </c>
      <c r="BP474" s="29">
        <f>IFERROR(VLOOKUP(tab_herpeto[[#This Row],[Espécie*2]],'Base de dados'!B:AA,26),0)</f>
        <v>0</v>
      </c>
    </row>
    <row r="475" spans="2:68" x14ac:dyDescent="0.25">
      <c r="B475" s="29">
        <v>471</v>
      </c>
      <c r="C475" s="33" t="s">
        <v>3071</v>
      </c>
      <c r="D475" s="29" t="s">
        <v>3131</v>
      </c>
      <c r="E475" s="29" t="s">
        <v>86</v>
      </c>
      <c r="F475" s="50">
        <v>45203</v>
      </c>
      <c r="G475" s="50" t="s">
        <v>3072</v>
      </c>
      <c r="H475" s="50"/>
      <c r="I475" s="50" t="s">
        <v>57</v>
      </c>
      <c r="J475" s="50" t="s">
        <v>3133</v>
      </c>
      <c r="K475" s="50" t="s">
        <v>1003</v>
      </c>
      <c r="L475" s="29" t="str">
        <f>IFERROR(VLOOKUP(tab_herpeto[[#This Row],[Espécie*]],'Base de dados'!B:Z,7,),0)</f>
        <v>pererequinha-do-brejo</v>
      </c>
      <c r="M475" s="29" t="s">
        <v>3</v>
      </c>
      <c r="N475" s="49" t="s">
        <v>82</v>
      </c>
      <c r="O475" s="49" t="s">
        <v>82</v>
      </c>
      <c r="P475" s="29" t="s">
        <v>39</v>
      </c>
      <c r="Q475" s="49" t="s">
        <v>3136</v>
      </c>
      <c r="R475" s="49"/>
      <c r="S475" s="49" t="s">
        <v>4</v>
      </c>
      <c r="T475" s="55">
        <v>0.75</v>
      </c>
      <c r="U475" s="55">
        <v>0.79166666666666696</v>
      </c>
      <c r="V475" s="49"/>
      <c r="W475" s="49"/>
      <c r="X475" s="29"/>
      <c r="Y475" s="29"/>
      <c r="Z475" s="33">
        <f>tab_herpeto[[#This Row],[Data]]</f>
        <v>45203</v>
      </c>
      <c r="AA475" s="29" t="str">
        <f>tab_herpeto[[#This Row],[Empreendimento]]</f>
        <v>PCH Canoas</v>
      </c>
      <c r="AB475" s="29" t="s">
        <v>175</v>
      </c>
      <c r="AC475" s="29" t="s">
        <v>178</v>
      </c>
      <c r="AD475" s="29" t="s">
        <v>181</v>
      </c>
      <c r="AE475" s="29" t="s">
        <v>3086</v>
      </c>
      <c r="AF475" s="29" t="s">
        <v>184</v>
      </c>
      <c r="AG475" s="29" t="s">
        <v>3130</v>
      </c>
      <c r="AH475" s="29" t="s">
        <v>189</v>
      </c>
      <c r="AI475" s="43" t="str">
        <f>tab_herpeto[[#This Row],[Espécie*]]</f>
        <v>Dendropsophus minutus</v>
      </c>
      <c r="AJ475" s="34" t="str">
        <f>IFERROR(VLOOKUP(tab_herpeto[[#This Row],[Espécie*2]],'Base de dados'!B:Z,7,),0)</f>
        <v>pererequinha-do-brejo</v>
      </c>
      <c r="AK475" s="29" t="str">
        <f>IFERROR(VLOOKUP(tab_herpeto[[#This Row],[Espécie*2]],'Base de dados'!B:Z,13,),0)</f>
        <v>-</v>
      </c>
      <c r="AL475" s="29"/>
      <c r="AM475" s="4">
        <v>532838</v>
      </c>
      <c r="AN475" s="4">
        <v>6964142</v>
      </c>
      <c r="AO475" s="29" t="str">
        <f>IFERROR(VLOOKUP(tab_herpeto[[#This Row],[Espécie*2]],'Base de dados'!B:Z,22,),0)</f>
        <v>-</v>
      </c>
      <c r="AP475" s="29" t="str">
        <f>IFERROR(VLOOKUP(tab_herpeto[[#This Row],[Espécie*2]],'Base de dados'!B:Z,23,),0)</f>
        <v>-</v>
      </c>
      <c r="AQ475" s="29" t="str">
        <f>IFERROR(VLOOKUP(tab_herpeto[[#This Row],[Espécie*2]],'Base de dados'!B:Z,21,),0)</f>
        <v>LC</v>
      </c>
      <c r="AR475" s="29" t="str">
        <f>tab_herpeto[[#This Row],[Campanha]]</f>
        <v>C04</v>
      </c>
      <c r="AS475" s="29"/>
      <c r="AT475" s="29" t="str">
        <f>tab_herpeto[[#This Row],[Método]]</f>
        <v>Ponto de escuta</v>
      </c>
      <c r="AU475" s="29" t="str">
        <f>tab_herpeto[[#This Row],[ID Marcação*]]</f>
        <v>-</v>
      </c>
      <c r="AV475" s="29">
        <f>tab_herpeto[[#This Row],[Nº do Tombo]]</f>
        <v>0</v>
      </c>
      <c r="AW475" s="29" t="str">
        <f>IFERROR(VLOOKUP(tab_herpeto[[#This Row],[Espécie*2]],'Base de dados'!B:Z,11,),0)</f>
        <v>R</v>
      </c>
      <c r="AX475" s="29" t="str">
        <f>IFERROR(VLOOKUP(tab_herpeto[[#This Row],[Espécie*2]],'Base de dados'!B:Z,3,),0)</f>
        <v>Anura</v>
      </c>
      <c r="AY475" s="29" t="str">
        <f>IFERROR(VLOOKUP(tab_herpeto[[#This Row],[Espécie*2]],'Base de dados'!B:Z,4,),0)</f>
        <v>Hylidae</v>
      </c>
      <c r="AZ475" s="29" t="str">
        <f>IFERROR(VLOOKUP(tab_herpeto[[#This Row],[Espécie*2]],'Base de dados'!B:Z,5,),0)</f>
        <v>Dendropsophinae</v>
      </c>
      <c r="BA475" s="29">
        <f>IFERROR(VLOOKUP(tab_herpeto[[#This Row],[Espécie*2]],'Base de dados'!B:Z,6,),0)</f>
        <v>0</v>
      </c>
      <c r="BB475" s="29" t="str">
        <f>IFERROR(VLOOKUP(tab_herpeto[[#This Row],[Espécie*2]],'Base de dados'!B:Z,8,),0)</f>
        <v>-</v>
      </c>
      <c r="BC475" s="29" t="str">
        <f>IFERROR(VLOOKUP(tab_herpeto[[#This Row],[Espécie*2]],'Base de dados'!B:Z,9,),0)</f>
        <v>Ar</v>
      </c>
      <c r="BD475" s="29" t="str">
        <f>IFERROR(VLOOKUP(tab_herpeto[[#This Row],[Espécie*2]],'Base de dados'!B:Z,10,),0)</f>
        <v>A</v>
      </c>
      <c r="BE475" s="29" t="str">
        <f>IFERROR(VLOOKUP(tab_herpeto[[#This Row],[Espécie*2]],'Base de dados'!B:Z,12,),0)</f>
        <v>-</v>
      </c>
      <c r="BF475" s="29" t="str">
        <f>IFERROR(VLOOKUP(tab_herpeto[[#This Row],[Espécie*2]],'Base de dados'!B:Z,14,),0)</f>
        <v>RS, SC, PR, SP, RJ, ES, MG, BA, SE, AL, PE, PB, RN, CE, PI, MA, MS, MT, GO, DF, TO, PA, AM, AP, RO, RR, AC</v>
      </c>
      <c r="BG475" s="29">
        <f>IFERROR(VLOOKUP(tab_herpeto[[#This Row],[Espécie*2]],'Base de dados'!B:Z,15,),0)</f>
        <v>0</v>
      </c>
      <c r="BH475" s="29">
        <f>IFERROR(VLOOKUP(tab_herpeto[[#This Row],[Espécie*2]],'Base de dados'!B:Z,16,),0)</f>
        <v>0</v>
      </c>
      <c r="BI475" s="29">
        <f>IFERROR(VLOOKUP(tab_herpeto[[#This Row],[Espécie*2]],'Base de dados'!B:Z,17,),0)</f>
        <v>0</v>
      </c>
      <c r="BJ475" s="29">
        <f>IFERROR(VLOOKUP(tab_herpeto[[#This Row],[Espécie*2]],'Base de dados'!B:Z,18,),0)</f>
        <v>0</v>
      </c>
      <c r="BK475" s="29" t="str">
        <f>IFERROR(VLOOKUP(tab_herpeto[[#This Row],[Espécie*2]],'Base de dados'!B:Z,19,),0)</f>
        <v>-</v>
      </c>
      <c r="BL475" s="29" t="str">
        <f>IFERROR(VLOOKUP(tab_herpeto[[#This Row],[Espécie*2]],'Base de dados'!B:Z,20,),0)</f>
        <v>-</v>
      </c>
      <c r="BM475" s="29" t="str">
        <f>IFERROR(VLOOKUP(tab_herpeto[[#This Row],[Espécie*2]],'Base de dados'!B:Z,24),0)</f>
        <v>-</v>
      </c>
      <c r="BN475" s="29" t="str">
        <f>IFERROR(VLOOKUP(tab_herpeto[[#This Row],[Espécie*2]],'Base de dados'!B:Z,25,),0)</f>
        <v>-</v>
      </c>
      <c r="BO475" s="29">
        <f>IFERROR(VLOOKUP(tab_herpeto[[#This Row],[Espécie*2]],'Base de dados'!B:Z,2),0)</f>
        <v>898</v>
      </c>
      <c r="BP475" s="29">
        <f>IFERROR(VLOOKUP(tab_herpeto[[#This Row],[Espécie*2]],'Base de dados'!B:AA,26),0)</f>
        <v>0</v>
      </c>
    </row>
    <row r="476" spans="2:68" x14ac:dyDescent="0.25">
      <c r="B476" s="29">
        <v>472</v>
      </c>
      <c r="C476" s="33" t="s">
        <v>3071</v>
      </c>
      <c r="D476" s="29" t="s">
        <v>3131</v>
      </c>
      <c r="E476" s="29" t="s">
        <v>86</v>
      </c>
      <c r="F476" s="50">
        <v>45203</v>
      </c>
      <c r="G476" s="50" t="s">
        <v>3072</v>
      </c>
      <c r="H476" s="50"/>
      <c r="I476" s="50" t="s">
        <v>57</v>
      </c>
      <c r="J476" s="50" t="s">
        <v>3133</v>
      </c>
      <c r="K476" s="50" t="s">
        <v>1003</v>
      </c>
      <c r="L476" s="29" t="str">
        <f>IFERROR(VLOOKUP(tab_herpeto[[#This Row],[Espécie*]],'Base de dados'!B:Z,7,),0)</f>
        <v>pererequinha-do-brejo</v>
      </c>
      <c r="M476" s="29" t="s">
        <v>3</v>
      </c>
      <c r="N476" s="49" t="s">
        <v>82</v>
      </c>
      <c r="O476" s="49" t="s">
        <v>82</v>
      </c>
      <c r="P476" s="29" t="s">
        <v>39</v>
      </c>
      <c r="Q476" s="49" t="s">
        <v>3136</v>
      </c>
      <c r="R476" s="49"/>
      <c r="S476" s="49" t="s">
        <v>4</v>
      </c>
      <c r="T476" s="55">
        <v>0.75</v>
      </c>
      <c r="U476" s="55">
        <v>0.79166666666666696</v>
      </c>
      <c r="V476" s="49"/>
      <c r="W476" s="49"/>
      <c r="X476" s="29"/>
      <c r="Y476" s="29"/>
      <c r="Z476" s="33">
        <f>tab_herpeto[[#This Row],[Data]]</f>
        <v>45203</v>
      </c>
      <c r="AA476" s="29" t="str">
        <f>tab_herpeto[[#This Row],[Empreendimento]]</f>
        <v>PCH Canoas</v>
      </c>
      <c r="AB476" s="29" t="s">
        <v>175</v>
      </c>
      <c r="AC476" s="29" t="s">
        <v>178</v>
      </c>
      <c r="AD476" s="29" t="s">
        <v>181</v>
      </c>
      <c r="AE476" s="29" t="s">
        <v>3086</v>
      </c>
      <c r="AF476" s="29" t="s">
        <v>184</v>
      </c>
      <c r="AG476" s="29" t="s">
        <v>3130</v>
      </c>
      <c r="AH476" s="29" t="s">
        <v>189</v>
      </c>
      <c r="AI476" s="43" t="str">
        <f>tab_herpeto[[#This Row],[Espécie*]]</f>
        <v>Dendropsophus minutus</v>
      </c>
      <c r="AJ476" s="34" t="str">
        <f>IFERROR(VLOOKUP(tab_herpeto[[#This Row],[Espécie*2]],'Base de dados'!B:Z,7,),0)</f>
        <v>pererequinha-do-brejo</v>
      </c>
      <c r="AK476" s="29" t="str">
        <f>IFERROR(VLOOKUP(tab_herpeto[[#This Row],[Espécie*2]],'Base de dados'!B:Z,13,),0)</f>
        <v>-</v>
      </c>
      <c r="AL476" s="29"/>
      <c r="AM476" s="4">
        <v>532838</v>
      </c>
      <c r="AN476" s="4">
        <v>6964142</v>
      </c>
      <c r="AO476" s="29" t="str">
        <f>IFERROR(VLOOKUP(tab_herpeto[[#This Row],[Espécie*2]],'Base de dados'!B:Z,22,),0)</f>
        <v>-</v>
      </c>
      <c r="AP476" s="29" t="str">
        <f>IFERROR(VLOOKUP(tab_herpeto[[#This Row],[Espécie*2]],'Base de dados'!B:Z,23,),0)</f>
        <v>-</v>
      </c>
      <c r="AQ476" s="29" t="str">
        <f>IFERROR(VLOOKUP(tab_herpeto[[#This Row],[Espécie*2]],'Base de dados'!B:Z,21,),0)</f>
        <v>LC</v>
      </c>
      <c r="AR476" s="29" t="str">
        <f>tab_herpeto[[#This Row],[Campanha]]</f>
        <v>C04</v>
      </c>
      <c r="AS476" s="29"/>
      <c r="AT476" s="29" t="str">
        <f>tab_herpeto[[#This Row],[Método]]</f>
        <v>Ponto de escuta</v>
      </c>
      <c r="AU476" s="29" t="str">
        <f>tab_herpeto[[#This Row],[ID Marcação*]]</f>
        <v>-</v>
      </c>
      <c r="AV476" s="29">
        <f>tab_herpeto[[#This Row],[Nº do Tombo]]</f>
        <v>0</v>
      </c>
      <c r="AW476" s="29" t="str">
        <f>IFERROR(VLOOKUP(tab_herpeto[[#This Row],[Espécie*2]],'Base de dados'!B:Z,11,),0)</f>
        <v>R</v>
      </c>
      <c r="AX476" s="29" t="str">
        <f>IFERROR(VLOOKUP(tab_herpeto[[#This Row],[Espécie*2]],'Base de dados'!B:Z,3,),0)</f>
        <v>Anura</v>
      </c>
      <c r="AY476" s="29" t="str">
        <f>IFERROR(VLOOKUP(tab_herpeto[[#This Row],[Espécie*2]],'Base de dados'!B:Z,4,),0)</f>
        <v>Hylidae</v>
      </c>
      <c r="AZ476" s="29" t="str">
        <f>IFERROR(VLOOKUP(tab_herpeto[[#This Row],[Espécie*2]],'Base de dados'!B:Z,5,),0)</f>
        <v>Dendropsophinae</v>
      </c>
      <c r="BA476" s="29">
        <f>IFERROR(VLOOKUP(tab_herpeto[[#This Row],[Espécie*2]],'Base de dados'!B:Z,6,),0)</f>
        <v>0</v>
      </c>
      <c r="BB476" s="29" t="str">
        <f>IFERROR(VLOOKUP(tab_herpeto[[#This Row],[Espécie*2]],'Base de dados'!B:Z,8,),0)</f>
        <v>-</v>
      </c>
      <c r="BC476" s="29" t="str">
        <f>IFERROR(VLOOKUP(tab_herpeto[[#This Row],[Espécie*2]],'Base de dados'!B:Z,9,),0)</f>
        <v>Ar</v>
      </c>
      <c r="BD476" s="29" t="str">
        <f>IFERROR(VLOOKUP(tab_herpeto[[#This Row],[Espécie*2]],'Base de dados'!B:Z,10,),0)</f>
        <v>A</v>
      </c>
      <c r="BE476" s="29" t="str">
        <f>IFERROR(VLOOKUP(tab_herpeto[[#This Row],[Espécie*2]],'Base de dados'!B:Z,12,),0)</f>
        <v>-</v>
      </c>
      <c r="BF476" s="29" t="str">
        <f>IFERROR(VLOOKUP(tab_herpeto[[#This Row],[Espécie*2]],'Base de dados'!B:Z,14,),0)</f>
        <v>RS, SC, PR, SP, RJ, ES, MG, BA, SE, AL, PE, PB, RN, CE, PI, MA, MS, MT, GO, DF, TO, PA, AM, AP, RO, RR, AC</v>
      </c>
      <c r="BG476" s="29">
        <f>IFERROR(VLOOKUP(tab_herpeto[[#This Row],[Espécie*2]],'Base de dados'!B:Z,15,),0)</f>
        <v>0</v>
      </c>
      <c r="BH476" s="29">
        <f>IFERROR(VLOOKUP(tab_herpeto[[#This Row],[Espécie*2]],'Base de dados'!B:Z,16,),0)</f>
        <v>0</v>
      </c>
      <c r="BI476" s="29">
        <f>IFERROR(VLOOKUP(tab_herpeto[[#This Row],[Espécie*2]],'Base de dados'!B:Z,17,),0)</f>
        <v>0</v>
      </c>
      <c r="BJ476" s="29">
        <f>IFERROR(VLOOKUP(tab_herpeto[[#This Row],[Espécie*2]],'Base de dados'!B:Z,18,),0)</f>
        <v>0</v>
      </c>
      <c r="BK476" s="29" t="str">
        <f>IFERROR(VLOOKUP(tab_herpeto[[#This Row],[Espécie*2]],'Base de dados'!B:Z,19,),0)</f>
        <v>-</v>
      </c>
      <c r="BL476" s="29" t="str">
        <f>IFERROR(VLOOKUP(tab_herpeto[[#This Row],[Espécie*2]],'Base de dados'!B:Z,20,),0)</f>
        <v>-</v>
      </c>
      <c r="BM476" s="29" t="str">
        <f>IFERROR(VLOOKUP(tab_herpeto[[#This Row],[Espécie*2]],'Base de dados'!B:Z,24),0)</f>
        <v>-</v>
      </c>
      <c r="BN476" s="29" t="str">
        <f>IFERROR(VLOOKUP(tab_herpeto[[#This Row],[Espécie*2]],'Base de dados'!B:Z,25,),0)</f>
        <v>-</v>
      </c>
      <c r="BO476" s="29">
        <f>IFERROR(VLOOKUP(tab_herpeto[[#This Row],[Espécie*2]],'Base de dados'!B:Z,2),0)</f>
        <v>898</v>
      </c>
      <c r="BP476" s="29">
        <f>IFERROR(VLOOKUP(tab_herpeto[[#This Row],[Espécie*2]],'Base de dados'!B:AA,26),0)</f>
        <v>0</v>
      </c>
    </row>
    <row r="477" spans="2:68" x14ac:dyDescent="0.25">
      <c r="B477" s="29">
        <v>473</v>
      </c>
      <c r="C477" s="33" t="s">
        <v>3071</v>
      </c>
      <c r="D477" s="29" t="s">
        <v>3131</v>
      </c>
      <c r="E477" s="29" t="s">
        <v>86</v>
      </c>
      <c r="F477" s="50">
        <v>45203</v>
      </c>
      <c r="G477" s="50" t="s">
        <v>3072</v>
      </c>
      <c r="H477" s="50"/>
      <c r="I477" s="50" t="s">
        <v>57</v>
      </c>
      <c r="J477" s="50" t="s">
        <v>3133</v>
      </c>
      <c r="K477" s="50" t="s">
        <v>1003</v>
      </c>
      <c r="L477" s="29" t="str">
        <f>IFERROR(VLOOKUP(tab_herpeto[[#This Row],[Espécie*]],'Base de dados'!B:Z,7,),0)</f>
        <v>pererequinha-do-brejo</v>
      </c>
      <c r="M477" s="29" t="s">
        <v>3</v>
      </c>
      <c r="N477" s="49" t="s">
        <v>82</v>
      </c>
      <c r="O477" s="49" t="s">
        <v>82</v>
      </c>
      <c r="P477" s="29" t="s">
        <v>39</v>
      </c>
      <c r="Q477" s="49" t="s">
        <v>3136</v>
      </c>
      <c r="R477" s="49"/>
      <c r="S477" s="49" t="s">
        <v>4</v>
      </c>
      <c r="T477" s="55">
        <v>0.75</v>
      </c>
      <c r="U477" s="55">
        <v>0.79166666666666696</v>
      </c>
      <c r="V477" s="49"/>
      <c r="W477" s="49"/>
      <c r="X477" s="29"/>
      <c r="Y477" s="29"/>
      <c r="Z477" s="33">
        <f>tab_herpeto[[#This Row],[Data]]</f>
        <v>45203</v>
      </c>
      <c r="AA477" s="29" t="str">
        <f>tab_herpeto[[#This Row],[Empreendimento]]</f>
        <v>PCH Canoas</v>
      </c>
      <c r="AB477" s="29" t="s">
        <v>175</v>
      </c>
      <c r="AC477" s="29" t="s">
        <v>178</v>
      </c>
      <c r="AD477" s="29" t="s">
        <v>181</v>
      </c>
      <c r="AE477" s="29" t="s">
        <v>3086</v>
      </c>
      <c r="AF477" s="29" t="s">
        <v>184</v>
      </c>
      <c r="AG477" s="29" t="s">
        <v>3130</v>
      </c>
      <c r="AH477" s="29" t="s">
        <v>189</v>
      </c>
      <c r="AI477" s="43" t="str">
        <f>tab_herpeto[[#This Row],[Espécie*]]</f>
        <v>Dendropsophus minutus</v>
      </c>
      <c r="AJ477" s="34" t="str">
        <f>IFERROR(VLOOKUP(tab_herpeto[[#This Row],[Espécie*2]],'Base de dados'!B:Z,7,),0)</f>
        <v>pererequinha-do-brejo</v>
      </c>
      <c r="AK477" s="29" t="str">
        <f>IFERROR(VLOOKUP(tab_herpeto[[#This Row],[Espécie*2]],'Base de dados'!B:Z,13,),0)</f>
        <v>-</v>
      </c>
      <c r="AL477" s="29"/>
      <c r="AM477" s="4">
        <v>532838</v>
      </c>
      <c r="AN477" s="4">
        <v>6964142</v>
      </c>
      <c r="AO477" s="29" t="str">
        <f>IFERROR(VLOOKUP(tab_herpeto[[#This Row],[Espécie*2]],'Base de dados'!B:Z,22,),0)</f>
        <v>-</v>
      </c>
      <c r="AP477" s="29" t="str">
        <f>IFERROR(VLOOKUP(tab_herpeto[[#This Row],[Espécie*2]],'Base de dados'!B:Z,23,),0)</f>
        <v>-</v>
      </c>
      <c r="AQ477" s="29" t="str">
        <f>IFERROR(VLOOKUP(tab_herpeto[[#This Row],[Espécie*2]],'Base de dados'!B:Z,21,),0)</f>
        <v>LC</v>
      </c>
      <c r="AR477" s="29" t="str">
        <f>tab_herpeto[[#This Row],[Campanha]]</f>
        <v>C04</v>
      </c>
      <c r="AS477" s="29"/>
      <c r="AT477" s="29" t="str">
        <f>tab_herpeto[[#This Row],[Método]]</f>
        <v>Ponto de escuta</v>
      </c>
      <c r="AU477" s="29" t="str">
        <f>tab_herpeto[[#This Row],[ID Marcação*]]</f>
        <v>-</v>
      </c>
      <c r="AV477" s="29">
        <f>tab_herpeto[[#This Row],[Nº do Tombo]]</f>
        <v>0</v>
      </c>
      <c r="AW477" s="29" t="str">
        <f>IFERROR(VLOOKUP(tab_herpeto[[#This Row],[Espécie*2]],'Base de dados'!B:Z,11,),0)</f>
        <v>R</v>
      </c>
      <c r="AX477" s="29" t="str">
        <f>IFERROR(VLOOKUP(tab_herpeto[[#This Row],[Espécie*2]],'Base de dados'!B:Z,3,),0)</f>
        <v>Anura</v>
      </c>
      <c r="AY477" s="29" t="str">
        <f>IFERROR(VLOOKUP(tab_herpeto[[#This Row],[Espécie*2]],'Base de dados'!B:Z,4,),0)</f>
        <v>Hylidae</v>
      </c>
      <c r="AZ477" s="29" t="str">
        <f>IFERROR(VLOOKUP(tab_herpeto[[#This Row],[Espécie*2]],'Base de dados'!B:Z,5,),0)</f>
        <v>Dendropsophinae</v>
      </c>
      <c r="BA477" s="29">
        <f>IFERROR(VLOOKUP(tab_herpeto[[#This Row],[Espécie*2]],'Base de dados'!B:Z,6,),0)</f>
        <v>0</v>
      </c>
      <c r="BB477" s="29" t="str">
        <f>IFERROR(VLOOKUP(tab_herpeto[[#This Row],[Espécie*2]],'Base de dados'!B:Z,8,),0)</f>
        <v>-</v>
      </c>
      <c r="BC477" s="29" t="str">
        <f>IFERROR(VLOOKUP(tab_herpeto[[#This Row],[Espécie*2]],'Base de dados'!B:Z,9,),0)</f>
        <v>Ar</v>
      </c>
      <c r="BD477" s="29" t="str">
        <f>IFERROR(VLOOKUP(tab_herpeto[[#This Row],[Espécie*2]],'Base de dados'!B:Z,10,),0)</f>
        <v>A</v>
      </c>
      <c r="BE477" s="29" t="str">
        <f>IFERROR(VLOOKUP(tab_herpeto[[#This Row],[Espécie*2]],'Base de dados'!B:Z,12,),0)</f>
        <v>-</v>
      </c>
      <c r="BF477" s="29" t="str">
        <f>IFERROR(VLOOKUP(tab_herpeto[[#This Row],[Espécie*2]],'Base de dados'!B:Z,14,),0)</f>
        <v>RS, SC, PR, SP, RJ, ES, MG, BA, SE, AL, PE, PB, RN, CE, PI, MA, MS, MT, GO, DF, TO, PA, AM, AP, RO, RR, AC</v>
      </c>
      <c r="BG477" s="29">
        <f>IFERROR(VLOOKUP(tab_herpeto[[#This Row],[Espécie*2]],'Base de dados'!B:Z,15,),0)</f>
        <v>0</v>
      </c>
      <c r="BH477" s="29">
        <f>IFERROR(VLOOKUP(tab_herpeto[[#This Row],[Espécie*2]],'Base de dados'!B:Z,16,),0)</f>
        <v>0</v>
      </c>
      <c r="BI477" s="29">
        <f>IFERROR(VLOOKUP(tab_herpeto[[#This Row],[Espécie*2]],'Base de dados'!B:Z,17,),0)</f>
        <v>0</v>
      </c>
      <c r="BJ477" s="29">
        <f>IFERROR(VLOOKUP(tab_herpeto[[#This Row],[Espécie*2]],'Base de dados'!B:Z,18,),0)</f>
        <v>0</v>
      </c>
      <c r="BK477" s="29" t="str">
        <f>IFERROR(VLOOKUP(tab_herpeto[[#This Row],[Espécie*2]],'Base de dados'!B:Z,19,),0)</f>
        <v>-</v>
      </c>
      <c r="BL477" s="29" t="str">
        <f>IFERROR(VLOOKUP(tab_herpeto[[#This Row],[Espécie*2]],'Base de dados'!B:Z,20,),0)</f>
        <v>-</v>
      </c>
      <c r="BM477" s="29" t="str">
        <f>IFERROR(VLOOKUP(tab_herpeto[[#This Row],[Espécie*2]],'Base de dados'!B:Z,24),0)</f>
        <v>-</v>
      </c>
      <c r="BN477" s="29" t="str">
        <f>IFERROR(VLOOKUP(tab_herpeto[[#This Row],[Espécie*2]],'Base de dados'!B:Z,25,),0)</f>
        <v>-</v>
      </c>
      <c r="BO477" s="29">
        <f>IFERROR(VLOOKUP(tab_herpeto[[#This Row],[Espécie*2]],'Base de dados'!B:Z,2),0)</f>
        <v>898</v>
      </c>
      <c r="BP477" s="29">
        <f>IFERROR(VLOOKUP(tab_herpeto[[#This Row],[Espécie*2]],'Base de dados'!B:AA,26),0)</f>
        <v>0</v>
      </c>
    </row>
    <row r="478" spans="2:68" x14ac:dyDescent="0.25">
      <c r="B478" s="29">
        <v>474</v>
      </c>
      <c r="C478" s="33" t="s">
        <v>3071</v>
      </c>
      <c r="D478" s="29" t="s">
        <v>3131</v>
      </c>
      <c r="E478" s="29" t="s">
        <v>86</v>
      </c>
      <c r="F478" s="50">
        <v>45203</v>
      </c>
      <c r="G478" s="50" t="s">
        <v>3072</v>
      </c>
      <c r="H478" s="50"/>
      <c r="I478" s="50" t="s">
        <v>57</v>
      </c>
      <c r="J478" s="50" t="s">
        <v>3133</v>
      </c>
      <c r="K478" s="50" t="s">
        <v>1003</v>
      </c>
      <c r="L478" s="29" t="str">
        <f>IFERROR(VLOOKUP(tab_herpeto[[#This Row],[Espécie*]],'Base de dados'!B:Z,7,),0)</f>
        <v>pererequinha-do-brejo</v>
      </c>
      <c r="M478" s="29" t="s">
        <v>3</v>
      </c>
      <c r="N478" s="49" t="s">
        <v>82</v>
      </c>
      <c r="O478" s="49" t="s">
        <v>82</v>
      </c>
      <c r="P478" s="29" t="s">
        <v>39</v>
      </c>
      <c r="Q478" s="49" t="s">
        <v>3136</v>
      </c>
      <c r="R478" s="49"/>
      <c r="S478" s="49" t="s">
        <v>4</v>
      </c>
      <c r="T478" s="55">
        <v>0.75</v>
      </c>
      <c r="U478" s="55">
        <v>0.79166666666666696</v>
      </c>
      <c r="V478" s="49"/>
      <c r="W478" s="49"/>
      <c r="X478" s="29"/>
      <c r="Y478" s="29"/>
      <c r="Z478" s="33">
        <f>tab_herpeto[[#This Row],[Data]]</f>
        <v>45203</v>
      </c>
      <c r="AA478" s="29" t="str">
        <f>tab_herpeto[[#This Row],[Empreendimento]]</f>
        <v>PCH Canoas</v>
      </c>
      <c r="AB478" s="29" t="s">
        <v>175</v>
      </c>
      <c r="AC478" s="29" t="s">
        <v>178</v>
      </c>
      <c r="AD478" s="29" t="s">
        <v>181</v>
      </c>
      <c r="AE478" s="29" t="s">
        <v>3086</v>
      </c>
      <c r="AF478" s="29" t="s">
        <v>184</v>
      </c>
      <c r="AG478" s="29" t="s">
        <v>3130</v>
      </c>
      <c r="AH478" s="29" t="s">
        <v>189</v>
      </c>
      <c r="AI478" s="43" t="str">
        <f>tab_herpeto[[#This Row],[Espécie*]]</f>
        <v>Dendropsophus minutus</v>
      </c>
      <c r="AJ478" s="34" t="str">
        <f>IFERROR(VLOOKUP(tab_herpeto[[#This Row],[Espécie*2]],'Base de dados'!B:Z,7,),0)</f>
        <v>pererequinha-do-brejo</v>
      </c>
      <c r="AK478" s="29" t="str">
        <f>IFERROR(VLOOKUP(tab_herpeto[[#This Row],[Espécie*2]],'Base de dados'!B:Z,13,),0)</f>
        <v>-</v>
      </c>
      <c r="AL478" s="29"/>
      <c r="AM478" s="4">
        <v>532838</v>
      </c>
      <c r="AN478" s="4">
        <v>6964142</v>
      </c>
      <c r="AO478" s="29" t="str">
        <f>IFERROR(VLOOKUP(tab_herpeto[[#This Row],[Espécie*2]],'Base de dados'!B:Z,22,),0)</f>
        <v>-</v>
      </c>
      <c r="AP478" s="29" t="str">
        <f>IFERROR(VLOOKUP(tab_herpeto[[#This Row],[Espécie*2]],'Base de dados'!B:Z,23,),0)</f>
        <v>-</v>
      </c>
      <c r="AQ478" s="29" t="str">
        <f>IFERROR(VLOOKUP(tab_herpeto[[#This Row],[Espécie*2]],'Base de dados'!B:Z,21,),0)</f>
        <v>LC</v>
      </c>
      <c r="AR478" s="29" t="str">
        <f>tab_herpeto[[#This Row],[Campanha]]</f>
        <v>C04</v>
      </c>
      <c r="AS478" s="29"/>
      <c r="AT478" s="29" t="str">
        <f>tab_herpeto[[#This Row],[Método]]</f>
        <v>Ponto de escuta</v>
      </c>
      <c r="AU478" s="29" t="str">
        <f>tab_herpeto[[#This Row],[ID Marcação*]]</f>
        <v>-</v>
      </c>
      <c r="AV478" s="29">
        <f>tab_herpeto[[#This Row],[Nº do Tombo]]</f>
        <v>0</v>
      </c>
      <c r="AW478" s="29" t="str">
        <f>IFERROR(VLOOKUP(tab_herpeto[[#This Row],[Espécie*2]],'Base de dados'!B:Z,11,),0)</f>
        <v>R</v>
      </c>
      <c r="AX478" s="29" t="str">
        <f>IFERROR(VLOOKUP(tab_herpeto[[#This Row],[Espécie*2]],'Base de dados'!B:Z,3,),0)</f>
        <v>Anura</v>
      </c>
      <c r="AY478" s="29" t="str">
        <f>IFERROR(VLOOKUP(tab_herpeto[[#This Row],[Espécie*2]],'Base de dados'!B:Z,4,),0)</f>
        <v>Hylidae</v>
      </c>
      <c r="AZ478" s="29" t="str">
        <f>IFERROR(VLOOKUP(tab_herpeto[[#This Row],[Espécie*2]],'Base de dados'!B:Z,5,),0)</f>
        <v>Dendropsophinae</v>
      </c>
      <c r="BA478" s="29">
        <f>IFERROR(VLOOKUP(tab_herpeto[[#This Row],[Espécie*2]],'Base de dados'!B:Z,6,),0)</f>
        <v>0</v>
      </c>
      <c r="BB478" s="29" t="str">
        <f>IFERROR(VLOOKUP(tab_herpeto[[#This Row],[Espécie*2]],'Base de dados'!B:Z,8,),0)</f>
        <v>-</v>
      </c>
      <c r="BC478" s="29" t="str">
        <f>IFERROR(VLOOKUP(tab_herpeto[[#This Row],[Espécie*2]],'Base de dados'!B:Z,9,),0)</f>
        <v>Ar</v>
      </c>
      <c r="BD478" s="29" t="str">
        <f>IFERROR(VLOOKUP(tab_herpeto[[#This Row],[Espécie*2]],'Base de dados'!B:Z,10,),0)</f>
        <v>A</v>
      </c>
      <c r="BE478" s="29" t="str">
        <f>IFERROR(VLOOKUP(tab_herpeto[[#This Row],[Espécie*2]],'Base de dados'!B:Z,12,),0)</f>
        <v>-</v>
      </c>
      <c r="BF478" s="29" t="str">
        <f>IFERROR(VLOOKUP(tab_herpeto[[#This Row],[Espécie*2]],'Base de dados'!B:Z,14,),0)</f>
        <v>RS, SC, PR, SP, RJ, ES, MG, BA, SE, AL, PE, PB, RN, CE, PI, MA, MS, MT, GO, DF, TO, PA, AM, AP, RO, RR, AC</v>
      </c>
      <c r="BG478" s="29">
        <f>IFERROR(VLOOKUP(tab_herpeto[[#This Row],[Espécie*2]],'Base de dados'!B:Z,15,),0)</f>
        <v>0</v>
      </c>
      <c r="BH478" s="29">
        <f>IFERROR(VLOOKUP(tab_herpeto[[#This Row],[Espécie*2]],'Base de dados'!B:Z,16,),0)</f>
        <v>0</v>
      </c>
      <c r="BI478" s="29">
        <f>IFERROR(VLOOKUP(tab_herpeto[[#This Row],[Espécie*2]],'Base de dados'!B:Z,17,),0)</f>
        <v>0</v>
      </c>
      <c r="BJ478" s="29">
        <f>IFERROR(VLOOKUP(tab_herpeto[[#This Row],[Espécie*2]],'Base de dados'!B:Z,18,),0)</f>
        <v>0</v>
      </c>
      <c r="BK478" s="29" t="str">
        <f>IFERROR(VLOOKUP(tab_herpeto[[#This Row],[Espécie*2]],'Base de dados'!B:Z,19,),0)</f>
        <v>-</v>
      </c>
      <c r="BL478" s="29" t="str">
        <f>IFERROR(VLOOKUP(tab_herpeto[[#This Row],[Espécie*2]],'Base de dados'!B:Z,20,),0)</f>
        <v>-</v>
      </c>
      <c r="BM478" s="29" t="str">
        <f>IFERROR(VLOOKUP(tab_herpeto[[#This Row],[Espécie*2]],'Base de dados'!B:Z,24),0)</f>
        <v>-</v>
      </c>
      <c r="BN478" s="29" t="str">
        <f>IFERROR(VLOOKUP(tab_herpeto[[#This Row],[Espécie*2]],'Base de dados'!B:Z,25,),0)</f>
        <v>-</v>
      </c>
      <c r="BO478" s="29">
        <f>IFERROR(VLOOKUP(tab_herpeto[[#This Row],[Espécie*2]],'Base de dados'!B:Z,2),0)</f>
        <v>898</v>
      </c>
      <c r="BP478" s="29">
        <f>IFERROR(VLOOKUP(tab_herpeto[[#This Row],[Espécie*2]],'Base de dados'!B:AA,26),0)</f>
        <v>0</v>
      </c>
    </row>
    <row r="479" spans="2:68" x14ac:dyDescent="0.25">
      <c r="B479" s="29">
        <v>475</v>
      </c>
      <c r="C479" s="33" t="s">
        <v>3071</v>
      </c>
      <c r="D479" s="29" t="s">
        <v>3131</v>
      </c>
      <c r="E479" s="29" t="s">
        <v>86</v>
      </c>
      <c r="F479" s="50">
        <v>45203</v>
      </c>
      <c r="G479" s="50" t="s">
        <v>3072</v>
      </c>
      <c r="H479" s="50"/>
      <c r="I479" s="50" t="s">
        <v>57</v>
      </c>
      <c r="J479" s="50" t="s">
        <v>3133</v>
      </c>
      <c r="K479" s="50" t="s">
        <v>1003</v>
      </c>
      <c r="L479" s="29" t="str">
        <f>IFERROR(VLOOKUP(tab_herpeto[[#This Row],[Espécie*]],'Base de dados'!B:Z,7,),0)</f>
        <v>pererequinha-do-brejo</v>
      </c>
      <c r="M479" s="29" t="s">
        <v>3</v>
      </c>
      <c r="N479" s="49" t="s">
        <v>82</v>
      </c>
      <c r="O479" s="49" t="s">
        <v>82</v>
      </c>
      <c r="P479" s="29" t="s">
        <v>39</v>
      </c>
      <c r="Q479" s="49" t="s">
        <v>3136</v>
      </c>
      <c r="R479" s="49"/>
      <c r="S479" s="49" t="s">
        <v>4</v>
      </c>
      <c r="T479" s="55">
        <v>0.75</v>
      </c>
      <c r="U479" s="55">
        <v>0.79166666666666696</v>
      </c>
      <c r="V479" s="49"/>
      <c r="W479" s="49"/>
      <c r="X479" s="29"/>
      <c r="Y479" s="29"/>
      <c r="Z479" s="33">
        <f>tab_herpeto[[#This Row],[Data]]</f>
        <v>45203</v>
      </c>
      <c r="AA479" s="29" t="str">
        <f>tab_herpeto[[#This Row],[Empreendimento]]</f>
        <v>PCH Canoas</v>
      </c>
      <c r="AB479" s="29" t="s">
        <v>175</v>
      </c>
      <c r="AC479" s="29" t="s">
        <v>178</v>
      </c>
      <c r="AD479" s="29" t="s">
        <v>181</v>
      </c>
      <c r="AE479" s="29" t="s">
        <v>3086</v>
      </c>
      <c r="AF479" s="29" t="s">
        <v>184</v>
      </c>
      <c r="AG479" s="29" t="s">
        <v>3130</v>
      </c>
      <c r="AH479" s="29" t="s">
        <v>189</v>
      </c>
      <c r="AI479" s="43" t="str">
        <f>tab_herpeto[[#This Row],[Espécie*]]</f>
        <v>Dendropsophus minutus</v>
      </c>
      <c r="AJ479" s="34" t="str">
        <f>IFERROR(VLOOKUP(tab_herpeto[[#This Row],[Espécie*2]],'Base de dados'!B:Z,7,),0)</f>
        <v>pererequinha-do-brejo</v>
      </c>
      <c r="AK479" s="29" t="str">
        <f>IFERROR(VLOOKUP(tab_herpeto[[#This Row],[Espécie*2]],'Base de dados'!B:Z,13,),0)</f>
        <v>-</v>
      </c>
      <c r="AL479" s="29"/>
      <c r="AM479" s="4">
        <v>532838</v>
      </c>
      <c r="AN479" s="4">
        <v>6964142</v>
      </c>
      <c r="AO479" s="29" t="str">
        <f>IFERROR(VLOOKUP(tab_herpeto[[#This Row],[Espécie*2]],'Base de dados'!B:Z,22,),0)</f>
        <v>-</v>
      </c>
      <c r="AP479" s="29" t="str">
        <f>IFERROR(VLOOKUP(tab_herpeto[[#This Row],[Espécie*2]],'Base de dados'!B:Z,23,),0)</f>
        <v>-</v>
      </c>
      <c r="AQ479" s="29" t="str">
        <f>IFERROR(VLOOKUP(tab_herpeto[[#This Row],[Espécie*2]],'Base de dados'!B:Z,21,),0)</f>
        <v>LC</v>
      </c>
      <c r="AR479" s="29" t="str">
        <f>tab_herpeto[[#This Row],[Campanha]]</f>
        <v>C04</v>
      </c>
      <c r="AS479" s="29"/>
      <c r="AT479" s="29" t="str">
        <f>tab_herpeto[[#This Row],[Método]]</f>
        <v>Ponto de escuta</v>
      </c>
      <c r="AU479" s="29" t="str">
        <f>tab_herpeto[[#This Row],[ID Marcação*]]</f>
        <v>-</v>
      </c>
      <c r="AV479" s="29">
        <f>tab_herpeto[[#This Row],[Nº do Tombo]]</f>
        <v>0</v>
      </c>
      <c r="AW479" s="29" t="str">
        <f>IFERROR(VLOOKUP(tab_herpeto[[#This Row],[Espécie*2]],'Base de dados'!B:Z,11,),0)</f>
        <v>R</v>
      </c>
      <c r="AX479" s="29" t="str">
        <f>IFERROR(VLOOKUP(tab_herpeto[[#This Row],[Espécie*2]],'Base de dados'!B:Z,3,),0)</f>
        <v>Anura</v>
      </c>
      <c r="AY479" s="29" t="str">
        <f>IFERROR(VLOOKUP(tab_herpeto[[#This Row],[Espécie*2]],'Base de dados'!B:Z,4,),0)</f>
        <v>Hylidae</v>
      </c>
      <c r="AZ479" s="29" t="str">
        <f>IFERROR(VLOOKUP(tab_herpeto[[#This Row],[Espécie*2]],'Base de dados'!B:Z,5,),0)</f>
        <v>Dendropsophinae</v>
      </c>
      <c r="BA479" s="29">
        <f>IFERROR(VLOOKUP(tab_herpeto[[#This Row],[Espécie*2]],'Base de dados'!B:Z,6,),0)</f>
        <v>0</v>
      </c>
      <c r="BB479" s="29" t="str">
        <f>IFERROR(VLOOKUP(tab_herpeto[[#This Row],[Espécie*2]],'Base de dados'!B:Z,8,),0)</f>
        <v>-</v>
      </c>
      <c r="BC479" s="29" t="str">
        <f>IFERROR(VLOOKUP(tab_herpeto[[#This Row],[Espécie*2]],'Base de dados'!B:Z,9,),0)</f>
        <v>Ar</v>
      </c>
      <c r="BD479" s="29" t="str">
        <f>IFERROR(VLOOKUP(tab_herpeto[[#This Row],[Espécie*2]],'Base de dados'!B:Z,10,),0)</f>
        <v>A</v>
      </c>
      <c r="BE479" s="29" t="str">
        <f>IFERROR(VLOOKUP(tab_herpeto[[#This Row],[Espécie*2]],'Base de dados'!B:Z,12,),0)</f>
        <v>-</v>
      </c>
      <c r="BF479" s="29" t="str">
        <f>IFERROR(VLOOKUP(tab_herpeto[[#This Row],[Espécie*2]],'Base de dados'!B:Z,14,),0)</f>
        <v>RS, SC, PR, SP, RJ, ES, MG, BA, SE, AL, PE, PB, RN, CE, PI, MA, MS, MT, GO, DF, TO, PA, AM, AP, RO, RR, AC</v>
      </c>
      <c r="BG479" s="29">
        <f>IFERROR(VLOOKUP(tab_herpeto[[#This Row],[Espécie*2]],'Base de dados'!B:Z,15,),0)</f>
        <v>0</v>
      </c>
      <c r="BH479" s="29">
        <f>IFERROR(VLOOKUP(tab_herpeto[[#This Row],[Espécie*2]],'Base de dados'!B:Z,16,),0)</f>
        <v>0</v>
      </c>
      <c r="BI479" s="29">
        <f>IFERROR(VLOOKUP(tab_herpeto[[#This Row],[Espécie*2]],'Base de dados'!B:Z,17,),0)</f>
        <v>0</v>
      </c>
      <c r="BJ479" s="29">
        <f>IFERROR(VLOOKUP(tab_herpeto[[#This Row],[Espécie*2]],'Base de dados'!B:Z,18,),0)</f>
        <v>0</v>
      </c>
      <c r="BK479" s="29" t="str">
        <f>IFERROR(VLOOKUP(tab_herpeto[[#This Row],[Espécie*2]],'Base de dados'!B:Z,19,),0)</f>
        <v>-</v>
      </c>
      <c r="BL479" s="29" t="str">
        <f>IFERROR(VLOOKUP(tab_herpeto[[#This Row],[Espécie*2]],'Base de dados'!B:Z,20,),0)</f>
        <v>-</v>
      </c>
      <c r="BM479" s="29" t="str">
        <f>IFERROR(VLOOKUP(tab_herpeto[[#This Row],[Espécie*2]],'Base de dados'!B:Z,24),0)</f>
        <v>-</v>
      </c>
      <c r="BN479" s="29" t="str">
        <f>IFERROR(VLOOKUP(tab_herpeto[[#This Row],[Espécie*2]],'Base de dados'!B:Z,25,),0)</f>
        <v>-</v>
      </c>
      <c r="BO479" s="29">
        <f>IFERROR(VLOOKUP(tab_herpeto[[#This Row],[Espécie*2]],'Base de dados'!B:Z,2),0)</f>
        <v>898</v>
      </c>
      <c r="BP479" s="29">
        <f>IFERROR(VLOOKUP(tab_herpeto[[#This Row],[Espécie*2]],'Base de dados'!B:AA,26),0)</f>
        <v>0</v>
      </c>
    </row>
    <row r="480" spans="2:68" x14ac:dyDescent="0.25">
      <c r="B480" s="29">
        <v>476</v>
      </c>
      <c r="C480" s="33" t="s">
        <v>3071</v>
      </c>
      <c r="D480" s="29" t="s">
        <v>3131</v>
      </c>
      <c r="E480" s="29" t="s">
        <v>86</v>
      </c>
      <c r="F480" s="50">
        <v>45203</v>
      </c>
      <c r="G480" s="50" t="s">
        <v>3072</v>
      </c>
      <c r="H480" s="50"/>
      <c r="I480" s="50" t="s">
        <v>57</v>
      </c>
      <c r="J480" s="50" t="s">
        <v>3133</v>
      </c>
      <c r="K480" s="50" t="s">
        <v>1003</v>
      </c>
      <c r="L480" s="29" t="str">
        <f>IFERROR(VLOOKUP(tab_herpeto[[#This Row],[Espécie*]],'Base de dados'!B:Z,7,),0)</f>
        <v>pererequinha-do-brejo</v>
      </c>
      <c r="M480" s="29" t="s">
        <v>3</v>
      </c>
      <c r="N480" s="49" t="s">
        <v>82</v>
      </c>
      <c r="O480" s="49" t="s">
        <v>82</v>
      </c>
      <c r="P480" s="29" t="s">
        <v>39</v>
      </c>
      <c r="Q480" s="49" t="s">
        <v>3136</v>
      </c>
      <c r="R480" s="49"/>
      <c r="S480" s="49" t="s">
        <v>4</v>
      </c>
      <c r="T480" s="55">
        <v>0.75</v>
      </c>
      <c r="U480" s="55">
        <v>0.79166666666666696</v>
      </c>
      <c r="V480" s="49"/>
      <c r="W480" s="49"/>
      <c r="X480" s="29"/>
      <c r="Y480" s="29"/>
      <c r="Z480" s="33">
        <f>tab_herpeto[[#This Row],[Data]]</f>
        <v>45203</v>
      </c>
      <c r="AA480" s="29" t="str">
        <f>tab_herpeto[[#This Row],[Empreendimento]]</f>
        <v>PCH Canoas</v>
      </c>
      <c r="AB480" s="29" t="s">
        <v>175</v>
      </c>
      <c r="AC480" s="29" t="s">
        <v>178</v>
      </c>
      <c r="AD480" s="29" t="s">
        <v>181</v>
      </c>
      <c r="AE480" s="29" t="s">
        <v>3086</v>
      </c>
      <c r="AF480" s="29" t="s">
        <v>184</v>
      </c>
      <c r="AG480" s="29" t="s">
        <v>3130</v>
      </c>
      <c r="AH480" s="29" t="s">
        <v>189</v>
      </c>
      <c r="AI480" s="43" t="str">
        <f>tab_herpeto[[#This Row],[Espécie*]]</f>
        <v>Dendropsophus minutus</v>
      </c>
      <c r="AJ480" s="34" t="str">
        <f>IFERROR(VLOOKUP(tab_herpeto[[#This Row],[Espécie*2]],'Base de dados'!B:Z,7,),0)</f>
        <v>pererequinha-do-brejo</v>
      </c>
      <c r="AK480" s="29" t="str">
        <f>IFERROR(VLOOKUP(tab_herpeto[[#This Row],[Espécie*2]],'Base de dados'!B:Z,13,),0)</f>
        <v>-</v>
      </c>
      <c r="AL480" s="29"/>
      <c r="AM480" s="4">
        <v>532838</v>
      </c>
      <c r="AN480" s="4">
        <v>6964142</v>
      </c>
      <c r="AO480" s="29" t="str">
        <f>IFERROR(VLOOKUP(tab_herpeto[[#This Row],[Espécie*2]],'Base de dados'!B:Z,22,),0)</f>
        <v>-</v>
      </c>
      <c r="AP480" s="29" t="str">
        <f>IFERROR(VLOOKUP(tab_herpeto[[#This Row],[Espécie*2]],'Base de dados'!B:Z,23,),0)</f>
        <v>-</v>
      </c>
      <c r="AQ480" s="29" t="str">
        <f>IFERROR(VLOOKUP(tab_herpeto[[#This Row],[Espécie*2]],'Base de dados'!B:Z,21,),0)</f>
        <v>LC</v>
      </c>
      <c r="AR480" s="29" t="str">
        <f>tab_herpeto[[#This Row],[Campanha]]</f>
        <v>C04</v>
      </c>
      <c r="AS480" s="29"/>
      <c r="AT480" s="29" t="str">
        <f>tab_herpeto[[#This Row],[Método]]</f>
        <v>Ponto de escuta</v>
      </c>
      <c r="AU480" s="29" t="str">
        <f>tab_herpeto[[#This Row],[ID Marcação*]]</f>
        <v>-</v>
      </c>
      <c r="AV480" s="29">
        <f>tab_herpeto[[#This Row],[Nº do Tombo]]</f>
        <v>0</v>
      </c>
      <c r="AW480" s="29" t="str">
        <f>IFERROR(VLOOKUP(tab_herpeto[[#This Row],[Espécie*2]],'Base de dados'!B:Z,11,),0)</f>
        <v>R</v>
      </c>
      <c r="AX480" s="29" t="str">
        <f>IFERROR(VLOOKUP(tab_herpeto[[#This Row],[Espécie*2]],'Base de dados'!B:Z,3,),0)</f>
        <v>Anura</v>
      </c>
      <c r="AY480" s="29" t="str">
        <f>IFERROR(VLOOKUP(tab_herpeto[[#This Row],[Espécie*2]],'Base de dados'!B:Z,4,),0)</f>
        <v>Hylidae</v>
      </c>
      <c r="AZ480" s="29" t="str">
        <f>IFERROR(VLOOKUP(tab_herpeto[[#This Row],[Espécie*2]],'Base de dados'!B:Z,5,),0)</f>
        <v>Dendropsophinae</v>
      </c>
      <c r="BA480" s="29">
        <f>IFERROR(VLOOKUP(tab_herpeto[[#This Row],[Espécie*2]],'Base de dados'!B:Z,6,),0)</f>
        <v>0</v>
      </c>
      <c r="BB480" s="29" t="str">
        <f>IFERROR(VLOOKUP(tab_herpeto[[#This Row],[Espécie*2]],'Base de dados'!B:Z,8,),0)</f>
        <v>-</v>
      </c>
      <c r="BC480" s="29" t="str">
        <f>IFERROR(VLOOKUP(tab_herpeto[[#This Row],[Espécie*2]],'Base de dados'!B:Z,9,),0)</f>
        <v>Ar</v>
      </c>
      <c r="BD480" s="29" t="str">
        <f>IFERROR(VLOOKUP(tab_herpeto[[#This Row],[Espécie*2]],'Base de dados'!B:Z,10,),0)</f>
        <v>A</v>
      </c>
      <c r="BE480" s="29" t="str">
        <f>IFERROR(VLOOKUP(tab_herpeto[[#This Row],[Espécie*2]],'Base de dados'!B:Z,12,),0)</f>
        <v>-</v>
      </c>
      <c r="BF480" s="29" t="str">
        <f>IFERROR(VLOOKUP(tab_herpeto[[#This Row],[Espécie*2]],'Base de dados'!B:Z,14,),0)</f>
        <v>RS, SC, PR, SP, RJ, ES, MG, BA, SE, AL, PE, PB, RN, CE, PI, MA, MS, MT, GO, DF, TO, PA, AM, AP, RO, RR, AC</v>
      </c>
      <c r="BG480" s="29">
        <f>IFERROR(VLOOKUP(tab_herpeto[[#This Row],[Espécie*2]],'Base de dados'!B:Z,15,),0)</f>
        <v>0</v>
      </c>
      <c r="BH480" s="29">
        <f>IFERROR(VLOOKUP(tab_herpeto[[#This Row],[Espécie*2]],'Base de dados'!B:Z,16,),0)</f>
        <v>0</v>
      </c>
      <c r="BI480" s="29">
        <f>IFERROR(VLOOKUP(tab_herpeto[[#This Row],[Espécie*2]],'Base de dados'!B:Z,17,),0)</f>
        <v>0</v>
      </c>
      <c r="BJ480" s="29">
        <f>IFERROR(VLOOKUP(tab_herpeto[[#This Row],[Espécie*2]],'Base de dados'!B:Z,18,),0)</f>
        <v>0</v>
      </c>
      <c r="BK480" s="29" t="str">
        <f>IFERROR(VLOOKUP(tab_herpeto[[#This Row],[Espécie*2]],'Base de dados'!B:Z,19,),0)</f>
        <v>-</v>
      </c>
      <c r="BL480" s="29" t="str">
        <f>IFERROR(VLOOKUP(tab_herpeto[[#This Row],[Espécie*2]],'Base de dados'!B:Z,20,),0)</f>
        <v>-</v>
      </c>
      <c r="BM480" s="29" t="str">
        <f>IFERROR(VLOOKUP(tab_herpeto[[#This Row],[Espécie*2]],'Base de dados'!B:Z,24),0)</f>
        <v>-</v>
      </c>
      <c r="BN480" s="29" t="str">
        <f>IFERROR(VLOOKUP(tab_herpeto[[#This Row],[Espécie*2]],'Base de dados'!B:Z,25,),0)</f>
        <v>-</v>
      </c>
      <c r="BO480" s="29">
        <f>IFERROR(VLOOKUP(tab_herpeto[[#This Row],[Espécie*2]],'Base de dados'!B:Z,2),0)</f>
        <v>898</v>
      </c>
      <c r="BP480" s="29">
        <f>IFERROR(VLOOKUP(tab_herpeto[[#This Row],[Espécie*2]],'Base de dados'!B:AA,26),0)</f>
        <v>0</v>
      </c>
    </row>
    <row r="481" spans="2:68" x14ac:dyDescent="0.25">
      <c r="B481" s="29">
        <v>477</v>
      </c>
      <c r="C481" s="33" t="s">
        <v>3071</v>
      </c>
      <c r="D481" s="29" t="s">
        <v>3131</v>
      </c>
      <c r="E481" s="29" t="s">
        <v>86</v>
      </c>
      <c r="F481" s="50">
        <v>45203</v>
      </c>
      <c r="G481" s="50" t="s">
        <v>3072</v>
      </c>
      <c r="H481" s="50"/>
      <c r="I481" s="50" t="s">
        <v>57</v>
      </c>
      <c r="J481" s="50" t="s">
        <v>3133</v>
      </c>
      <c r="K481" s="50" t="s">
        <v>1469</v>
      </c>
      <c r="L481" s="29" t="str">
        <f>IFERROR(VLOOKUP(tab_herpeto[[#This Row],[Espécie*]],'Base de dados'!B:Z,7,),0)</f>
        <v>rãzinha-do-folhiço</v>
      </c>
      <c r="M481" s="29" t="s">
        <v>3</v>
      </c>
      <c r="N481" s="49" t="s">
        <v>82</v>
      </c>
      <c r="O481" s="49" t="s">
        <v>82</v>
      </c>
      <c r="P481" s="29" t="s">
        <v>39</v>
      </c>
      <c r="Q481" s="49" t="s">
        <v>3136</v>
      </c>
      <c r="R481" s="49"/>
      <c r="S481" s="49" t="s">
        <v>4</v>
      </c>
      <c r="T481" s="55">
        <v>0.75</v>
      </c>
      <c r="U481" s="55">
        <v>0.79166666666666696</v>
      </c>
      <c r="V481" s="49"/>
      <c r="W481" s="49"/>
      <c r="X481" s="29"/>
      <c r="Y481" s="29"/>
      <c r="Z481" s="33">
        <f>tab_herpeto[[#This Row],[Data]]</f>
        <v>45203</v>
      </c>
      <c r="AA481" s="29" t="str">
        <f>tab_herpeto[[#This Row],[Empreendimento]]</f>
        <v>PCH Canoas</v>
      </c>
      <c r="AB481" s="29" t="s">
        <v>175</v>
      </c>
      <c r="AC481" s="29" t="s">
        <v>178</v>
      </c>
      <c r="AD481" s="29" t="s">
        <v>181</v>
      </c>
      <c r="AE481" s="29" t="s">
        <v>3086</v>
      </c>
      <c r="AF481" s="29" t="s">
        <v>184</v>
      </c>
      <c r="AG481" s="29" t="s">
        <v>3130</v>
      </c>
      <c r="AH481" s="29" t="s">
        <v>189</v>
      </c>
      <c r="AI481" s="43" t="str">
        <f>tab_herpeto[[#This Row],[Espécie*]]</f>
        <v>Leptodactylus luctator</v>
      </c>
      <c r="AJ481" s="34" t="str">
        <f>IFERROR(VLOOKUP(tab_herpeto[[#This Row],[Espécie*2]],'Base de dados'!B:Z,7,),0)</f>
        <v>rãzinha-do-folhiço</v>
      </c>
      <c r="AK481" s="29" t="str">
        <f>IFERROR(VLOOKUP(tab_herpeto[[#This Row],[Espécie*2]],'Base de dados'!B:Z,13,),0)</f>
        <v>-</v>
      </c>
      <c r="AL481" s="29"/>
      <c r="AM481" s="4">
        <v>532838</v>
      </c>
      <c r="AN481" s="4">
        <v>6964142</v>
      </c>
      <c r="AO481" s="29" t="str">
        <f>IFERROR(VLOOKUP(tab_herpeto[[#This Row],[Espécie*2]],'Base de dados'!B:Z,22,),0)</f>
        <v>-</v>
      </c>
      <c r="AP481" s="29" t="str">
        <f>IFERROR(VLOOKUP(tab_herpeto[[#This Row],[Espécie*2]],'Base de dados'!B:Z,23,),0)</f>
        <v>-</v>
      </c>
      <c r="AQ481" s="29" t="str">
        <f>IFERROR(VLOOKUP(tab_herpeto[[#This Row],[Espécie*2]],'Base de dados'!B:Z,21,),0)</f>
        <v>-</v>
      </c>
      <c r="AR481" s="29" t="str">
        <f>tab_herpeto[[#This Row],[Campanha]]</f>
        <v>C04</v>
      </c>
      <c r="AS481" s="29"/>
      <c r="AT481" s="29" t="str">
        <f>tab_herpeto[[#This Row],[Método]]</f>
        <v>Ponto de escuta</v>
      </c>
      <c r="AU481" s="29" t="str">
        <f>tab_herpeto[[#This Row],[ID Marcação*]]</f>
        <v>-</v>
      </c>
      <c r="AV481" s="29">
        <f>tab_herpeto[[#This Row],[Nº do Tombo]]</f>
        <v>0</v>
      </c>
      <c r="AW481" s="29" t="str">
        <f>IFERROR(VLOOKUP(tab_herpeto[[#This Row],[Espécie*2]],'Base de dados'!B:Z,11,),0)</f>
        <v>R</v>
      </c>
      <c r="AX481" s="29" t="str">
        <f>IFERROR(VLOOKUP(tab_herpeto[[#This Row],[Espécie*2]],'Base de dados'!B:Z,3,),0)</f>
        <v>Anura</v>
      </c>
      <c r="AY481" s="29" t="str">
        <f>IFERROR(VLOOKUP(tab_herpeto[[#This Row],[Espécie*2]],'Base de dados'!B:Z,4,),0)</f>
        <v>Leptodactylidae</v>
      </c>
      <c r="AZ481" s="29" t="str">
        <f>IFERROR(VLOOKUP(tab_herpeto[[#This Row],[Espécie*2]],'Base de dados'!B:Z,5,),0)</f>
        <v>Leptodactylinae</v>
      </c>
      <c r="BA481" s="29">
        <f>IFERROR(VLOOKUP(tab_herpeto[[#This Row],[Espécie*2]],'Base de dados'!B:Z,6,),0)</f>
        <v>0</v>
      </c>
      <c r="BB481" s="29" t="str">
        <f>IFERROR(VLOOKUP(tab_herpeto[[#This Row],[Espécie*2]],'Base de dados'!B:Z,8,),0)</f>
        <v>-</v>
      </c>
      <c r="BC481" s="29" t="str">
        <f>IFERROR(VLOOKUP(tab_herpeto[[#This Row],[Espécie*2]],'Base de dados'!B:Z,9,),0)</f>
        <v>Te</v>
      </c>
      <c r="BD481" s="29" t="str">
        <f>IFERROR(VLOOKUP(tab_herpeto[[#This Row],[Espécie*2]],'Base de dados'!B:Z,10,),0)</f>
        <v>AF</v>
      </c>
      <c r="BE481" s="29" t="str">
        <f>IFERROR(VLOOKUP(tab_herpeto[[#This Row],[Espécie*2]],'Base de dados'!B:Z,12,),0)</f>
        <v>-</v>
      </c>
      <c r="BF481" s="29" t="str">
        <f>IFERROR(VLOOKUP(tab_herpeto[[#This Row],[Espécie*2]],'Base de dados'!B:Z,14,),0)</f>
        <v>-</v>
      </c>
      <c r="BG481" s="29">
        <f>IFERROR(VLOOKUP(tab_herpeto[[#This Row],[Espécie*2]],'Base de dados'!B:Z,15,),0)</f>
        <v>0</v>
      </c>
      <c r="BH481" s="29" t="str">
        <f>IFERROR(VLOOKUP(tab_herpeto[[#This Row],[Espécie*2]],'Base de dados'!B:Z,16,),0)</f>
        <v>-</v>
      </c>
      <c r="BI481" s="29">
        <f>IFERROR(VLOOKUP(tab_herpeto[[#This Row],[Espécie*2]],'Base de dados'!B:Z,17,),0)</f>
        <v>0</v>
      </c>
      <c r="BJ481" s="29">
        <f>IFERROR(VLOOKUP(tab_herpeto[[#This Row],[Espécie*2]],'Base de dados'!B:Z,18,),0)</f>
        <v>0</v>
      </c>
      <c r="BK481" s="29" t="str">
        <f>IFERROR(VLOOKUP(tab_herpeto[[#This Row],[Espécie*2]],'Base de dados'!B:Z,19,),0)</f>
        <v>-</v>
      </c>
      <c r="BL481" s="29" t="str">
        <f>IFERROR(VLOOKUP(tab_herpeto[[#This Row],[Espécie*2]],'Base de dados'!B:Z,20,),0)</f>
        <v>-</v>
      </c>
      <c r="BM481" s="29" t="str">
        <f>IFERROR(VLOOKUP(tab_herpeto[[#This Row],[Espécie*2]],'Base de dados'!B:Z,24),0)</f>
        <v>-</v>
      </c>
      <c r="BN481" s="29" t="str">
        <f>IFERROR(VLOOKUP(tab_herpeto[[#This Row],[Espécie*2]],'Base de dados'!B:Z,25,),0)</f>
        <v>-</v>
      </c>
      <c r="BO481" s="29" t="str">
        <f>IFERROR(VLOOKUP(tab_herpeto[[#This Row],[Espécie*2]],'Base de dados'!B:Z,2),0)</f>
        <v>XX</v>
      </c>
      <c r="BP481" s="29">
        <f>IFERROR(VLOOKUP(tab_herpeto[[#This Row],[Espécie*2]],'Base de dados'!B:AA,26),0)</f>
        <v>0</v>
      </c>
    </row>
    <row r="482" spans="2:68" x14ac:dyDescent="0.25">
      <c r="B482" s="29">
        <v>478</v>
      </c>
      <c r="C482" s="33" t="s">
        <v>3071</v>
      </c>
      <c r="D482" s="29" t="s">
        <v>3131</v>
      </c>
      <c r="E482" s="29" t="s">
        <v>86</v>
      </c>
      <c r="F482" s="50">
        <v>45203</v>
      </c>
      <c r="G482" s="50" t="s">
        <v>3072</v>
      </c>
      <c r="H482" s="50"/>
      <c r="I482" s="50" t="s">
        <v>57</v>
      </c>
      <c r="J482" s="50" t="s">
        <v>3133</v>
      </c>
      <c r="K482" s="50" t="s">
        <v>1469</v>
      </c>
      <c r="L482" s="29" t="str">
        <f>IFERROR(VLOOKUP(tab_herpeto[[#This Row],[Espécie*]],'Base de dados'!B:Z,7,),0)</f>
        <v>rãzinha-do-folhiço</v>
      </c>
      <c r="M482" s="29" t="s">
        <v>3</v>
      </c>
      <c r="N482" s="49" t="s">
        <v>82</v>
      </c>
      <c r="O482" s="49" t="s">
        <v>82</v>
      </c>
      <c r="P482" s="29" t="s">
        <v>39</v>
      </c>
      <c r="Q482" s="49" t="s">
        <v>3136</v>
      </c>
      <c r="R482" s="49"/>
      <c r="S482" s="49" t="s">
        <v>4</v>
      </c>
      <c r="T482" s="55">
        <v>0.75</v>
      </c>
      <c r="U482" s="55">
        <v>0.79166666666666696</v>
      </c>
      <c r="V482" s="49"/>
      <c r="W482" s="49"/>
      <c r="X482" s="29"/>
      <c r="Y482" s="29"/>
      <c r="Z482" s="33">
        <f>tab_herpeto[[#This Row],[Data]]</f>
        <v>45203</v>
      </c>
      <c r="AA482" s="29" t="str">
        <f>tab_herpeto[[#This Row],[Empreendimento]]</f>
        <v>PCH Canoas</v>
      </c>
      <c r="AB482" s="29" t="s">
        <v>175</v>
      </c>
      <c r="AC482" s="29" t="s">
        <v>178</v>
      </c>
      <c r="AD482" s="29" t="s">
        <v>181</v>
      </c>
      <c r="AE482" s="29" t="s">
        <v>3086</v>
      </c>
      <c r="AF482" s="29" t="s">
        <v>184</v>
      </c>
      <c r="AG482" s="29" t="s">
        <v>3130</v>
      </c>
      <c r="AH482" s="29" t="s">
        <v>189</v>
      </c>
      <c r="AI482" s="43" t="str">
        <f>tab_herpeto[[#This Row],[Espécie*]]</f>
        <v>Leptodactylus luctator</v>
      </c>
      <c r="AJ482" s="34" t="str">
        <f>IFERROR(VLOOKUP(tab_herpeto[[#This Row],[Espécie*2]],'Base de dados'!B:Z,7,),0)</f>
        <v>rãzinha-do-folhiço</v>
      </c>
      <c r="AK482" s="29" t="str">
        <f>IFERROR(VLOOKUP(tab_herpeto[[#This Row],[Espécie*2]],'Base de dados'!B:Z,13,),0)</f>
        <v>-</v>
      </c>
      <c r="AL482" s="29"/>
      <c r="AM482" s="4">
        <v>532838</v>
      </c>
      <c r="AN482" s="4">
        <v>6964142</v>
      </c>
      <c r="AO482" s="29" t="str">
        <f>IFERROR(VLOOKUP(tab_herpeto[[#This Row],[Espécie*2]],'Base de dados'!B:Z,22,),0)</f>
        <v>-</v>
      </c>
      <c r="AP482" s="29" t="str">
        <f>IFERROR(VLOOKUP(tab_herpeto[[#This Row],[Espécie*2]],'Base de dados'!B:Z,23,),0)</f>
        <v>-</v>
      </c>
      <c r="AQ482" s="29" t="str">
        <f>IFERROR(VLOOKUP(tab_herpeto[[#This Row],[Espécie*2]],'Base de dados'!B:Z,21,),0)</f>
        <v>-</v>
      </c>
      <c r="AR482" s="29" t="str">
        <f>tab_herpeto[[#This Row],[Campanha]]</f>
        <v>C04</v>
      </c>
      <c r="AS482" s="29"/>
      <c r="AT482" s="29" t="str">
        <f>tab_herpeto[[#This Row],[Método]]</f>
        <v>Ponto de escuta</v>
      </c>
      <c r="AU482" s="29" t="str">
        <f>tab_herpeto[[#This Row],[ID Marcação*]]</f>
        <v>-</v>
      </c>
      <c r="AV482" s="29">
        <f>tab_herpeto[[#This Row],[Nº do Tombo]]</f>
        <v>0</v>
      </c>
      <c r="AW482" s="29" t="str">
        <f>IFERROR(VLOOKUP(tab_herpeto[[#This Row],[Espécie*2]],'Base de dados'!B:Z,11,),0)</f>
        <v>R</v>
      </c>
      <c r="AX482" s="29" t="str">
        <f>IFERROR(VLOOKUP(tab_herpeto[[#This Row],[Espécie*2]],'Base de dados'!B:Z,3,),0)</f>
        <v>Anura</v>
      </c>
      <c r="AY482" s="29" t="str">
        <f>IFERROR(VLOOKUP(tab_herpeto[[#This Row],[Espécie*2]],'Base de dados'!B:Z,4,),0)</f>
        <v>Leptodactylidae</v>
      </c>
      <c r="AZ482" s="29" t="str">
        <f>IFERROR(VLOOKUP(tab_herpeto[[#This Row],[Espécie*2]],'Base de dados'!B:Z,5,),0)</f>
        <v>Leptodactylinae</v>
      </c>
      <c r="BA482" s="29">
        <f>IFERROR(VLOOKUP(tab_herpeto[[#This Row],[Espécie*2]],'Base de dados'!B:Z,6,),0)</f>
        <v>0</v>
      </c>
      <c r="BB482" s="29" t="str">
        <f>IFERROR(VLOOKUP(tab_herpeto[[#This Row],[Espécie*2]],'Base de dados'!B:Z,8,),0)</f>
        <v>-</v>
      </c>
      <c r="BC482" s="29" t="str">
        <f>IFERROR(VLOOKUP(tab_herpeto[[#This Row],[Espécie*2]],'Base de dados'!B:Z,9,),0)</f>
        <v>Te</v>
      </c>
      <c r="BD482" s="29" t="str">
        <f>IFERROR(VLOOKUP(tab_herpeto[[#This Row],[Espécie*2]],'Base de dados'!B:Z,10,),0)</f>
        <v>AF</v>
      </c>
      <c r="BE482" s="29" t="str">
        <f>IFERROR(VLOOKUP(tab_herpeto[[#This Row],[Espécie*2]],'Base de dados'!B:Z,12,),0)</f>
        <v>-</v>
      </c>
      <c r="BF482" s="29" t="str">
        <f>IFERROR(VLOOKUP(tab_herpeto[[#This Row],[Espécie*2]],'Base de dados'!B:Z,14,),0)</f>
        <v>-</v>
      </c>
      <c r="BG482" s="29">
        <f>IFERROR(VLOOKUP(tab_herpeto[[#This Row],[Espécie*2]],'Base de dados'!B:Z,15,),0)</f>
        <v>0</v>
      </c>
      <c r="BH482" s="29" t="str">
        <f>IFERROR(VLOOKUP(tab_herpeto[[#This Row],[Espécie*2]],'Base de dados'!B:Z,16,),0)</f>
        <v>-</v>
      </c>
      <c r="BI482" s="29">
        <f>IFERROR(VLOOKUP(tab_herpeto[[#This Row],[Espécie*2]],'Base de dados'!B:Z,17,),0)</f>
        <v>0</v>
      </c>
      <c r="BJ482" s="29">
        <f>IFERROR(VLOOKUP(tab_herpeto[[#This Row],[Espécie*2]],'Base de dados'!B:Z,18,),0)</f>
        <v>0</v>
      </c>
      <c r="BK482" s="29" t="str">
        <f>IFERROR(VLOOKUP(tab_herpeto[[#This Row],[Espécie*2]],'Base de dados'!B:Z,19,),0)</f>
        <v>-</v>
      </c>
      <c r="BL482" s="29" t="str">
        <f>IFERROR(VLOOKUP(tab_herpeto[[#This Row],[Espécie*2]],'Base de dados'!B:Z,20,),0)</f>
        <v>-</v>
      </c>
      <c r="BM482" s="29" t="str">
        <f>IFERROR(VLOOKUP(tab_herpeto[[#This Row],[Espécie*2]],'Base de dados'!B:Z,24),0)</f>
        <v>-</v>
      </c>
      <c r="BN482" s="29" t="str">
        <f>IFERROR(VLOOKUP(tab_herpeto[[#This Row],[Espécie*2]],'Base de dados'!B:Z,25,),0)</f>
        <v>-</v>
      </c>
      <c r="BO482" s="29" t="str">
        <f>IFERROR(VLOOKUP(tab_herpeto[[#This Row],[Espécie*2]],'Base de dados'!B:Z,2),0)</f>
        <v>XX</v>
      </c>
      <c r="BP482" s="29">
        <f>IFERROR(VLOOKUP(tab_herpeto[[#This Row],[Espécie*2]],'Base de dados'!B:AA,26),0)</f>
        <v>0</v>
      </c>
    </row>
    <row r="483" spans="2:68" x14ac:dyDescent="0.25">
      <c r="B483" s="29">
        <v>479</v>
      </c>
      <c r="C483" s="33" t="s">
        <v>3071</v>
      </c>
      <c r="D483" s="29" t="s">
        <v>3131</v>
      </c>
      <c r="E483" s="29" t="s">
        <v>86</v>
      </c>
      <c r="F483" s="50">
        <v>45203</v>
      </c>
      <c r="G483" s="50" t="s">
        <v>3072</v>
      </c>
      <c r="H483" s="50"/>
      <c r="I483" s="50" t="s">
        <v>57</v>
      </c>
      <c r="J483" s="50" t="s">
        <v>3133</v>
      </c>
      <c r="K483" s="50" t="s">
        <v>1576</v>
      </c>
      <c r="L483" s="29" t="str">
        <f>IFERROR(VLOOKUP(tab_herpeto[[#This Row],[Espécie*]],'Base de dados'!B:Z,7,),0)</f>
        <v>sapo-guarda-de-barriga-branca</v>
      </c>
      <c r="M483" s="29" t="s">
        <v>3</v>
      </c>
      <c r="N483" s="49" t="s">
        <v>82</v>
      </c>
      <c r="O483" s="49" t="s">
        <v>82</v>
      </c>
      <c r="P483" s="29" t="s">
        <v>39</v>
      </c>
      <c r="Q483" s="49" t="s">
        <v>3136</v>
      </c>
      <c r="R483" s="49"/>
      <c r="S483" s="49" t="s">
        <v>4</v>
      </c>
      <c r="T483" s="55">
        <v>0.75</v>
      </c>
      <c r="U483" s="55">
        <v>0.79166666666666696</v>
      </c>
      <c r="V483" s="49"/>
      <c r="W483" s="49"/>
      <c r="X483" s="29"/>
      <c r="Y483" s="29"/>
      <c r="Z483" s="33">
        <f>tab_herpeto[[#This Row],[Data]]</f>
        <v>45203</v>
      </c>
      <c r="AA483" s="29" t="str">
        <f>tab_herpeto[[#This Row],[Empreendimento]]</f>
        <v>PCH Canoas</v>
      </c>
      <c r="AB483" s="29" t="s">
        <v>175</v>
      </c>
      <c r="AC483" s="29" t="s">
        <v>178</v>
      </c>
      <c r="AD483" s="29" t="s">
        <v>181</v>
      </c>
      <c r="AE483" s="29" t="s">
        <v>3086</v>
      </c>
      <c r="AF483" s="29" t="s">
        <v>184</v>
      </c>
      <c r="AG483" s="29" t="s">
        <v>3130</v>
      </c>
      <c r="AH483" s="29" t="s">
        <v>189</v>
      </c>
      <c r="AI483" s="43" t="str">
        <f>tab_herpeto[[#This Row],[Espécie*]]</f>
        <v>Elachistocleis bicolor</v>
      </c>
      <c r="AJ483" s="34" t="str">
        <f>IFERROR(VLOOKUP(tab_herpeto[[#This Row],[Espécie*2]],'Base de dados'!B:Z,7,),0)</f>
        <v>sapo-guarda-de-barriga-branca</v>
      </c>
      <c r="AK483" s="29" t="str">
        <f>IFERROR(VLOOKUP(tab_herpeto[[#This Row],[Espécie*2]],'Base de dados'!B:Z,13,),0)</f>
        <v>-</v>
      </c>
      <c r="AL483" s="29"/>
      <c r="AM483" s="4">
        <v>532838</v>
      </c>
      <c r="AN483" s="4">
        <v>6964142</v>
      </c>
      <c r="AO483" s="29" t="str">
        <f>IFERROR(VLOOKUP(tab_herpeto[[#This Row],[Espécie*2]],'Base de dados'!B:Z,22,),0)</f>
        <v>-</v>
      </c>
      <c r="AP483" s="29" t="str">
        <f>IFERROR(VLOOKUP(tab_herpeto[[#This Row],[Espécie*2]],'Base de dados'!B:Z,23,),0)</f>
        <v>-</v>
      </c>
      <c r="AQ483" s="29" t="str">
        <f>IFERROR(VLOOKUP(tab_herpeto[[#This Row],[Espécie*2]],'Base de dados'!B:Z,21,),0)</f>
        <v>LC</v>
      </c>
      <c r="AR483" s="29" t="str">
        <f>tab_herpeto[[#This Row],[Campanha]]</f>
        <v>C04</v>
      </c>
      <c r="AS483" s="29"/>
      <c r="AT483" s="29" t="str">
        <f>tab_herpeto[[#This Row],[Método]]</f>
        <v>Ponto de escuta</v>
      </c>
      <c r="AU483" s="29" t="str">
        <f>tab_herpeto[[#This Row],[ID Marcação*]]</f>
        <v>-</v>
      </c>
      <c r="AV483" s="29">
        <f>tab_herpeto[[#This Row],[Nº do Tombo]]</f>
        <v>0</v>
      </c>
      <c r="AW483" s="29" t="str">
        <f>IFERROR(VLOOKUP(tab_herpeto[[#This Row],[Espécie*2]],'Base de dados'!B:Z,11,),0)</f>
        <v>R</v>
      </c>
      <c r="AX483" s="29" t="str">
        <f>IFERROR(VLOOKUP(tab_herpeto[[#This Row],[Espécie*2]],'Base de dados'!B:Z,3,),0)</f>
        <v>Anura</v>
      </c>
      <c r="AY483" s="29" t="str">
        <f>IFERROR(VLOOKUP(tab_herpeto[[#This Row],[Espécie*2]],'Base de dados'!B:Z,4,),0)</f>
        <v>Microhylidae</v>
      </c>
      <c r="AZ483" s="29" t="str">
        <f>IFERROR(VLOOKUP(tab_herpeto[[#This Row],[Espécie*2]],'Base de dados'!B:Z,5,),0)</f>
        <v>Gastrophryninae</v>
      </c>
      <c r="BA483" s="29">
        <f>IFERROR(VLOOKUP(tab_herpeto[[#This Row],[Espécie*2]],'Base de dados'!B:Z,6,),0)</f>
        <v>0</v>
      </c>
      <c r="BB483" s="29" t="str">
        <f>IFERROR(VLOOKUP(tab_herpeto[[#This Row],[Espécie*2]],'Base de dados'!B:Z,8,),0)</f>
        <v>-</v>
      </c>
      <c r="BC483" s="29" t="str">
        <f>IFERROR(VLOOKUP(tab_herpeto[[#This Row],[Espécie*2]],'Base de dados'!B:Z,9,),0)</f>
        <v>Fs</v>
      </c>
      <c r="BD483" s="29" t="str">
        <f>IFERROR(VLOOKUP(tab_herpeto[[#This Row],[Espécie*2]],'Base de dados'!B:Z,10,),0)</f>
        <v>A</v>
      </c>
      <c r="BE483" s="29" t="str">
        <f>IFERROR(VLOOKUP(tab_herpeto[[#This Row],[Espécie*2]],'Base de dados'!B:Z,12,),0)</f>
        <v>-</v>
      </c>
      <c r="BF483" s="29" t="str">
        <f>IFERROR(VLOOKUP(tab_herpeto[[#This Row],[Espécie*2]],'Base de dados'!B:Z,14,),0)</f>
        <v>RS, SC, PR, SP, MS</v>
      </c>
      <c r="BG483" s="29">
        <f>IFERROR(VLOOKUP(tab_herpeto[[#This Row],[Espécie*2]],'Base de dados'!B:Z,15,),0)</f>
        <v>0</v>
      </c>
      <c r="BH483" s="29" t="str">
        <f>IFERROR(VLOOKUP(tab_herpeto[[#This Row],[Espécie*2]],'Base de dados'!B:Z,16,),0)</f>
        <v>-</v>
      </c>
      <c r="BI483" s="29">
        <f>IFERROR(VLOOKUP(tab_herpeto[[#This Row],[Espécie*2]],'Base de dados'!B:Z,17,),0)</f>
        <v>0</v>
      </c>
      <c r="BJ483" s="29">
        <f>IFERROR(VLOOKUP(tab_herpeto[[#This Row],[Espécie*2]],'Base de dados'!B:Z,18,),0)</f>
        <v>0</v>
      </c>
      <c r="BK483" s="29" t="str">
        <f>IFERROR(VLOOKUP(tab_herpeto[[#This Row],[Espécie*2]],'Base de dados'!B:Z,19,),0)</f>
        <v>-</v>
      </c>
      <c r="BL483" s="29" t="str">
        <f>IFERROR(VLOOKUP(tab_herpeto[[#This Row],[Espécie*2]],'Base de dados'!B:Z,20,),0)</f>
        <v>-</v>
      </c>
      <c r="BM483" s="29" t="str">
        <f>IFERROR(VLOOKUP(tab_herpeto[[#This Row],[Espécie*2]],'Base de dados'!B:Z,24),0)</f>
        <v>-</v>
      </c>
      <c r="BN483" s="29" t="str">
        <f>IFERROR(VLOOKUP(tab_herpeto[[#This Row],[Espécie*2]],'Base de dados'!B:Z,25,),0)</f>
        <v>-</v>
      </c>
      <c r="BO483" s="29">
        <f>IFERROR(VLOOKUP(tab_herpeto[[#This Row],[Espécie*2]],'Base de dados'!B:Z,2),0)</f>
        <v>898</v>
      </c>
      <c r="BP483" s="29">
        <f>IFERROR(VLOOKUP(tab_herpeto[[#This Row],[Espécie*2]],'Base de dados'!B:AA,26),0)</f>
        <v>0</v>
      </c>
    </row>
    <row r="484" spans="2:68" x14ac:dyDescent="0.25">
      <c r="B484" s="29">
        <v>480</v>
      </c>
      <c r="C484" s="33" t="s">
        <v>3071</v>
      </c>
      <c r="D484" s="29" t="s">
        <v>3131</v>
      </c>
      <c r="E484" s="29" t="s">
        <v>86</v>
      </c>
      <c r="F484" s="50">
        <v>45203</v>
      </c>
      <c r="G484" s="50" t="s">
        <v>3072</v>
      </c>
      <c r="H484" s="50"/>
      <c r="I484" s="50" t="s">
        <v>57</v>
      </c>
      <c r="J484" s="50" t="s">
        <v>3133</v>
      </c>
      <c r="K484" s="50" t="s">
        <v>1576</v>
      </c>
      <c r="L484" s="29" t="str">
        <f>IFERROR(VLOOKUP(tab_herpeto[[#This Row],[Espécie*]],'Base de dados'!B:Z,7,),0)</f>
        <v>sapo-guarda-de-barriga-branca</v>
      </c>
      <c r="M484" s="29" t="s">
        <v>3</v>
      </c>
      <c r="N484" s="49" t="s">
        <v>82</v>
      </c>
      <c r="O484" s="49" t="s">
        <v>82</v>
      </c>
      <c r="P484" s="29" t="s">
        <v>39</v>
      </c>
      <c r="Q484" s="49" t="s">
        <v>3136</v>
      </c>
      <c r="R484" s="49"/>
      <c r="S484" s="49" t="s">
        <v>4</v>
      </c>
      <c r="T484" s="55">
        <v>0.75</v>
      </c>
      <c r="U484" s="55">
        <v>0.79166666666666696</v>
      </c>
      <c r="V484" s="49"/>
      <c r="W484" s="49"/>
      <c r="X484" s="29"/>
      <c r="Y484" s="29"/>
      <c r="Z484" s="33">
        <f>tab_herpeto[[#This Row],[Data]]</f>
        <v>45203</v>
      </c>
      <c r="AA484" s="29" t="str">
        <f>tab_herpeto[[#This Row],[Empreendimento]]</f>
        <v>PCH Canoas</v>
      </c>
      <c r="AB484" s="29" t="s">
        <v>175</v>
      </c>
      <c r="AC484" s="29" t="s">
        <v>178</v>
      </c>
      <c r="AD484" s="29" t="s">
        <v>181</v>
      </c>
      <c r="AE484" s="29" t="s">
        <v>3086</v>
      </c>
      <c r="AF484" s="29" t="s">
        <v>184</v>
      </c>
      <c r="AG484" s="29" t="s">
        <v>3130</v>
      </c>
      <c r="AH484" s="29" t="s">
        <v>189</v>
      </c>
      <c r="AI484" s="43" t="str">
        <f>tab_herpeto[[#This Row],[Espécie*]]</f>
        <v>Elachistocleis bicolor</v>
      </c>
      <c r="AJ484" s="34" t="str">
        <f>IFERROR(VLOOKUP(tab_herpeto[[#This Row],[Espécie*2]],'Base de dados'!B:Z,7,),0)</f>
        <v>sapo-guarda-de-barriga-branca</v>
      </c>
      <c r="AK484" s="29" t="str">
        <f>IFERROR(VLOOKUP(tab_herpeto[[#This Row],[Espécie*2]],'Base de dados'!B:Z,13,),0)</f>
        <v>-</v>
      </c>
      <c r="AL484" s="29"/>
      <c r="AM484" s="4">
        <v>532838</v>
      </c>
      <c r="AN484" s="4">
        <v>6964142</v>
      </c>
      <c r="AO484" s="29" t="str">
        <f>IFERROR(VLOOKUP(tab_herpeto[[#This Row],[Espécie*2]],'Base de dados'!B:Z,22,),0)</f>
        <v>-</v>
      </c>
      <c r="AP484" s="29" t="str">
        <f>IFERROR(VLOOKUP(tab_herpeto[[#This Row],[Espécie*2]],'Base de dados'!B:Z,23,),0)</f>
        <v>-</v>
      </c>
      <c r="AQ484" s="29" t="str">
        <f>IFERROR(VLOOKUP(tab_herpeto[[#This Row],[Espécie*2]],'Base de dados'!B:Z,21,),0)</f>
        <v>LC</v>
      </c>
      <c r="AR484" s="29" t="str">
        <f>tab_herpeto[[#This Row],[Campanha]]</f>
        <v>C04</v>
      </c>
      <c r="AS484" s="29"/>
      <c r="AT484" s="29" t="str">
        <f>tab_herpeto[[#This Row],[Método]]</f>
        <v>Ponto de escuta</v>
      </c>
      <c r="AU484" s="29" t="str">
        <f>tab_herpeto[[#This Row],[ID Marcação*]]</f>
        <v>-</v>
      </c>
      <c r="AV484" s="29">
        <f>tab_herpeto[[#This Row],[Nº do Tombo]]</f>
        <v>0</v>
      </c>
      <c r="AW484" s="29" t="str">
        <f>IFERROR(VLOOKUP(tab_herpeto[[#This Row],[Espécie*2]],'Base de dados'!B:Z,11,),0)</f>
        <v>R</v>
      </c>
      <c r="AX484" s="29" t="str">
        <f>IFERROR(VLOOKUP(tab_herpeto[[#This Row],[Espécie*2]],'Base de dados'!B:Z,3,),0)</f>
        <v>Anura</v>
      </c>
      <c r="AY484" s="29" t="str">
        <f>IFERROR(VLOOKUP(tab_herpeto[[#This Row],[Espécie*2]],'Base de dados'!B:Z,4,),0)</f>
        <v>Microhylidae</v>
      </c>
      <c r="AZ484" s="29" t="str">
        <f>IFERROR(VLOOKUP(tab_herpeto[[#This Row],[Espécie*2]],'Base de dados'!B:Z,5,),0)</f>
        <v>Gastrophryninae</v>
      </c>
      <c r="BA484" s="29">
        <f>IFERROR(VLOOKUP(tab_herpeto[[#This Row],[Espécie*2]],'Base de dados'!B:Z,6,),0)</f>
        <v>0</v>
      </c>
      <c r="BB484" s="29" t="str">
        <f>IFERROR(VLOOKUP(tab_herpeto[[#This Row],[Espécie*2]],'Base de dados'!B:Z,8,),0)</f>
        <v>-</v>
      </c>
      <c r="BC484" s="29" t="str">
        <f>IFERROR(VLOOKUP(tab_herpeto[[#This Row],[Espécie*2]],'Base de dados'!B:Z,9,),0)</f>
        <v>Fs</v>
      </c>
      <c r="BD484" s="29" t="str">
        <f>IFERROR(VLOOKUP(tab_herpeto[[#This Row],[Espécie*2]],'Base de dados'!B:Z,10,),0)</f>
        <v>A</v>
      </c>
      <c r="BE484" s="29" t="str">
        <f>IFERROR(VLOOKUP(tab_herpeto[[#This Row],[Espécie*2]],'Base de dados'!B:Z,12,),0)</f>
        <v>-</v>
      </c>
      <c r="BF484" s="29" t="str">
        <f>IFERROR(VLOOKUP(tab_herpeto[[#This Row],[Espécie*2]],'Base de dados'!B:Z,14,),0)</f>
        <v>RS, SC, PR, SP, MS</v>
      </c>
      <c r="BG484" s="29">
        <f>IFERROR(VLOOKUP(tab_herpeto[[#This Row],[Espécie*2]],'Base de dados'!B:Z,15,),0)</f>
        <v>0</v>
      </c>
      <c r="BH484" s="29" t="str">
        <f>IFERROR(VLOOKUP(tab_herpeto[[#This Row],[Espécie*2]],'Base de dados'!B:Z,16,),0)</f>
        <v>-</v>
      </c>
      <c r="BI484" s="29">
        <f>IFERROR(VLOOKUP(tab_herpeto[[#This Row],[Espécie*2]],'Base de dados'!B:Z,17,),0)</f>
        <v>0</v>
      </c>
      <c r="BJ484" s="29">
        <f>IFERROR(VLOOKUP(tab_herpeto[[#This Row],[Espécie*2]],'Base de dados'!B:Z,18,),0)</f>
        <v>0</v>
      </c>
      <c r="BK484" s="29" t="str">
        <f>IFERROR(VLOOKUP(tab_herpeto[[#This Row],[Espécie*2]],'Base de dados'!B:Z,19,),0)</f>
        <v>-</v>
      </c>
      <c r="BL484" s="29" t="str">
        <f>IFERROR(VLOOKUP(tab_herpeto[[#This Row],[Espécie*2]],'Base de dados'!B:Z,20,),0)</f>
        <v>-</v>
      </c>
      <c r="BM484" s="29" t="str">
        <f>IFERROR(VLOOKUP(tab_herpeto[[#This Row],[Espécie*2]],'Base de dados'!B:Z,24),0)</f>
        <v>-</v>
      </c>
      <c r="BN484" s="29" t="str">
        <f>IFERROR(VLOOKUP(tab_herpeto[[#This Row],[Espécie*2]],'Base de dados'!B:Z,25,),0)</f>
        <v>-</v>
      </c>
      <c r="BO484" s="29">
        <f>IFERROR(VLOOKUP(tab_herpeto[[#This Row],[Espécie*2]],'Base de dados'!B:Z,2),0)</f>
        <v>898</v>
      </c>
      <c r="BP484" s="29">
        <f>IFERROR(VLOOKUP(tab_herpeto[[#This Row],[Espécie*2]],'Base de dados'!B:AA,26),0)</f>
        <v>0</v>
      </c>
    </row>
    <row r="485" spans="2:68" x14ac:dyDescent="0.25">
      <c r="B485" s="29">
        <v>481</v>
      </c>
      <c r="C485" s="33" t="s">
        <v>3071</v>
      </c>
      <c r="D485" s="29" t="s">
        <v>3131</v>
      </c>
      <c r="E485" s="29" t="s">
        <v>86</v>
      </c>
      <c r="F485" s="50">
        <v>45203</v>
      </c>
      <c r="G485" s="50" t="s">
        <v>3072</v>
      </c>
      <c r="H485" s="50"/>
      <c r="I485" s="50" t="s">
        <v>57</v>
      </c>
      <c r="J485" s="50" t="s">
        <v>3133</v>
      </c>
      <c r="K485" s="50" t="s">
        <v>1576</v>
      </c>
      <c r="L485" s="29" t="str">
        <f>IFERROR(VLOOKUP(tab_herpeto[[#This Row],[Espécie*]],'Base de dados'!B:Z,7,),0)</f>
        <v>sapo-guarda-de-barriga-branca</v>
      </c>
      <c r="M485" s="29" t="s">
        <v>3</v>
      </c>
      <c r="N485" s="49" t="s">
        <v>82</v>
      </c>
      <c r="O485" s="49" t="s">
        <v>82</v>
      </c>
      <c r="P485" s="29" t="s">
        <v>39</v>
      </c>
      <c r="Q485" s="49" t="s">
        <v>3136</v>
      </c>
      <c r="R485" s="49"/>
      <c r="S485" s="49" t="s">
        <v>4</v>
      </c>
      <c r="T485" s="55">
        <v>0.75</v>
      </c>
      <c r="U485" s="55">
        <v>0.79166666666666696</v>
      </c>
      <c r="V485" s="49"/>
      <c r="W485" s="49"/>
      <c r="X485" s="29"/>
      <c r="Y485" s="29"/>
      <c r="Z485" s="33">
        <f>tab_herpeto[[#This Row],[Data]]</f>
        <v>45203</v>
      </c>
      <c r="AA485" s="29" t="str">
        <f>tab_herpeto[[#This Row],[Empreendimento]]</f>
        <v>PCH Canoas</v>
      </c>
      <c r="AB485" s="29" t="s">
        <v>175</v>
      </c>
      <c r="AC485" s="29" t="s">
        <v>178</v>
      </c>
      <c r="AD485" s="29" t="s">
        <v>181</v>
      </c>
      <c r="AE485" s="29" t="s">
        <v>3086</v>
      </c>
      <c r="AF485" s="29" t="s">
        <v>184</v>
      </c>
      <c r="AG485" s="29" t="s">
        <v>3130</v>
      </c>
      <c r="AH485" s="29" t="s">
        <v>189</v>
      </c>
      <c r="AI485" s="43" t="str">
        <f>tab_herpeto[[#This Row],[Espécie*]]</f>
        <v>Elachistocleis bicolor</v>
      </c>
      <c r="AJ485" s="34" t="str">
        <f>IFERROR(VLOOKUP(tab_herpeto[[#This Row],[Espécie*2]],'Base de dados'!B:Z,7,),0)</f>
        <v>sapo-guarda-de-barriga-branca</v>
      </c>
      <c r="AK485" s="29" t="str">
        <f>IFERROR(VLOOKUP(tab_herpeto[[#This Row],[Espécie*2]],'Base de dados'!B:Z,13,),0)</f>
        <v>-</v>
      </c>
      <c r="AL485" s="29"/>
      <c r="AM485" s="4">
        <v>532838</v>
      </c>
      <c r="AN485" s="4">
        <v>6964142</v>
      </c>
      <c r="AO485" s="29" t="str">
        <f>IFERROR(VLOOKUP(tab_herpeto[[#This Row],[Espécie*2]],'Base de dados'!B:Z,22,),0)</f>
        <v>-</v>
      </c>
      <c r="AP485" s="29" t="str">
        <f>IFERROR(VLOOKUP(tab_herpeto[[#This Row],[Espécie*2]],'Base de dados'!B:Z,23,),0)</f>
        <v>-</v>
      </c>
      <c r="AQ485" s="29" t="str">
        <f>IFERROR(VLOOKUP(tab_herpeto[[#This Row],[Espécie*2]],'Base de dados'!B:Z,21,),0)</f>
        <v>LC</v>
      </c>
      <c r="AR485" s="29" t="str">
        <f>tab_herpeto[[#This Row],[Campanha]]</f>
        <v>C04</v>
      </c>
      <c r="AS485" s="29"/>
      <c r="AT485" s="29" t="str">
        <f>tab_herpeto[[#This Row],[Método]]</f>
        <v>Ponto de escuta</v>
      </c>
      <c r="AU485" s="29" t="str">
        <f>tab_herpeto[[#This Row],[ID Marcação*]]</f>
        <v>-</v>
      </c>
      <c r="AV485" s="29">
        <f>tab_herpeto[[#This Row],[Nº do Tombo]]</f>
        <v>0</v>
      </c>
      <c r="AW485" s="29" t="str">
        <f>IFERROR(VLOOKUP(tab_herpeto[[#This Row],[Espécie*2]],'Base de dados'!B:Z,11,),0)</f>
        <v>R</v>
      </c>
      <c r="AX485" s="29" t="str">
        <f>IFERROR(VLOOKUP(tab_herpeto[[#This Row],[Espécie*2]],'Base de dados'!B:Z,3,),0)</f>
        <v>Anura</v>
      </c>
      <c r="AY485" s="29" t="str">
        <f>IFERROR(VLOOKUP(tab_herpeto[[#This Row],[Espécie*2]],'Base de dados'!B:Z,4,),0)</f>
        <v>Microhylidae</v>
      </c>
      <c r="AZ485" s="29" t="str">
        <f>IFERROR(VLOOKUP(tab_herpeto[[#This Row],[Espécie*2]],'Base de dados'!B:Z,5,),0)</f>
        <v>Gastrophryninae</v>
      </c>
      <c r="BA485" s="29">
        <f>IFERROR(VLOOKUP(tab_herpeto[[#This Row],[Espécie*2]],'Base de dados'!B:Z,6,),0)</f>
        <v>0</v>
      </c>
      <c r="BB485" s="29" t="str">
        <f>IFERROR(VLOOKUP(tab_herpeto[[#This Row],[Espécie*2]],'Base de dados'!B:Z,8,),0)</f>
        <v>-</v>
      </c>
      <c r="BC485" s="29" t="str">
        <f>IFERROR(VLOOKUP(tab_herpeto[[#This Row],[Espécie*2]],'Base de dados'!B:Z,9,),0)</f>
        <v>Fs</v>
      </c>
      <c r="BD485" s="29" t="str">
        <f>IFERROR(VLOOKUP(tab_herpeto[[#This Row],[Espécie*2]],'Base de dados'!B:Z,10,),0)</f>
        <v>A</v>
      </c>
      <c r="BE485" s="29" t="str">
        <f>IFERROR(VLOOKUP(tab_herpeto[[#This Row],[Espécie*2]],'Base de dados'!B:Z,12,),0)</f>
        <v>-</v>
      </c>
      <c r="BF485" s="29" t="str">
        <f>IFERROR(VLOOKUP(tab_herpeto[[#This Row],[Espécie*2]],'Base de dados'!B:Z,14,),0)</f>
        <v>RS, SC, PR, SP, MS</v>
      </c>
      <c r="BG485" s="29">
        <f>IFERROR(VLOOKUP(tab_herpeto[[#This Row],[Espécie*2]],'Base de dados'!B:Z,15,),0)</f>
        <v>0</v>
      </c>
      <c r="BH485" s="29" t="str">
        <f>IFERROR(VLOOKUP(tab_herpeto[[#This Row],[Espécie*2]],'Base de dados'!B:Z,16,),0)</f>
        <v>-</v>
      </c>
      <c r="BI485" s="29">
        <f>IFERROR(VLOOKUP(tab_herpeto[[#This Row],[Espécie*2]],'Base de dados'!B:Z,17,),0)</f>
        <v>0</v>
      </c>
      <c r="BJ485" s="29">
        <f>IFERROR(VLOOKUP(tab_herpeto[[#This Row],[Espécie*2]],'Base de dados'!B:Z,18,),0)</f>
        <v>0</v>
      </c>
      <c r="BK485" s="29" t="str">
        <f>IFERROR(VLOOKUP(tab_herpeto[[#This Row],[Espécie*2]],'Base de dados'!B:Z,19,),0)</f>
        <v>-</v>
      </c>
      <c r="BL485" s="29" t="str">
        <f>IFERROR(VLOOKUP(tab_herpeto[[#This Row],[Espécie*2]],'Base de dados'!B:Z,20,),0)</f>
        <v>-</v>
      </c>
      <c r="BM485" s="29" t="str">
        <f>IFERROR(VLOOKUP(tab_herpeto[[#This Row],[Espécie*2]],'Base de dados'!B:Z,24),0)</f>
        <v>-</v>
      </c>
      <c r="BN485" s="29" t="str">
        <f>IFERROR(VLOOKUP(tab_herpeto[[#This Row],[Espécie*2]],'Base de dados'!B:Z,25,),0)</f>
        <v>-</v>
      </c>
      <c r="BO485" s="29">
        <f>IFERROR(VLOOKUP(tab_herpeto[[#This Row],[Espécie*2]],'Base de dados'!B:Z,2),0)</f>
        <v>898</v>
      </c>
      <c r="BP485" s="29">
        <f>IFERROR(VLOOKUP(tab_herpeto[[#This Row],[Espécie*2]],'Base de dados'!B:AA,26),0)</f>
        <v>0</v>
      </c>
    </row>
    <row r="486" spans="2:68" x14ac:dyDescent="0.25">
      <c r="B486" s="29">
        <v>482</v>
      </c>
      <c r="C486" s="33" t="s">
        <v>3071</v>
      </c>
      <c r="D486" s="29" t="s">
        <v>3131</v>
      </c>
      <c r="E486" s="29" t="s">
        <v>86</v>
      </c>
      <c r="F486" s="50">
        <v>45203</v>
      </c>
      <c r="G486" s="50" t="s">
        <v>3072</v>
      </c>
      <c r="H486" s="50"/>
      <c r="I486" s="50" t="s">
        <v>57</v>
      </c>
      <c r="J486" s="50" t="s">
        <v>3133</v>
      </c>
      <c r="K486" s="50" t="s">
        <v>1268</v>
      </c>
      <c r="L486" s="29" t="str">
        <f>IFERROR(VLOOKUP(tab_herpeto[[#This Row],[Espécie*]],'Base de dados'!B:Z,7,),0)</f>
        <v>sapinho-limão</v>
      </c>
      <c r="M486" s="29" t="s">
        <v>3</v>
      </c>
      <c r="N486" s="49" t="s">
        <v>82</v>
      </c>
      <c r="O486" s="49" t="s">
        <v>82</v>
      </c>
      <c r="P486" s="29" t="s">
        <v>39</v>
      </c>
      <c r="Q486" s="49" t="s">
        <v>3136</v>
      </c>
      <c r="R486" s="49"/>
      <c r="S486" s="49" t="s">
        <v>4</v>
      </c>
      <c r="T486" s="55">
        <v>0.75</v>
      </c>
      <c r="U486" s="55">
        <v>0.79166666666666696</v>
      </c>
      <c r="V486" s="49"/>
      <c r="W486" s="49"/>
      <c r="X486" s="29"/>
      <c r="Y486" s="29"/>
      <c r="Z486" s="33">
        <f>tab_herpeto[[#This Row],[Data]]</f>
        <v>45203</v>
      </c>
      <c r="AA486" s="29" t="str">
        <f>tab_herpeto[[#This Row],[Empreendimento]]</f>
        <v>PCH Canoas</v>
      </c>
      <c r="AB486" s="29" t="s">
        <v>175</v>
      </c>
      <c r="AC486" s="29" t="s">
        <v>178</v>
      </c>
      <c r="AD486" s="29" t="s">
        <v>181</v>
      </c>
      <c r="AE486" s="29" t="s">
        <v>3086</v>
      </c>
      <c r="AF486" s="29" t="s">
        <v>184</v>
      </c>
      <c r="AG486" s="29" t="s">
        <v>3130</v>
      </c>
      <c r="AH486" s="29" t="s">
        <v>189</v>
      </c>
      <c r="AI486" s="43" t="str">
        <f>tab_herpeto[[#This Row],[Espécie*]]</f>
        <v>Sphaenorhynchus surdus</v>
      </c>
      <c r="AJ486" s="34" t="str">
        <f>IFERROR(VLOOKUP(tab_herpeto[[#This Row],[Espécie*2]],'Base de dados'!B:Z,7,),0)</f>
        <v>sapinho-limão</v>
      </c>
      <c r="AK486" s="29" t="str">
        <f>IFERROR(VLOOKUP(tab_herpeto[[#This Row],[Espécie*2]],'Base de dados'!B:Z,13,),0)</f>
        <v>-</v>
      </c>
      <c r="AL486" s="29"/>
      <c r="AM486" s="4">
        <v>532838</v>
      </c>
      <c r="AN486" s="4">
        <v>6964142</v>
      </c>
      <c r="AO486" s="29" t="str">
        <f>IFERROR(VLOOKUP(tab_herpeto[[#This Row],[Espécie*2]],'Base de dados'!B:Z,22,),0)</f>
        <v>-</v>
      </c>
      <c r="AP486" s="29" t="str">
        <f>IFERROR(VLOOKUP(tab_herpeto[[#This Row],[Espécie*2]],'Base de dados'!B:Z,23,),0)</f>
        <v>-</v>
      </c>
      <c r="AQ486" s="29" t="str">
        <f>IFERROR(VLOOKUP(tab_herpeto[[#This Row],[Espécie*2]],'Base de dados'!B:Z,21,),0)</f>
        <v>LC</v>
      </c>
      <c r="AR486" s="29" t="str">
        <f>tab_herpeto[[#This Row],[Campanha]]</f>
        <v>C04</v>
      </c>
      <c r="AS486" s="29"/>
      <c r="AT486" s="29" t="str">
        <f>tab_herpeto[[#This Row],[Método]]</f>
        <v>Ponto de escuta</v>
      </c>
      <c r="AU486" s="29" t="str">
        <f>tab_herpeto[[#This Row],[ID Marcação*]]</f>
        <v>-</v>
      </c>
      <c r="AV486" s="29">
        <f>tab_herpeto[[#This Row],[Nº do Tombo]]</f>
        <v>0</v>
      </c>
      <c r="AW486" s="29" t="str">
        <f>IFERROR(VLOOKUP(tab_herpeto[[#This Row],[Espécie*2]],'Base de dados'!B:Z,11,),0)</f>
        <v>E</v>
      </c>
      <c r="AX486" s="29" t="str">
        <f>IFERROR(VLOOKUP(tab_herpeto[[#This Row],[Espécie*2]],'Base de dados'!B:Z,3,),0)</f>
        <v>Anura</v>
      </c>
      <c r="AY486" s="29" t="str">
        <f>IFERROR(VLOOKUP(tab_herpeto[[#This Row],[Espécie*2]],'Base de dados'!B:Z,4,),0)</f>
        <v>Hylidae</v>
      </c>
      <c r="AZ486" s="29" t="str">
        <f>IFERROR(VLOOKUP(tab_herpeto[[#This Row],[Espécie*2]],'Base de dados'!B:Z,5,),0)</f>
        <v>Scinaxinae</v>
      </c>
      <c r="BA486" s="29">
        <f>IFERROR(VLOOKUP(tab_herpeto[[#This Row],[Espécie*2]],'Base de dados'!B:Z,6,),0)</f>
        <v>0</v>
      </c>
      <c r="BB486" s="29" t="str">
        <f>IFERROR(VLOOKUP(tab_herpeto[[#This Row],[Espécie*2]],'Base de dados'!B:Z,8,),0)</f>
        <v>-</v>
      </c>
      <c r="BC486" s="29" t="str">
        <f>IFERROR(VLOOKUP(tab_herpeto[[#This Row],[Espécie*2]],'Base de dados'!B:Z,9,),0)</f>
        <v>Ar/Aq</v>
      </c>
      <c r="BD486" s="29" t="str">
        <f>IFERROR(VLOOKUP(tab_herpeto[[#This Row],[Espécie*2]],'Base de dados'!B:Z,10,),0)</f>
        <v>AF</v>
      </c>
      <c r="BE486" s="29" t="str">
        <f>IFERROR(VLOOKUP(tab_herpeto[[#This Row],[Espécie*2]],'Base de dados'!B:Z,12,),0)</f>
        <v>-</v>
      </c>
      <c r="BF486" s="29" t="str">
        <f>IFERROR(VLOOKUP(tab_herpeto[[#This Row],[Espécie*2]],'Base de dados'!B:Z,14,),0)</f>
        <v>RS, SC, PR</v>
      </c>
      <c r="BG486" s="29">
        <f>IFERROR(VLOOKUP(tab_herpeto[[#This Row],[Espécie*2]],'Base de dados'!B:Z,15,),0)</f>
        <v>0</v>
      </c>
      <c r="BH486" s="29">
        <f>IFERROR(VLOOKUP(tab_herpeto[[#This Row],[Espécie*2]],'Base de dados'!B:Z,16,),0)</f>
        <v>0</v>
      </c>
      <c r="BI486" s="29">
        <f>IFERROR(VLOOKUP(tab_herpeto[[#This Row],[Espécie*2]],'Base de dados'!B:Z,17,),0)</f>
        <v>0</v>
      </c>
      <c r="BJ486" s="29">
        <f>IFERROR(VLOOKUP(tab_herpeto[[#This Row],[Espécie*2]],'Base de dados'!B:Z,18,),0)</f>
        <v>0</v>
      </c>
      <c r="BK486" s="29" t="str">
        <f>IFERROR(VLOOKUP(tab_herpeto[[#This Row],[Espécie*2]],'Base de dados'!B:Z,19,),0)</f>
        <v>-</v>
      </c>
      <c r="BL486" s="29" t="str">
        <f>IFERROR(VLOOKUP(tab_herpeto[[#This Row],[Espécie*2]],'Base de dados'!B:Z,20,),0)</f>
        <v>-</v>
      </c>
      <c r="BM486" s="29" t="str">
        <f>IFERROR(VLOOKUP(tab_herpeto[[#This Row],[Espécie*2]],'Base de dados'!B:Z,24),0)</f>
        <v>-</v>
      </c>
      <c r="BN486" s="29" t="str">
        <f>IFERROR(VLOOKUP(tab_herpeto[[#This Row],[Espécie*2]],'Base de dados'!B:Z,25,),0)</f>
        <v>-</v>
      </c>
      <c r="BO486" s="29" t="str">
        <f>IFERROR(VLOOKUP(tab_herpeto[[#This Row],[Espécie*2]],'Base de dados'!B:Z,2),0)</f>
        <v>XX</v>
      </c>
      <c r="BP486" s="29">
        <f>IFERROR(VLOOKUP(tab_herpeto[[#This Row],[Espécie*2]],'Base de dados'!B:AA,26),0)</f>
        <v>0</v>
      </c>
    </row>
    <row r="487" spans="2:68" x14ac:dyDescent="0.25">
      <c r="B487" s="29">
        <v>483</v>
      </c>
      <c r="C487" s="33" t="s">
        <v>3071</v>
      </c>
      <c r="D487" s="29" t="s">
        <v>3131</v>
      </c>
      <c r="E487" s="29" t="s">
        <v>86</v>
      </c>
      <c r="F487" s="50">
        <v>45203</v>
      </c>
      <c r="G487" s="50" t="s">
        <v>3072</v>
      </c>
      <c r="H487" s="50"/>
      <c r="I487" s="50" t="s">
        <v>57</v>
      </c>
      <c r="J487" s="50" t="s">
        <v>3133</v>
      </c>
      <c r="K487" s="50" t="s">
        <v>1268</v>
      </c>
      <c r="L487" s="29" t="str">
        <f>IFERROR(VLOOKUP(tab_herpeto[[#This Row],[Espécie*]],'Base de dados'!B:Z,7,),0)</f>
        <v>sapinho-limão</v>
      </c>
      <c r="M487" s="29" t="s">
        <v>3</v>
      </c>
      <c r="N487" s="49" t="s">
        <v>82</v>
      </c>
      <c r="O487" s="49" t="s">
        <v>82</v>
      </c>
      <c r="P487" s="29" t="s">
        <v>39</v>
      </c>
      <c r="Q487" s="49" t="s">
        <v>3136</v>
      </c>
      <c r="R487" s="49"/>
      <c r="S487" s="49" t="s">
        <v>4</v>
      </c>
      <c r="T487" s="55">
        <v>0.75</v>
      </c>
      <c r="U487" s="55">
        <v>0.79166666666666696</v>
      </c>
      <c r="V487" s="49"/>
      <c r="W487" s="49"/>
      <c r="X487" s="29"/>
      <c r="Y487" s="29"/>
      <c r="Z487" s="33">
        <f>tab_herpeto[[#This Row],[Data]]</f>
        <v>45203</v>
      </c>
      <c r="AA487" s="29" t="str">
        <f>tab_herpeto[[#This Row],[Empreendimento]]</f>
        <v>PCH Canoas</v>
      </c>
      <c r="AB487" s="29" t="s">
        <v>175</v>
      </c>
      <c r="AC487" s="29" t="s">
        <v>178</v>
      </c>
      <c r="AD487" s="29" t="s">
        <v>181</v>
      </c>
      <c r="AE487" s="29" t="s">
        <v>3086</v>
      </c>
      <c r="AF487" s="29" t="s">
        <v>184</v>
      </c>
      <c r="AG487" s="29" t="s">
        <v>3130</v>
      </c>
      <c r="AH487" s="29" t="s">
        <v>189</v>
      </c>
      <c r="AI487" s="43" t="str">
        <f>tab_herpeto[[#This Row],[Espécie*]]</f>
        <v>Sphaenorhynchus surdus</v>
      </c>
      <c r="AJ487" s="34" t="str">
        <f>IFERROR(VLOOKUP(tab_herpeto[[#This Row],[Espécie*2]],'Base de dados'!B:Z,7,),0)</f>
        <v>sapinho-limão</v>
      </c>
      <c r="AK487" s="29" t="str">
        <f>IFERROR(VLOOKUP(tab_herpeto[[#This Row],[Espécie*2]],'Base de dados'!B:Z,13,),0)</f>
        <v>-</v>
      </c>
      <c r="AL487" s="29"/>
      <c r="AM487" s="4">
        <v>532838</v>
      </c>
      <c r="AN487" s="4">
        <v>6964142</v>
      </c>
      <c r="AO487" s="29" t="str">
        <f>IFERROR(VLOOKUP(tab_herpeto[[#This Row],[Espécie*2]],'Base de dados'!B:Z,22,),0)</f>
        <v>-</v>
      </c>
      <c r="AP487" s="29" t="str">
        <f>IFERROR(VLOOKUP(tab_herpeto[[#This Row],[Espécie*2]],'Base de dados'!B:Z,23,),0)</f>
        <v>-</v>
      </c>
      <c r="AQ487" s="29" t="str">
        <f>IFERROR(VLOOKUP(tab_herpeto[[#This Row],[Espécie*2]],'Base de dados'!B:Z,21,),0)</f>
        <v>LC</v>
      </c>
      <c r="AR487" s="29" t="str">
        <f>tab_herpeto[[#This Row],[Campanha]]</f>
        <v>C04</v>
      </c>
      <c r="AS487" s="29"/>
      <c r="AT487" s="29" t="str">
        <f>tab_herpeto[[#This Row],[Método]]</f>
        <v>Ponto de escuta</v>
      </c>
      <c r="AU487" s="29" t="str">
        <f>tab_herpeto[[#This Row],[ID Marcação*]]</f>
        <v>-</v>
      </c>
      <c r="AV487" s="29">
        <f>tab_herpeto[[#This Row],[Nº do Tombo]]</f>
        <v>0</v>
      </c>
      <c r="AW487" s="29" t="str">
        <f>IFERROR(VLOOKUP(tab_herpeto[[#This Row],[Espécie*2]],'Base de dados'!B:Z,11,),0)</f>
        <v>E</v>
      </c>
      <c r="AX487" s="29" t="str">
        <f>IFERROR(VLOOKUP(tab_herpeto[[#This Row],[Espécie*2]],'Base de dados'!B:Z,3,),0)</f>
        <v>Anura</v>
      </c>
      <c r="AY487" s="29" t="str">
        <f>IFERROR(VLOOKUP(tab_herpeto[[#This Row],[Espécie*2]],'Base de dados'!B:Z,4,),0)</f>
        <v>Hylidae</v>
      </c>
      <c r="AZ487" s="29" t="str">
        <f>IFERROR(VLOOKUP(tab_herpeto[[#This Row],[Espécie*2]],'Base de dados'!B:Z,5,),0)</f>
        <v>Scinaxinae</v>
      </c>
      <c r="BA487" s="29">
        <f>IFERROR(VLOOKUP(tab_herpeto[[#This Row],[Espécie*2]],'Base de dados'!B:Z,6,),0)</f>
        <v>0</v>
      </c>
      <c r="BB487" s="29" t="str">
        <f>IFERROR(VLOOKUP(tab_herpeto[[#This Row],[Espécie*2]],'Base de dados'!B:Z,8,),0)</f>
        <v>-</v>
      </c>
      <c r="BC487" s="29" t="str">
        <f>IFERROR(VLOOKUP(tab_herpeto[[#This Row],[Espécie*2]],'Base de dados'!B:Z,9,),0)</f>
        <v>Ar/Aq</v>
      </c>
      <c r="BD487" s="29" t="str">
        <f>IFERROR(VLOOKUP(tab_herpeto[[#This Row],[Espécie*2]],'Base de dados'!B:Z,10,),0)</f>
        <v>AF</v>
      </c>
      <c r="BE487" s="29" t="str">
        <f>IFERROR(VLOOKUP(tab_herpeto[[#This Row],[Espécie*2]],'Base de dados'!B:Z,12,),0)</f>
        <v>-</v>
      </c>
      <c r="BF487" s="29" t="str">
        <f>IFERROR(VLOOKUP(tab_herpeto[[#This Row],[Espécie*2]],'Base de dados'!B:Z,14,),0)</f>
        <v>RS, SC, PR</v>
      </c>
      <c r="BG487" s="29">
        <f>IFERROR(VLOOKUP(tab_herpeto[[#This Row],[Espécie*2]],'Base de dados'!B:Z,15,),0)</f>
        <v>0</v>
      </c>
      <c r="BH487" s="29">
        <f>IFERROR(VLOOKUP(tab_herpeto[[#This Row],[Espécie*2]],'Base de dados'!B:Z,16,),0)</f>
        <v>0</v>
      </c>
      <c r="BI487" s="29">
        <f>IFERROR(VLOOKUP(tab_herpeto[[#This Row],[Espécie*2]],'Base de dados'!B:Z,17,),0)</f>
        <v>0</v>
      </c>
      <c r="BJ487" s="29">
        <f>IFERROR(VLOOKUP(tab_herpeto[[#This Row],[Espécie*2]],'Base de dados'!B:Z,18,),0)</f>
        <v>0</v>
      </c>
      <c r="BK487" s="29" t="str">
        <f>IFERROR(VLOOKUP(tab_herpeto[[#This Row],[Espécie*2]],'Base de dados'!B:Z,19,),0)</f>
        <v>-</v>
      </c>
      <c r="BL487" s="29" t="str">
        <f>IFERROR(VLOOKUP(tab_herpeto[[#This Row],[Espécie*2]],'Base de dados'!B:Z,20,),0)</f>
        <v>-</v>
      </c>
      <c r="BM487" s="29" t="str">
        <f>IFERROR(VLOOKUP(tab_herpeto[[#This Row],[Espécie*2]],'Base de dados'!B:Z,24),0)</f>
        <v>-</v>
      </c>
      <c r="BN487" s="29" t="str">
        <f>IFERROR(VLOOKUP(tab_herpeto[[#This Row],[Espécie*2]],'Base de dados'!B:Z,25,),0)</f>
        <v>-</v>
      </c>
      <c r="BO487" s="29" t="str">
        <f>IFERROR(VLOOKUP(tab_herpeto[[#This Row],[Espécie*2]],'Base de dados'!B:Z,2),0)</f>
        <v>XX</v>
      </c>
      <c r="BP487" s="29">
        <f>IFERROR(VLOOKUP(tab_herpeto[[#This Row],[Espécie*2]],'Base de dados'!B:AA,26),0)</f>
        <v>0</v>
      </c>
    </row>
    <row r="488" spans="2:68" x14ac:dyDescent="0.25">
      <c r="B488" s="29">
        <v>484</v>
      </c>
      <c r="C488" s="33" t="s">
        <v>3071</v>
      </c>
      <c r="D488" s="29" t="s">
        <v>3131</v>
      </c>
      <c r="E488" s="29" t="s">
        <v>86</v>
      </c>
      <c r="F488" s="50">
        <v>45203</v>
      </c>
      <c r="G488" s="50" t="s">
        <v>3072</v>
      </c>
      <c r="H488" s="50"/>
      <c r="I488" s="50" t="s">
        <v>57</v>
      </c>
      <c r="J488" s="50" t="s">
        <v>3133</v>
      </c>
      <c r="K488" s="50" t="s">
        <v>1268</v>
      </c>
      <c r="L488" s="29" t="str">
        <f>IFERROR(VLOOKUP(tab_herpeto[[#This Row],[Espécie*]],'Base de dados'!B:Z,7,),0)</f>
        <v>sapinho-limão</v>
      </c>
      <c r="M488" s="29" t="s">
        <v>3</v>
      </c>
      <c r="N488" s="49" t="s">
        <v>82</v>
      </c>
      <c r="O488" s="49" t="s">
        <v>82</v>
      </c>
      <c r="P488" s="29" t="s">
        <v>39</v>
      </c>
      <c r="Q488" s="49" t="s">
        <v>3136</v>
      </c>
      <c r="R488" s="49"/>
      <c r="S488" s="49" t="s">
        <v>4</v>
      </c>
      <c r="T488" s="55">
        <v>0.75</v>
      </c>
      <c r="U488" s="55">
        <v>0.79166666666666696</v>
      </c>
      <c r="V488" s="49"/>
      <c r="W488" s="49"/>
      <c r="X488" s="29"/>
      <c r="Y488" s="29"/>
      <c r="Z488" s="33">
        <f>tab_herpeto[[#This Row],[Data]]</f>
        <v>45203</v>
      </c>
      <c r="AA488" s="29" t="str">
        <f>tab_herpeto[[#This Row],[Empreendimento]]</f>
        <v>PCH Canoas</v>
      </c>
      <c r="AB488" s="29" t="s">
        <v>175</v>
      </c>
      <c r="AC488" s="29" t="s">
        <v>178</v>
      </c>
      <c r="AD488" s="29" t="s">
        <v>181</v>
      </c>
      <c r="AE488" s="29" t="s">
        <v>3086</v>
      </c>
      <c r="AF488" s="29" t="s">
        <v>184</v>
      </c>
      <c r="AG488" s="29" t="s">
        <v>3130</v>
      </c>
      <c r="AH488" s="29" t="s">
        <v>189</v>
      </c>
      <c r="AI488" s="43" t="str">
        <f>tab_herpeto[[#This Row],[Espécie*]]</f>
        <v>Sphaenorhynchus surdus</v>
      </c>
      <c r="AJ488" s="34" t="str">
        <f>IFERROR(VLOOKUP(tab_herpeto[[#This Row],[Espécie*2]],'Base de dados'!B:Z,7,),0)</f>
        <v>sapinho-limão</v>
      </c>
      <c r="AK488" s="29" t="str">
        <f>IFERROR(VLOOKUP(tab_herpeto[[#This Row],[Espécie*2]],'Base de dados'!B:Z,13,),0)</f>
        <v>-</v>
      </c>
      <c r="AL488" s="29"/>
      <c r="AM488" s="4">
        <v>532838</v>
      </c>
      <c r="AN488" s="4">
        <v>6964142</v>
      </c>
      <c r="AO488" s="29" t="str">
        <f>IFERROR(VLOOKUP(tab_herpeto[[#This Row],[Espécie*2]],'Base de dados'!B:Z,22,),0)</f>
        <v>-</v>
      </c>
      <c r="AP488" s="29" t="str">
        <f>IFERROR(VLOOKUP(tab_herpeto[[#This Row],[Espécie*2]],'Base de dados'!B:Z,23,),0)</f>
        <v>-</v>
      </c>
      <c r="AQ488" s="29" t="str">
        <f>IFERROR(VLOOKUP(tab_herpeto[[#This Row],[Espécie*2]],'Base de dados'!B:Z,21,),0)</f>
        <v>LC</v>
      </c>
      <c r="AR488" s="29" t="str">
        <f>tab_herpeto[[#This Row],[Campanha]]</f>
        <v>C04</v>
      </c>
      <c r="AS488" s="29"/>
      <c r="AT488" s="29" t="str">
        <f>tab_herpeto[[#This Row],[Método]]</f>
        <v>Ponto de escuta</v>
      </c>
      <c r="AU488" s="29" t="str">
        <f>tab_herpeto[[#This Row],[ID Marcação*]]</f>
        <v>-</v>
      </c>
      <c r="AV488" s="29">
        <f>tab_herpeto[[#This Row],[Nº do Tombo]]</f>
        <v>0</v>
      </c>
      <c r="AW488" s="29" t="str">
        <f>IFERROR(VLOOKUP(tab_herpeto[[#This Row],[Espécie*2]],'Base de dados'!B:Z,11,),0)</f>
        <v>E</v>
      </c>
      <c r="AX488" s="29" t="str">
        <f>IFERROR(VLOOKUP(tab_herpeto[[#This Row],[Espécie*2]],'Base de dados'!B:Z,3,),0)</f>
        <v>Anura</v>
      </c>
      <c r="AY488" s="29" t="str">
        <f>IFERROR(VLOOKUP(tab_herpeto[[#This Row],[Espécie*2]],'Base de dados'!B:Z,4,),0)</f>
        <v>Hylidae</v>
      </c>
      <c r="AZ488" s="29" t="str">
        <f>IFERROR(VLOOKUP(tab_herpeto[[#This Row],[Espécie*2]],'Base de dados'!B:Z,5,),0)</f>
        <v>Scinaxinae</v>
      </c>
      <c r="BA488" s="29">
        <f>IFERROR(VLOOKUP(tab_herpeto[[#This Row],[Espécie*2]],'Base de dados'!B:Z,6,),0)</f>
        <v>0</v>
      </c>
      <c r="BB488" s="29" t="str">
        <f>IFERROR(VLOOKUP(tab_herpeto[[#This Row],[Espécie*2]],'Base de dados'!B:Z,8,),0)</f>
        <v>-</v>
      </c>
      <c r="BC488" s="29" t="str">
        <f>IFERROR(VLOOKUP(tab_herpeto[[#This Row],[Espécie*2]],'Base de dados'!B:Z,9,),0)</f>
        <v>Ar/Aq</v>
      </c>
      <c r="BD488" s="29" t="str">
        <f>IFERROR(VLOOKUP(tab_herpeto[[#This Row],[Espécie*2]],'Base de dados'!B:Z,10,),0)</f>
        <v>AF</v>
      </c>
      <c r="BE488" s="29" t="str">
        <f>IFERROR(VLOOKUP(tab_herpeto[[#This Row],[Espécie*2]],'Base de dados'!B:Z,12,),0)</f>
        <v>-</v>
      </c>
      <c r="BF488" s="29" t="str">
        <f>IFERROR(VLOOKUP(tab_herpeto[[#This Row],[Espécie*2]],'Base de dados'!B:Z,14,),0)</f>
        <v>RS, SC, PR</v>
      </c>
      <c r="BG488" s="29">
        <f>IFERROR(VLOOKUP(tab_herpeto[[#This Row],[Espécie*2]],'Base de dados'!B:Z,15,),0)</f>
        <v>0</v>
      </c>
      <c r="BH488" s="29">
        <f>IFERROR(VLOOKUP(tab_herpeto[[#This Row],[Espécie*2]],'Base de dados'!B:Z,16,),0)</f>
        <v>0</v>
      </c>
      <c r="BI488" s="29">
        <f>IFERROR(VLOOKUP(tab_herpeto[[#This Row],[Espécie*2]],'Base de dados'!B:Z,17,),0)</f>
        <v>0</v>
      </c>
      <c r="BJ488" s="29">
        <f>IFERROR(VLOOKUP(tab_herpeto[[#This Row],[Espécie*2]],'Base de dados'!B:Z,18,),0)</f>
        <v>0</v>
      </c>
      <c r="BK488" s="29" t="str">
        <f>IFERROR(VLOOKUP(tab_herpeto[[#This Row],[Espécie*2]],'Base de dados'!B:Z,19,),0)</f>
        <v>-</v>
      </c>
      <c r="BL488" s="29" t="str">
        <f>IFERROR(VLOOKUP(tab_herpeto[[#This Row],[Espécie*2]],'Base de dados'!B:Z,20,),0)</f>
        <v>-</v>
      </c>
      <c r="BM488" s="29" t="str">
        <f>IFERROR(VLOOKUP(tab_herpeto[[#This Row],[Espécie*2]],'Base de dados'!B:Z,24),0)</f>
        <v>-</v>
      </c>
      <c r="BN488" s="29" t="str">
        <f>IFERROR(VLOOKUP(tab_herpeto[[#This Row],[Espécie*2]],'Base de dados'!B:Z,25,),0)</f>
        <v>-</v>
      </c>
      <c r="BO488" s="29" t="str">
        <f>IFERROR(VLOOKUP(tab_herpeto[[#This Row],[Espécie*2]],'Base de dados'!B:Z,2),0)</f>
        <v>XX</v>
      </c>
      <c r="BP488" s="29">
        <f>IFERROR(VLOOKUP(tab_herpeto[[#This Row],[Espécie*2]],'Base de dados'!B:AA,26),0)</f>
        <v>0</v>
      </c>
    </row>
    <row r="489" spans="2:68" x14ac:dyDescent="0.25">
      <c r="B489" s="29">
        <v>485</v>
      </c>
      <c r="C489" s="33" t="s">
        <v>3071</v>
      </c>
      <c r="D489" s="29" t="s">
        <v>3131</v>
      </c>
      <c r="E489" s="29" t="s">
        <v>86</v>
      </c>
      <c r="F489" s="50">
        <v>45203</v>
      </c>
      <c r="G489" s="50" t="s">
        <v>3072</v>
      </c>
      <c r="H489" s="50"/>
      <c r="I489" s="50" t="s">
        <v>57</v>
      </c>
      <c r="J489" s="50" t="s">
        <v>3133</v>
      </c>
      <c r="K489" s="50" t="s">
        <v>1268</v>
      </c>
      <c r="L489" s="29" t="str">
        <f>IFERROR(VLOOKUP(tab_herpeto[[#This Row],[Espécie*]],'Base de dados'!B:Z,7,),0)</f>
        <v>sapinho-limão</v>
      </c>
      <c r="M489" s="29" t="s">
        <v>3</v>
      </c>
      <c r="N489" s="49" t="s">
        <v>82</v>
      </c>
      <c r="O489" s="49" t="s">
        <v>82</v>
      </c>
      <c r="P489" s="29" t="s">
        <v>39</v>
      </c>
      <c r="Q489" s="49" t="s">
        <v>3136</v>
      </c>
      <c r="R489" s="49"/>
      <c r="S489" s="49" t="s">
        <v>4</v>
      </c>
      <c r="T489" s="55">
        <v>0.75</v>
      </c>
      <c r="U489" s="55">
        <v>0.79166666666666696</v>
      </c>
      <c r="V489" s="49"/>
      <c r="W489" s="49"/>
      <c r="X489" s="29"/>
      <c r="Y489" s="29"/>
      <c r="Z489" s="33">
        <f>tab_herpeto[[#This Row],[Data]]</f>
        <v>45203</v>
      </c>
      <c r="AA489" s="29" t="str">
        <f>tab_herpeto[[#This Row],[Empreendimento]]</f>
        <v>PCH Canoas</v>
      </c>
      <c r="AB489" s="29" t="s">
        <v>175</v>
      </c>
      <c r="AC489" s="29" t="s">
        <v>178</v>
      </c>
      <c r="AD489" s="29" t="s">
        <v>181</v>
      </c>
      <c r="AE489" s="29" t="s">
        <v>3086</v>
      </c>
      <c r="AF489" s="29" t="s">
        <v>184</v>
      </c>
      <c r="AG489" s="29" t="s">
        <v>3130</v>
      </c>
      <c r="AH489" s="29" t="s">
        <v>189</v>
      </c>
      <c r="AI489" s="43" t="str">
        <f>tab_herpeto[[#This Row],[Espécie*]]</f>
        <v>Sphaenorhynchus surdus</v>
      </c>
      <c r="AJ489" s="34" t="str">
        <f>IFERROR(VLOOKUP(tab_herpeto[[#This Row],[Espécie*2]],'Base de dados'!B:Z,7,),0)</f>
        <v>sapinho-limão</v>
      </c>
      <c r="AK489" s="29" t="str">
        <f>IFERROR(VLOOKUP(tab_herpeto[[#This Row],[Espécie*2]],'Base de dados'!B:Z,13,),0)</f>
        <v>-</v>
      </c>
      <c r="AL489" s="29"/>
      <c r="AM489" s="4">
        <v>532838</v>
      </c>
      <c r="AN489" s="4">
        <v>6964142</v>
      </c>
      <c r="AO489" s="29" t="str">
        <f>IFERROR(VLOOKUP(tab_herpeto[[#This Row],[Espécie*2]],'Base de dados'!B:Z,22,),0)</f>
        <v>-</v>
      </c>
      <c r="AP489" s="29" t="str">
        <f>IFERROR(VLOOKUP(tab_herpeto[[#This Row],[Espécie*2]],'Base de dados'!B:Z,23,),0)</f>
        <v>-</v>
      </c>
      <c r="AQ489" s="29" t="str">
        <f>IFERROR(VLOOKUP(tab_herpeto[[#This Row],[Espécie*2]],'Base de dados'!B:Z,21,),0)</f>
        <v>LC</v>
      </c>
      <c r="AR489" s="29" t="str">
        <f>tab_herpeto[[#This Row],[Campanha]]</f>
        <v>C04</v>
      </c>
      <c r="AS489" s="29"/>
      <c r="AT489" s="29" t="str">
        <f>tab_herpeto[[#This Row],[Método]]</f>
        <v>Ponto de escuta</v>
      </c>
      <c r="AU489" s="29" t="str">
        <f>tab_herpeto[[#This Row],[ID Marcação*]]</f>
        <v>-</v>
      </c>
      <c r="AV489" s="29">
        <f>tab_herpeto[[#This Row],[Nº do Tombo]]</f>
        <v>0</v>
      </c>
      <c r="AW489" s="29" t="str">
        <f>IFERROR(VLOOKUP(tab_herpeto[[#This Row],[Espécie*2]],'Base de dados'!B:Z,11,),0)</f>
        <v>E</v>
      </c>
      <c r="AX489" s="29" t="str">
        <f>IFERROR(VLOOKUP(tab_herpeto[[#This Row],[Espécie*2]],'Base de dados'!B:Z,3,),0)</f>
        <v>Anura</v>
      </c>
      <c r="AY489" s="29" t="str">
        <f>IFERROR(VLOOKUP(tab_herpeto[[#This Row],[Espécie*2]],'Base de dados'!B:Z,4,),0)</f>
        <v>Hylidae</v>
      </c>
      <c r="AZ489" s="29" t="str">
        <f>IFERROR(VLOOKUP(tab_herpeto[[#This Row],[Espécie*2]],'Base de dados'!B:Z,5,),0)</f>
        <v>Scinaxinae</v>
      </c>
      <c r="BA489" s="29">
        <f>IFERROR(VLOOKUP(tab_herpeto[[#This Row],[Espécie*2]],'Base de dados'!B:Z,6,),0)</f>
        <v>0</v>
      </c>
      <c r="BB489" s="29" t="str">
        <f>IFERROR(VLOOKUP(tab_herpeto[[#This Row],[Espécie*2]],'Base de dados'!B:Z,8,),0)</f>
        <v>-</v>
      </c>
      <c r="BC489" s="29" t="str">
        <f>IFERROR(VLOOKUP(tab_herpeto[[#This Row],[Espécie*2]],'Base de dados'!B:Z,9,),0)</f>
        <v>Ar/Aq</v>
      </c>
      <c r="BD489" s="29" t="str">
        <f>IFERROR(VLOOKUP(tab_herpeto[[#This Row],[Espécie*2]],'Base de dados'!B:Z,10,),0)</f>
        <v>AF</v>
      </c>
      <c r="BE489" s="29" t="str">
        <f>IFERROR(VLOOKUP(tab_herpeto[[#This Row],[Espécie*2]],'Base de dados'!B:Z,12,),0)</f>
        <v>-</v>
      </c>
      <c r="BF489" s="29" t="str">
        <f>IFERROR(VLOOKUP(tab_herpeto[[#This Row],[Espécie*2]],'Base de dados'!B:Z,14,),0)</f>
        <v>RS, SC, PR</v>
      </c>
      <c r="BG489" s="29">
        <f>IFERROR(VLOOKUP(tab_herpeto[[#This Row],[Espécie*2]],'Base de dados'!B:Z,15,),0)</f>
        <v>0</v>
      </c>
      <c r="BH489" s="29">
        <f>IFERROR(VLOOKUP(tab_herpeto[[#This Row],[Espécie*2]],'Base de dados'!B:Z,16,),0)</f>
        <v>0</v>
      </c>
      <c r="BI489" s="29">
        <f>IFERROR(VLOOKUP(tab_herpeto[[#This Row],[Espécie*2]],'Base de dados'!B:Z,17,),0)</f>
        <v>0</v>
      </c>
      <c r="BJ489" s="29">
        <f>IFERROR(VLOOKUP(tab_herpeto[[#This Row],[Espécie*2]],'Base de dados'!B:Z,18,),0)</f>
        <v>0</v>
      </c>
      <c r="BK489" s="29" t="str">
        <f>IFERROR(VLOOKUP(tab_herpeto[[#This Row],[Espécie*2]],'Base de dados'!B:Z,19,),0)</f>
        <v>-</v>
      </c>
      <c r="BL489" s="29" t="str">
        <f>IFERROR(VLOOKUP(tab_herpeto[[#This Row],[Espécie*2]],'Base de dados'!B:Z,20,),0)</f>
        <v>-</v>
      </c>
      <c r="BM489" s="29" t="str">
        <f>IFERROR(VLOOKUP(tab_herpeto[[#This Row],[Espécie*2]],'Base de dados'!B:Z,24),0)</f>
        <v>-</v>
      </c>
      <c r="BN489" s="29" t="str">
        <f>IFERROR(VLOOKUP(tab_herpeto[[#This Row],[Espécie*2]],'Base de dados'!B:Z,25,),0)</f>
        <v>-</v>
      </c>
      <c r="BO489" s="29" t="str">
        <f>IFERROR(VLOOKUP(tab_herpeto[[#This Row],[Espécie*2]],'Base de dados'!B:Z,2),0)</f>
        <v>XX</v>
      </c>
      <c r="BP489" s="29">
        <f>IFERROR(VLOOKUP(tab_herpeto[[#This Row],[Espécie*2]],'Base de dados'!B:AA,26),0)</f>
        <v>0</v>
      </c>
    </row>
    <row r="490" spans="2:68" x14ac:dyDescent="0.25">
      <c r="B490" s="29">
        <v>486</v>
      </c>
      <c r="C490" s="33" t="s">
        <v>3071</v>
      </c>
      <c r="D490" s="29" t="s">
        <v>3131</v>
      </c>
      <c r="E490" s="29" t="s">
        <v>86</v>
      </c>
      <c r="F490" s="50">
        <v>45203</v>
      </c>
      <c r="G490" s="50" t="s">
        <v>3072</v>
      </c>
      <c r="H490" s="50"/>
      <c r="I490" s="50" t="s">
        <v>57</v>
      </c>
      <c r="J490" s="50" t="s">
        <v>3133</v>
      </c>
      <c r="K490" s="50" t="s">
        <v>1268</v>
      </c>
      <c r="L490" s="29" t="str">
        <f>IFERROR(VLOOKUP(tab_herpeto[[#This Row],[Espécie*]],'Base de dados'!B:Z,7,),0)</f>
        <v>sapinho-limão</v>
      </c>
      <c r="M490" s="29" t="s">
        <v>3</v>
      </c>
      <c r="N490" s="49" t="s">
        <v>82</v>
      </c>
      <c r="O490" s="49" t="s">
        <v>82</v>
      </c>
      <c r="P490" s="29" t="s">
        <v>39</v>
      </c>
      <c r="Q490" s="49" t="s">
        <v>3136</v>
      </c>
      <c r="R490" s="49"/>
      <c r="S490" s="49" t="s">
        <v>4</v>
      </c>
      <c r="T490" s="55">
        <v>0.75</v>
      </c>
      <c r="U490" s="55">
        <v>0.79166666666666696</v>
      </c>
      <c r="V490" s="49"/>
      <c r="W490" s="49"/>
      <c r="X490" s="29"/>
      <c r="Y490" s="29"/>
      <c r="Z490" s="33">
        <f>tab_herpeto[[#This Row],[Data]]</f>
        <v>45203</v>
      </c>
      <c r="AA490" s="29" t="str">
        <f>tab_herpeto[[#This Row],[Empreendimento]]</f>
        <v>PCH Canoas</v>
      </c>
      <c r="AB490" s="29" t="s">
        <v>175</v>
      </c>
      <c r="AC490" s="29" t="s">
        <v>178</v>
      </c>
      <c r="AD490" s="29" t="s">
        <v>181</v>
      </c>
      <c r="AE490" s="29" t="s">
        <v>3086</v>
      </c>
      <c r="AF490" s="29" t="s">
        <v>184</v>
      </c>
      <c r="AG490" s="29" t="s">
        <v>3130</v>
      </c>
      <c r="AH490" s="29" t="s">
        <v>189</v>
      </c>
      <c r="AI490" s="43" t="str">
        <f>tab_herpeto[[#This Row],[Espécie*]]</f>
        <v>Sphaenorhynchus surdus</v>
      </c>
      <c r="AJ490" s="34" t="str">
        <f>IFERROR(VLOOKUP(tab_herpeto[[#This Row],[Espécie*2]],'Base de dados'!B:Z,7,),0)</f>
        <v>sapinho-limão</v>
      </c>
      <c r="AK490" s="29" t="str">
        <f>IFERROR(VLOOKUP(tab_herpeto[[#This Row],[Espécie*2]],'Base de dados'!B:Z,13,),0)</f>
        <v>-</v>
      </c>
      <c r="AL490" s="29"/>
      <c r="AM490" s="4">
        <v>532838</v>
      </c>
      <c r="AN490" s="4">
        <v>6964142</v>
      </c>
      <c r="AO490" s="29" t="str">
        <f>IFERROR(VLOOKUP(tab_herpeto[[#This Row],[Espécie*2]],'Base de dados'!B:Z,22,),0)</f>
        <v>-</v>
      </c>
      <c r="AP490" s="29" t="str">
        <f>IFERROR(VLOOKUP(tab_herpeto[[#This Row],[Espécie*2]],'Base de dados'!B:Z,23,),0)</f>
        <v>-</v>
      </c>
      <c r="AQ490" s="29" t="str">
        <f>IFERROR(VLOOKUP(tab_herpeto[[#This Row],[Espécie*2]],'Base de dados'!B:Z,21,),0)</f>
        <v>LC</v>
      </c>
      <c r="AR490" s="29" t="str">
        <f>tab_herpeto[[#This Row],[Campanha]]</f>
        <v>C04</v>
      </c>
      <c r="AS490" s="29"/>
      <c r="AT490" s="29" t="str">
        <f>tab_herpeto[[#This Row],[Método]]</f>
        <v>Ponto de escuta</v>
      </c>
      <c r="AU490" s="29" t="str">
        <f>tab_herpeto[[#This Row],[ID Marcação*]]</f>
        <v>-</v>
      </c>
      <c r="AV490" s="29">
        <f>tab_herpeto[[#This Row],[Nº do Tombo]]</f>
        <v>0</v>
      </c>
      <c r="AW490" s="29" t="str">
        <f>IFERROR(VLOOKUP(tab_herpeto[[#This Row],[Espécie*2]],'Base de dados'!B:Z,11,),0)</f>
        <v>E</v>
      </c>
      <c r="AX490" s="29" t="str">
        <f>IFERROR(VLOOKUP(tab_herpeto[[#This Row],[Espécie*2]],'Base de dados'!B:Z,3,),0)</f>
        <v>Anura</v>
      </c>
      <c r="AY490" s="29" t="str">
        <f>IFERROR(VLOOKUP(tab_herpeto[[#This Row],[Espécie*2]],'Base de dados'!B:Z,4,),0)</f>
        <v>Hylidae</v>
      </c>
      <c r="AZ490" s="29" t="str">
        <f>IFERROR(VLOOKUP(tab_herpeto[[#This Row],[Espécie*2]],'Base de dados'!B:Z,5,),0)</f>
        <v>Scinaxinae</v>
      </c>
      <c r="BA490" s="29">
        <f>IFERROR(VLOOKUP(tab_herpeto[[#This Row],[Espécie*2]],'Base de dados'!B:Z,6,),0)</f>
        <v>0</v>
      </c>
      <c r="BB490" s="29" t="str">
        <f>IFERROR(VLOOKUP(tab_herpeto[[#This Row],[Espécie*2]],'Base de dados'!B:Z,8,),0)</f>
        <v>-</v>
      </c>
      <c r="BC490" s="29" t="str">
        <f>IFERROR(VLOOKUP(tab_herpeto[[#This Row],[Espécie*2]],'Base de dados'!B:Z,9,),0)</f>
        <v>Ar/Aq</v>
      </c>
      <c r="BD490" s="29" t="str">
        <f>IFERROR(VLOOKUP(tab_herpeto[[#This Row],[Espécie*2]],'Base de dados'!B:Z,10,),0)</f>
        <v>AF</v>
      </c>
      <c r="BE490" s="29" t="str">
        <f>IFERROR(VLOOKUP(tab_herpeto[[#This Row],[Espécie*2]],'Base de dados'!B:Z,12,),0)</f>
        <v>-</v>
      </c>
      <c r="BF490" s="29" t="str">
        <f>IFERROR(VLOOKUP(tab_herpeto[[#This Row],[Espécie*2]],'Base de dados'!B:Z,14,),0)</f>
        <v>RS, SC, PR</v>
      </c>
      <c r="BG490" s="29">
        <f>IFERROR(VLOOKUP(tab_herpeto[[#This Row],[Espécie*2]],'Base de dados'!B:Z,15,),0)</f>
        <v>0</v>
      </c>
      <c r="BH490" s="29">
        <f>IFERROR(VLOOKUP(tab_herpeto[[#This Row],[Espécie*2]],'Base de dados'!B:Z,16,),0)</f>
        <v>0</v>
      </c>
      <c r="BI490" s="29">
        <f>IFERROR(VLOOKUP(tab_herpeto[[#This Row],[Espécie*2]],'Base de dados'!B:Z,17,),0)</f>
        <v>0</v>
      </c>
      <c r="BJ490" s="29">
        <f>IFERROR(VLOOKUP(tab_herpeto[[#This Row],[Espécie*2]],'Base de dados'!B:Z,18,),0)</f>
        <v>0</v>
      </c>
      <c r="BK490" s="29" t="str">
        <f>IFERROR(VLOOKUP(tab_herpeto[[#This Row],[Espécie*2]],'Base de dados'!B:Z,19,),0)</f>
        <v>-</v>
      </c>
      <c r="BL490" s="29" t="str">
        <f>IFERROR(VLOOKUP(tab_herpeto[[#This Row],[Espécie*2]],'Base de dados'!B:Z,20,),0)</f>
        <v>-</v>
      </c>
      <c r="BM490" s="29" t="str">
        <f>IFERROR(VLOOKUP(tab_herpeto[[#This Row],[Espécie*2]],'Base de dados'!B:Z,24),0)</f>
        <v>-</v>
      </c>
      <c r="BN490" s="29" t="str">
        <f>IFERROR(VLOOKUP(tab_herpeto[[#This Row],[Espécie*2]],'Base de dados'!B:Z,25,),0)</f>
        <v>-</v>
      </c>
      <c r="BO490" s="29" t="str">
        <f>IFERROR(VLOOKUP(tab_herpeto[[#This Row],[Espécie*2]],'Base de dados'!B:Z,2),0)</f>
        <v>XX</v>
      </c>
      <c r="BP490" s="29">
        <f>IFERROR(VLOOKUP(tab_herpeto[[#This Row],[Espécie*2]],'Base de dados'!B:AA,26),0)</f>
        <v>0</v>
      </c>
    </row>
    <row r="491" spans="2:68" x14ac:dyDescent="0.25">
      <c r="B491" s="29">
        <v>487</v>
      </c>
      <c r="C491" s="33" t="s">
        <v>3071</v>
      </c>
      <c r="D491" s="29" t="s">
        <v>3131</v>
      </c>
      <c r="E491" s="29" t="s">
        <v>86</v>
      </c>
      <c r="F491" s="50">
        <v>45203</v>
      </c>
      <c r="G491" s="50" t="s">
        <v>3072</v>
      </c>
      <c r="H491" s="50"/>
      <c r="I491" s="50" t="s">
        <v>57</v>
      </c>
      <c r="J491" s="50" t="s">
        <v>3133</v>
      </c>
      <c r="K491" s="50" t="s">
        <v>570</v>
      </c>
      <c r="L491" s="29" t="str">
        <f>IFERROR(VLOOKUP(tab_herpeto[[#This Row],[Espécie*]],'Base de dados'!B:Z,7,),0)</f>
        <v>sapo-cururu</v>
      </c>
      <c r="M491" s="29" t="s">
        <v>3</v>
      </c>
      <c r="N491" s="49" t="s">
        <v>82</v>
      </c>
      <c r="O491" s="49" t="s">
        <v>82</v>
      </c>
      <c r="P491" s="29" t="s">
        <v>39</v>
      </c>
      <c r="Q491" s="49" t="s">
        <v>3136</v>
      </c>
      <c r="R491" s="49"/>
      <c r="S491" s="49" t="s">
        <v>4</v>
      </c>
      <c r="T491" s="55">
        <v>0.75</v>
      </c>
      <c r="U491" s="55">
        <v>0.79166666666666696</v>
      </c>
      <c r="V491" s="49"/>
      <c r="W491" s="49"/>
      <c r="X491" s="29"/>
      <c r="Y491" s="29"/>
      <c r="Z491" s="33">
        <f>tab_herpeto[[#This Row],[Data]]</f>
        <v>45203</v>
      </c>
      <c r="AA491" s="29" t="str">
        <f>tab_herpeto[[#This Row],[Empreendimento]]</f>
        <v>PCH Canoas</v>
      </c>
      <c r="AB491" s="29" t="s">
        <v>175</v>
      </c>
      <c r="AC491" s="29" t="s">
        <v>178</v>
      </c>
      <c r="AD491" s="29" t="s">
        <v>181</v>
      </c>
      <c r="AE491" s="29" t="s">
        <v>3086</v>
      </c>
      <c r="AF491" s="29" t="s">
        <v>184</v>
      </c>
      <c r="AG491" s="29" t="s">
        <v>3130</v>
      </c>
      <c r="AH491" s="29" t="s">
        <v>189</v>
      </c>
      <c r="AI491" s="43" t="str">
        <f>tab_herpeto[[#This Row],[Espécie*]]</f>
        <v>Rhinella icterica</v>
      </c>
      <c r="AJ491" s="34" t="str">
        <f>IFERROR(VLOOKUP(tab_herpeto[[#This Row],[Espécie*2]],'Base de dados'!B:Z,7,),0)</f>
        <v>sapo-cururu</v>
      </c>
      <c r="AK491" s="29" t="str">
        <f>IFERROR(VLOOKUP(tab_herpeto[[#This Row],[Espécie*2]],'Base de dados'!B:Z,13,),0)</f>
        <v>-</v>
      </c>
      <c r="AL491" s="29"/>
      <c r="AM491" s="4">
        <v>532838</v>
      </c>
      <c r="AN491" s="4">
        <v>6964142</v>
      </c>
      <c r="AO491" s="29" t="str">
        <f>IFERROR(VLOOKUP(tab_herpeto[[#This Row],[Espécie*2]],'Base de dados'!B:Z,22,),0)</f>
        <v>-</v>
      </c>
      <c r="AP491" s="29" t="str">
        <f>IFERROR(VLOOKUP(tab_herpeto[[#This Row],[Espécie*2]],'Base de dados'!B:Z,23,),0)</f>
        <v>-</v>
      </c>
      <c r="AQ491" s="29" t="str">
        <f>IFERROR(VLOOKUP(tab_herpeto[[#This Row],[Espécie*2]],'Base de dados'!B:Z,21,),0)</f>
        <v>LC</v>
      </c>
      <c r="AR491" s="29" t="str">
        <f>tab_herpeto[[#This Row],[Campanha]]</f>
        <v>C04</v>
      </c>
      <c r="AS491" s="29"/>
      <c r="AT491" s="29" t="str">
        <f>tab_herpeto[[#This Row],[Método]]</f>
        <v>Ponto de escuta</v>
      </c>
      <c r="AU491" s="29" t="str">
        <f>tab_herpeto[[#This Row],[ID Marcação*]]</f>
        <v>-</v>
      </c>
      <c r="AV491" s="29">
        <f>tab_herpeto[[#This Row],[Nº do Tombo]]</f>
        <v>0</v>
      </c>
      <c r="AW491" s="29" t="str">
        <f>IFERROR(VLOOKUP(tab_herpeto[[#This Row],[Espécie*2]],'Base de dados'!B:Z,11,),0)</f>
        <v>E</v>
      </c>
      <c r="AX491" s="29" t="str">
        <f>IFERROR(VLOOKUP(tab_herpeto[[#This Row],[Espécie*2]],'Base de dados'!B:Z,3,),0)</f>
        <v>Anura</v>
      </c>
      <c r="AY491" s="29" t="str">
        <f>IFERROR(VLOOKUP(tab_herpeto[[#This Row],[Espécie*2]],'Base de dados'!B:Z,4,),0)</f>
        <v>Bufonidae</v>
      </c>
      <c r="AZ491" s="29">
        <f>IFERROR(VLOOKUP(tab_herpeto[[#This Row],[Espécie*2]],'Base de dados'!B:Z,5,),0)</f>
        <v>0</v>
      </c>
      <c r="BA491" s="29">
        <f>IFERROR(VLOOKUP(tab_herpeto[[#This Row],[Espécie*2]],'Base de dados'!B:Z,6,),0)</f>
        <v>0</v>
      </c>
      <c r="BB491" s="29" t="str">
        <f>IFERROR(VLOOKUP(tab_herpeto[[#This Row],[Espécie*2]],'Base de dados'!B:Z,8,),0)</f>
        <v>-</v>
      </c>
      <c r="BC491" s="29" t="str">
        <f>IFERROR(VLOOKUP(tab_herpeto[[#This Row],[Espécie*2]],'Base de dados'!B:Z,9,),0)</f>
        <v>Te</v>
      </c>
      <c r="BD491" s="29" t="str">
        <f>IFERROR(VLOOKUP(tab_herpeto[[#This Row],[Espécie*2]],'Base de dados'!B:Z,10,),0)</f>
        <v>AF</v>
      </c>
      <c r="BE491" s="29">
        <f>IFERROR(VLOOKUP(tab_herpeto[[#This Row],[Espécie*2]],'Base de dados'!B:Z,12,),0)</f>
        <v>1</v>
      </c>
      <c r="BF491" s="29" t="str">
        <f>IFERROR(VLOOKUP(tab_herpeto[[#This Row],[Espécie*2]],'Base de dados'!B:Z,14,),0)</f>
        <v>RS, SC, PR, SP, RJ, MG</v>
      </c>
      <c r="BG491" s="29">
        <f>IFERROR(VLOOKUP(tab_herpeto[[#This Row],[Espécie*2]],'Base de dados'!B:Z,15,),0)</f>
        <v>0</v>
      </c>
      <c r="BH491" s="29">
        <f>IFERROR(VLOOKUP(tab_herpeto[[#This Row],[Espécie*2]],'Base de dados'!B:Z,16,),0)</f>
        <v>0</v>
      </c>
      <c r="BI491" s="29">
        <f>IFERROR(VLOOKUP(tab_herpeto[[#This Row],[Espécie*2]],'Base de dados'!B:Z,17,),0)</f>
        <v>0</v>
      </c>
      <c r="BJ491" s="29">
        <f>IFERROR(VLOOKUP(tab_herpeto[[#This Row],[Espécie*2]],'Base de dados'!B:Z,18,),0)</f>
        <v>0</v>
      </c>
      <c r="BK491" s="29" t="str">
        <f>IFERROR(VLOOKUP(tab_herpeto[[#This Row],[Espécie*2]],'Base de dados'!B:Z,19,),0)</f>
        <v>-</v>
      </c>
      <c r="BL491" s="29" t="str">
        <f>IFERROR(VLOOKUP(tab_herpeto[[#This Row],[Espécie*2]],'Base de dados'!B:Z,20,),0)</f>
        <v>-</v>
      </c>
      <c r="BM491" s="29" t="str">
        <f>IFERROR(VLOOKUP(tab_herpeto[[#This Row],[Espécie*2]],'Base de dados'!B:Z,24),0)</f>
        <v>-</v>
      </c>
      <c r="BN491" s="29" t="str">
        <f>IFERROR(VLOOKUP(tab_herpeto[[#This Row],[Espécie*2]],'Base de dados'!B:Z,25,),0)</f>
        <v>-</v>
      </c>
      <c r="BO491" s="29" t="str">
        <f>IFERROR(VLOOKUP(tab_herpeto[[#This Row],[Espécie*2]],'Base de dados'!B:Z,2),0)</f>
        <v>XX</v>
      </c>
      <c r="BP491" s="29">
        <f>IFERROR(VLOOKUP(tab_herpeto[[#This Row],[Espécie*2]],'Base de dados'!B:AA,26),0)</f>
        <v>0</v>
      </c>
    </row>
    <row r="492" spans="2:68" x14ac:dyDescent="0.25">
      <c r="B492" s="29">
        <v>488</v>
      </c>
      <c r="C492" s="33" t="s">
        <v>3071</v>
      </c>
      <c r="D492" s="29" t="s">
        <v>3131</v>
      </c>
      <c r="E492" s="29" t="s">
        <v>86</v>
      </c>
      <c r="F492" s="50">
        <v>45203</v>
      </c>
      <c r="G492" s="50" t="s">
        <v>3072</v>
      </c>
      <c r="H492" s="50"/>
      <c r="I492" s="50" t="s">
        <v>57</v>
      </c>
      <c r="J492" s="50" t="s">
        <v>3132</v>
      </c>
      <c r="K492" s="50" t="s">
        <v>1350</v>
      </c>
      <c r="L492" s="29" t="str">
        <f>IFERROR(VLOOKUP(tab_herpeto[[#This Row],[Espécie*]],'Base de dados'!B:Z,7,),0)</f>
        <v>rã-chorona</v>
      </c>
      <c r="M492" s="29" t="s">
        <v>3</v>
      </c>
      <c r="N492" s="49" t="s">
        <v>82</v>
      </c>
      <c r="O492" s="49" t="s">
        <v>82</v>
      </c>
      <c r="P492" s="29" t="s">
        <v>39</v>
      </c>
      <c r="Q492" s="49" t="s">
        <v>3135</v>
      </c>
      <c r="R492" s="49"/>
      <c r="S492" s="49" t="s">
        <v>4</v>
      </c>
      <c r="T492" s="55">
        <v>0.79166666666666663</v>
      </c>
      <c r="U492" s="55">
        <v>0.8125</v>
      </c>
      <c r="V492" s="49"/>
      <c r="W492" s="49"/>
      <c r="X492" s="29"/>
      <c r="Y492" s="29"/>
      <c r="Z492" s="33">
        <f>tab_herpeto[[#This Row],[Data]]</f>
        <v>45203</v>
      </c>
      <c r="AA492" s="29" t="str">
        <f>tab_herpeto[[#This Row],[Empreendimento]]</f>
        <v>PCH Canoas</v>
      </c>
      <c r="AB492" s="29" t="s">
        <v>175</v>
      </c>
      <c r="AC492" s="29" t="s">
        <v>178</v>
      </c>
      <c r="AD492" s="29" t="s">
        <v>181</v>
      </c>
      <c r="AE492" s="29" t="s">
        <v>3086</v>
      </c>
      <c r="AF492" s="29" t="s">
        <v>184</v>
      </c>
      <c r="AG492" s="29" t="s">
        <v>3130</v>
      </c>
      <c r="AH492" s="29" t="s">
        <v>189</v>
      </c>
      <c r="AI492" s="43" t="str">
        <f>tab_herpeto[[#This Row],[Espécie*]]</f>
        <v>Physalaemus gracilis</v>
      </c>
      <c r="AJ492" s="34" t="str">
        <f>IFERROR(VLOOKUP(tab_herpeto[[#This Row],[Espécie*2]],'Base de dados'!B:Z,7,),0)</f>
        <v>rã-chorona</v>
      </c>
      <c r="AK492" s="29" t="str">
        <f>IFERROR(VLOOKUP(tab_herpeto[[#This Row],[Espécie*2]],'Base de dados'!B:Z,13,),0)</f>
        <v>-</v>
      </c>
      <c r="AL492" s="29"/>
      <c r="AM492" s="47">
        <v>533023</v>
      </c>
      <c r="AN492" s="47">
        <v>6963861</v>
      </c>
      <c r="AO492" s="29" t="str">
        <f>IFERROR(VLOOKUP(tab_herpeto[[#This Row],[Espécie*2]],'Base de dados'!B:Z,22,),0)</f>
        <v>-</v>
      </c>
      <c r="AP492" s="29" t="str">
        <f>IFERROR(VLOOKUP(tab_herpeto[[#This Row],[Espécie*2]],'Base de dados'!B:Z,23,),0)</f>
        <v>-</v>
      </c>
      <c r="AQ492" s="29" t="str">
        <f>IFERROR(VLOOKUP(tab_herpeto[[#This Row],[Espécie*2]],'Base de dados'!B:Z,21,),0)</f>
        <v>LC</v>
      </c>
      <c r="AR492" s="29" t="str">
        <f>tab_herpeto[[#This Row],[Campanha]]</f>
        <v>C04</v>
      </c>
      <c r="AS492" s="29"/>
      <c r="AT492" s="29" t="str">
        <f>tab_herpeto[[#This Row],[Método]]</f>
        <v>Busca ativa</v>
      </c>
      <c r="AU492" s="29" t="str">
        <f>tab_herpeto[[#This Row],[ID Marcação*]]</f>
        <v>-</v>
      </c>
      <c r="AV492" s="29">
        <f>tab_herpeto[[#This Row],[Nº do Tombo]]</f>
        <v>0</v>
      </c>
      <c r="AW492" s="29" t="str">
        <f>IFERROR(VLOOKUP(tab_herpeto[[#This Row],[Espécie*2]],'Base de dados'!B:Z,11,),0)</f>
        <v>R</v>
      </c>
      <c r="AX492" s="29" t="str">
        <f>IFERROR(VLOOKUP(tab_herpeto[[#This Row],[Espécie*2]],'Base de dados'!B:Z,3,),0)</f>
        <v>Anura</v>
      </c>
      <c r="AY492" s="29" t="str">
        <f>IFERROR(VLOOKUP(tab_herpeto[[#This Row],[Espécie*2]],'Base de dados'!B:Z,4,),0)</f>
        <v>Leptodactylidae</v>
      </c>
      <c r="AZ492" s="29" t="str">
        <f>IFERROR(VLOOKUP(tab_herpeto[[#This Row],[Espécie*2]],'Base de dados'!B:Z,5,),0)</f>
        <v>Leiuperinae</v>
      </c>
      <c r="BA492" s="29">
        <f>IFERROR(VLOOKUP(tab_herpeto[[#This Row],[Espécie*2]],'Base de dados'!B:Z,6,),0)</f>
        <v>0</v>
      </c>
      <c r="BB492" s="29" t="str">
        <f>IFERROR(VLOOKUP(tab_herpeto[[#This Row],[Espécie*2]],'Base de dados'!B:Z,8,),0)</f>
        <v>-</v>
      </c>
      <c r="BC492" s="29" t="str">
        <f>IFERROR(VLOOKUP(tab_herpeto[[#This Row],[Espécie*2]],'Base de dados'!B:Z,9,),0)</f>
        <v>-</v>
      </c>
      <c r="BD492" s="29" t="str">
        <f>IFERROR(VLOOKUP(tab_herpeto[[#This Row],[Espécie*2]],'Base de dados'!B:Z,10,),0)</f>
        <v>-</v>
      </c>
      <c r="BE492" s="29" t="str">
        <f>IFERROR(VLOOKUP(tab_herpeto[[#This Row],[Espécie*2]],'Base de dados'!B:Z,12,),0)</f>
        <v>-</v>
      </c>
      <c r="BF492" s="29" t="str">
        <f>IFERROR(VLOOKUP(tab_herpeto[[#This Row],[Espécie*2]],'Base de dados'!B:Z,14,),0)</f>
        <v>-</v>
      </c>
      <c r="BG492" s="29">
        <f>IFERROR(VLOOKUP(tab_herpeto[[#This Row],[Espécie*2]],'Base de dados'!B:Z,15,),0)</f>
        <v>0</v>
      </c>
      <c r="BH492" s="29">
        <f>IFERROR(VLOOKUP(tab_herpeto[[#This Row],[Espécie*2]],'Base de dados'!B:Z,16,),0)</f>
        <v>0</v>
      </c>
      <c r="BI492" s="29">
        <f>IFERROR(VLOOKUP(tab_herpeto[[#This Row],[Espécie*2]],'Base de dados'!B:Z,17,),0)</f>
        <v>0</v>
      </c>
      <c r="BJ492" s="29">
        <f>IFERROR(VLOOKUP(tab_herpeto[[#This Row],[Espécie*2]],'Base de dados'!B:Z,18,),0)</f>
        <v>0</v>
      </c>
      <c r="BK492" s="29" t="str">
        <f>IFERROR(VLOOKUP(tab_herpeto[[#This Row],[Espécie*2]],'Base de dados'!B:Z,19,),0)</f>
        <v>-</v>
      </c>
      <c r="BL492" s="29" t="str">
        <f>IFERROR(VLOOKUP(tab_herpeto[[#This Row],[Espécie*2]],'Base de dados'!B:Z,20,),0)</f>
        <v>-</v>
      </c>
      <c r="BM492" s="29" t="str">
        <f>IFERROR(VLOOKUP(tab_herpeto[[#This Row],[Espécie*2]],'Base de dados'!B:Z,24),0)</f>
        <v>-</v>
      </c>
      <c r="BN492" s="29" t="str">
        <f>IFERROR(VLOOKUP(tab_herpeto[[#This Row],[Espécie*2]],'Base de dados'!B:Z,25,),0)</f>
        <v>-</v>
      </c>
      <c r="BO492" s="29" t="str">
        <f>IFERROR(VLOOKUP(tab_herpeto[[#This Row],[Espécie*2]],'Base de dados'!B:Z,2),0)</f>
        <v>XX</v>
      </c>
      <c r="BP492" s="29">
        <f>IFERROR(VLOOKUP(tab_herpeto[[#This Row],[Espécie*2]],'Base de dados'!B:AA,26),0)</f>
        <v>0</v>
      </c>
    </row>
    <row r="493" spans="2:68" x14ac:dyDescent="0.25">
      <c r="B493" s="29">
        <v>489</v>
      </c>
      <c r="C493" s="33" t="s">
        <v>3071</v>
      </c>
      <c r="D493" s="29" t="s">
        <v>3131</v>
      </c>
      <c r="E493" s="29" t="s">
        <v>86</v>
      </c>
      <c r="F493" s="50">
        <v>45203</v>
      </c>
      <c r="G493" s="50" t="s">
        <v>3072</v>
      </c>
      <c r="H493" s="50"/>
      <c r="I493" s="50" t="s">
        <v>57</v>
      </c>
      <c r="J493" s="50" t="s">
        <v>3132</v>
      </c>
      <c r="K493" s="50" t="s">
        <v>1350</v>
      </c>
      <c r="L493" s="29" t="str">
        <f>IFERROR(VLOOKUP(tab_herpeto[[#This Row],[Espécie*]],'Base de dados'!B:Z,7,),0)</f>
        <v>rã-chorona</v>
      </c>
      <c r="M493" s="29" t="s">
        <v>3</v>
      </c>
      <c r="N493" s="49" t="s">
        <v>82</v>
      </c>
      <c r="O493" s="49" t="s">
        <v>82</v>
      </c>
      <c r="P493" s="29" t="s">
        <v>39</v>
      </c>
      <c r="Q493" s="49" t="s">
        <v>3135</v>
      </c>
      <c r="R493" s="49"/>
      <c r="S493" s="49" t="s">
        <v>4</v>
      </c>
      <c r="T493" s="55">
        <v>0.79166666666666663</v>
      </c>
      <c r="U493" s="55">
        <v>0.8125</v>
      </c>
      <c r="V493" s="49"/>
      <c r="W493" s="49"/>
      <c r="X493" s="29"/>
      <c r="Y493" s="29"/>
      <c r="Z493" s="33">
        <f>tab_herpeto[[#This Row],[Data]]</f>
        <v>45203</v>
      </c>
      <c r="AA493" s="29" t="str">
        <f>tab_herpeto[[#This Row],[Empreendimento]]</f>
        <v>PCH Canoas</v>
      </c>
      <c r="AB493" s="29" t="s">
        <v>175</v>
      </c>
      <c r="AC493" s="29" t="s">
        <v>178</v>
      </c>
      <c r="AD493" s="29" t="s">
        <v>181</v>
      </c>
      <c r="AE493" s="29" t="s">
        <v>3086</v>
      </c>
      <c r="AF493" s="29" t="s">
        <v>184</v>
      </c>
      <c r="AG493" s="29" t="s">
        <v>3130</v>
      </c>
      <c r="AH493" s="29" t="s">
        <v>189</v>
      </c>
      <c r="AI493" s="43" t="str">
        <f>tab_herpeto[[#This Row],[Espécie*]]</f>
        <v>Physalaemus gracilis</v>
      </c>
      <c r="AJ493" s="34" t="str">
        <f>IFERROR(VLOOKUP(tab_herpeto[[#This Row],[Espécie*2]],'Base de dados'!B:Z,7,),0)</f>
        <v>rã-chorona</v>
      </c>
      <c r="AK493" s="29" t="str">
        <f>IFERROR(VLOOKUP(tab_herpeto[[#This Row],[Espécie*2]],'Base de dados'!B:Z,13,),0)</f>
        <v>-</v>
      </c>
      <c r="AL493" s="29"/>
      <c r="AM493" s="47">
        <v>533023</v>
      </c>
      <c r="AN493" s="47">
        <v>6963861</v>
      </c>
      <c r="AO493" s="29" t="str">
        <f>IFERROR(VLOOKUP(tab_herpeto[[#This Row],[Espécie*2]],'Base de dados'!B:Z,22,),0)</f>
        <v>-</v>
      </c>
      <c r="AP493" s="29" t="str">
        <f>IFERROR(VLOOKUP(tab_herpeto[[#This Row],[Espécie*2]],'Base de dados'!B:Z,23,),0)</f>
        <v>-</v>
      </c>
      <c r="AQ493" s="29" t="str">
        <f>IFERROR(VLOOKUP(tab_herpeto[[#This Row],[Espécie*2]],'Base de dados'!B:Z,21,),0)</f>
        <v>LC</v>
      </c>
      <c r="AR493" s="29" t="str">
        <f>tab_herpeto[[#This Row],[Campanha]]</f>
        <v>C04</v>
      </c>
      <c r="AS493" s="29"/>
      <c r="AT493" s="29" t="str">
        <f>tab_herpeto[[#This Row],[Método]]</f>
        <v>Busca ativa</v>
      </c>
      <c r="AU493" s="29" t="str">
        <f>tab_herpeto[[#This Row],[ID Marcação*]]</f>
        <v>-</v>
      </c>
      <c r="AV493" s="29">
        <f>tab_herpeto[[#This Row],[Nº do Tombo]]</f>
        <v>0</v>
      </c>
      <c r="AW493" s="29" t="str">
        <f>IFERROR(VLOOKUP(tab_herpeto[[#This Row],[Espécie*2]],'Base de dados'!B:Z,11,),0)</f>
        <v>R</v>
      </c>
      <c r="AX493" s="29" t="str">
        <f>IFERROR(VLOOKUP(tab_herpeto[[#This Row],[Espécie*2]],'Base de dados'!B:Z,3,),0)</f>
        <v>Anura</v>
      </c>
      <c r="AY493" s="29" t="str">
        <f>IFERROR(VLOOKUP(tab_herpeto[[#This Row],[Espécie*2]],'Base de dados'!B:Z,4,),0)</f>
        <v>Leptodactylidae</v>
      </c>
      <c r="AZ493" s="29" t="str">
        <f>IFERROR(VLOOKUP(tab_herpeto[[#This Row],[Espécie*2]],'Base de dados'!B:Z,5,),0)</f>
        <v>Leiuperinae</v>
      </c>
      <c r="BA493" s="29">
        <f>IFERROR(VLOOKUP(tab_herpeto[[#This Row],[Espécie*2]],'Base de dados'!B:Z,6,),0)</f>
        <v>0</v>
      </c>
      <c r="BB493" s="29" t="str">
        <f>IFERROR(VLOOKUP(tab_herpeto[[#This Row],[Espécie*2]],'Base de dados'!B:Z,8,),0)</f>
        <v>-</v>
      </c>
      <c r="BC493" s="29" t="str">
        <f>IFERROR(VLOOKUP(tab_herpeto[[#This Row],[Espécie*2]],'Base de dados'!B:Z,9,),0)</f>
        <v>-</v>
      </c>
      <c r="BD493" s="29" t="str">
        <f>IFERROR(VLOOKUP(tab_herpeto[[#This Row],[Espécie*2]],'Base de dados'!B:Z,10,),0)</f>
        <v>-</v>
      </c>
      <c r="BE493" s="29" t="str">
        <f>IFERROR(VLOOKUP(tab_herpeto[[#This Row],[Espécie*2]],'Base de dados'!B:Z,12,),0)</f>
        <v>-</v>
      </c>
      <c r="BF493" s="29" t="str">
        <f>IFERROR(VLOOKUP(tab_herpeto[[#This Row],[Espécie*2]],'Base de dados'!B:Z,14,),0)</f>
        <v>-</v>
      </c>
      <c r="BG493" s="29">
        <f>IFERROR(VLOOKUP(tab_herpeto[[#This Row],[Espécie*2]],'Base de dados'!B:Z,15,),0)</f>
        <v>0</v>
      </c>
      <c r="BH493" s="29">
        <f>IFERROR(VLOOKUP(tab_herpeto[[#This Row],[Espécie*2]],'Base de dados'!B:Z,16,),0)</f>
        <v>0</v>
      </c>
      <c r="BI493" s="29">
        <f>IFERROR(VLOOKUP(tab_herpeto[[#This Row],[Espécie*2]],'Base de dados'!B:Z,17,),0)</f>
        <v>0</v>
      </c>
      <c r="BJ493" s="29">
        <f>IFERROR(VLOOKUP(tab_herpeto[[#This Row],[Espécie*2]],'Base de dados'!B:Z,18,),0)</f>
        <v>0</v>
      </c>
      <c r="BK493" s="29" t="str">
        <f>IFERROR(VLOOKUP(tab_herpeto[[#This Row],[Espécie*2]],'Base de dados'!B:Z,19,),0)</f>
        <v>-</v>
      </c>
      <c r="BL493" s="29" t="str">
        <f>IFERROR(VLOOKUP(tab_herpeto[[#This Row],[Espécie*2]],'Base de dados'!B:Z,20,),0)</f>
        <v>-</v>
      </c>
      <c r="BM493" s="29" t="str">
        <f>IFERROR(VLOOKUP(tab_herpeto[[#This Row],[Espécie*2]],'Base de dados'!B:Z,24),0)</f>
        <v>-</v>
      </c>
      <c r="BN493" s="29" t="str">
        <f>IFERROR(VLOOKUP(tab_herpeto[[#This Row],[Espécie*2]],'Base de dados'!B:Z,25,),0)</f>
        <v>-</v>
      </c>
      <c r="BO493" s="29" t="str">
        <f>IFERROR(VLOOKUP(tab_herpeto[[#This Row],[Espécie*2]],'Base de dados'!B:Z,2),0)</f>
        <v>XX</v>
      </c>
      <c r="BP493" s="29">
        <f>IFERROR(VLOOKUP(tab_herpeto[[#This Row],[Espécie*2]],'Base de dados'!B:AA,26),0)</f>
        <v>0</v>
      </c>
    </row>
    <row r="494" spans="2:68" x14ac:dyDescent="0.25">
      <c r="B494" s="29">
        <v>490</v>
      </c>
      <c r="C494" s="33" t="s">
        <v>3071</v>
      </c>
      <c r="D494" s="29" t="s">
        <v>3131</v>
      </c>
      <c r="E494" s="29" t="s">
        <v>86</v>
      </c>
      <c r="F494" s="50">
        <v>45203</v>
      </c>
      <c r="G494" s="50" t="s">
        <v>3072</v>
      </c>
      <c r="H494" s="50"/>
      <c r="I494" s="50" t="s">
        <v>57</v>
      </c>
      <c r="J494" s="50" t="s">
        <v>3132</v>
      </c>
      <c r="K494" s="50" t="s">
        <v>1350</v>
      </c>
      <c r="L494" s="29" t="str">
        <f>IFERROR(VLOOKUP(tab_herpeto[[#This Row],[Espécie*]],'Base de dados'!B:Z,7,),0)</f>
        <v>rã-chorona</v>
      </c>
      <c r="M494" s="29" t="s">
        <v>3</v>
      </c>
      <c r="N494" s="49" t="s">
        <v>82</v>
      </c>
      <c r="O494" s="49" t="s">
        <v>82</v>
      </c>
      <c r="P494" s="29" t="s">
        <v>39</v>
      </c>
      <c r="Q494" s="49" t="s">
        <v>3135</v>
      </c>
      <c r="R494" s="49"/>
      <c r="S494" s="49" t="s">
        <v>4</v>
      </c>
      <c r="T494" s="55">
        <v>0.79166666666666663</v>
      </c>
      <c r="U494" s="55">
        <v>0.8125</v>
      </c>
      <c r="V494" s="49"/>
      <c r="W494" s="49"/>
      <c r="X494" s="29"/>
      <c r="Y494" s="29"/>
      <c r="Z494" s="33">
        <f>tab_herpeto[[#This Row],[Data]]</f>
        <v>45203</v>
      </c>
      <c r="AA494" s="29" t="str">
        <f>tab_herpeto[[#This Row],[Empreendimento]]</f>
        <v>PCH Canoas</v>
      </c>
      <c r="AB494" s="29" t="s">
        <v>175</v>
      </c>
      <c r="AC494" s="29" t="s">
        <v>178</v>
      </c>
      <c r="AD494" s="29" t="s">
        <v>181</v>
      </c>
      <c r="AE494" s="29" t="s">
        <v>3086</v>
      </c>
      <c r="AF494" s="29" t="s">
        <v>184</v>
      </c>
      <c r="AG494" s="29" t="s">
        <v>3130</v>
      </c>
      <c r="AH494" s="29" t="s">
        <v>189</v>
      </c>
      <c r="AI494" s="43" t="str">
        <f>tab_herpeto[[#This Row],[Espécie*]]</f>
        <v>Physalaemus gracilis</v>
      </c>
      <c r="AJ494" s="34" t="str">
        <f>IFERROR(VLOOKUP(tab_herpeto[[#This Row],[Espécie*2]],'Base de dados'!B:Z,7,),0)</f>
        <v>rã-chorona</v>
      </c>
      <c r="AK494" s="29" t="str">
        <f>IFERROR(VLOOKUP(tab_herpeto[[#This Row],[Espécie*2]],'Base de dados'!B:Z,13,),0)</f>
        <v>-</v>
      </c>
      <c r="AL494" s="29"/>
      <c r="AM494" s="47">
        <v>533023</v>
      </c>
      <c r="AN494" s="47">
        <v>6963861</v>
      </c>
      <c r="AO494" s="29" t="str">
        <f>IFERROR(VLOOKUP(tab_herpeto[[#This Row],[Espécie*2]],'Base de dados'!B:Z,22,),0)</f>
        <v>-</v>
      </c>
      <c r="AP494" s="29" t="str">
        <f>IFERROR(VLOOKUP(tab_herpeto[[#This Row],[Espécie*2]],'Base de dados'!B:Z,23,),0)</f>
        <v>-</v>
      </c>
      <c r="AQ494" s="29" t="str">
        <f>IFERROR(VLOOKUP(tab_herpeto[[#This Row],[Espécie*2]],'Base de dados'!B:Z,21,),0)</f>
        <v>LC</v>
      </c>
      <c r="AR494" s="29" t="str">
        <f>tab_herpeto[[#This Row],[Campanha]]</f>
        <v>C04</v>
      </c>
      <c r="AS494" s="29"/>
      <c r="AT494" s="29" t="str">
        <f>tab_herpeto[[#This Row],[Método]]</f>
        <v>Busca ativa</v>
      </c>
      <c r="AU494" s="29" t="str">
        <f>tab_herpeto[[#This Row],[ID Marcação*]]</f>
        <v>-</v>
      </c>
      <c r="AV494" s="29">
        <f>tab_herpeto[[#This Row],[Nº do Tombo]]</f>
        <v>0</v>
      </c>
      <c r="AW494" s="29" t="str">
        <f>IFERROR(VLOOKUP(tab_herpeto[[#This Row],[Espécie*2]],'Base de dados'!B:Z,11,),0)</f>
        <v>R</v>
      </c>
      <c r="AX494" s="29" t="str">
        <f>IFERROR(VLOOKUP(tab_herpeto[[#This Row],[Espécie*2]],'Base de dados'!B:Z,3,),0)</f>
        <v>Anura</v>
      </c>
      <c r="AY494" s="29" t="str">
        <f>IFERROR(VLOOKUP(tab_herpeto[[#This Row],[Espécie*2]],'Base de dados'!B:Z,4,),0)</f>
        <v>Leptodactylidae</v>
      </c>
      <c r="AZ494" s="29" t="str">
        <f>IFERROR(VLOOKUP(tab_herpeto[[#This Row],[Espécie*2]],'Base de dados'!B:Z,5,),0)</f>
        <v>Leiuperinae</v>
      </c>
      <c r="BA494" s="29">
        <f>IFERROR(VLOOKUP(tab_herpeto[[#This Row],[Espécie*2]],'Base de dados'!B:Z,6,),0)</f>
        <v>0</v>
      </c>
      <c r="BB494" s="29" t="str">
        <f>IFERROR(VLOOKUP(tab_herpeto[[#This Row],[Espécie*2]],'Base de dados'!B:Z,8,),0)</f>
        <v>-</v>
      </c>
      <c r="BC494" s="29" t="str">
        <f>IFERROR(VLOOKUP(tab_herpeto[[#This Row],[Espécie*2]],'Base de dados'!B:Z,9,),0)</f>
        <v>-</v>
      </c>
      <c r="BD494" s="29" t="str">
        <f>IFERROR(VLOOKUP(tab_herpeto[[#This Row],[Espécie*2]],'Base de dados'!B:Z,10,),0)</f>
        <v>-</v>
      </c>
      <c r="BE494" s="29" t="str">
        <f>IFERROR(VLOOKUP(tab_herpeto[[#This Row],[Espécie*2]],'Base de dados'!B:Z,12,),0)</f>
        <v>-</v>
      </c>
      <c r="BF494" s="29" t="str">
        <f>IFERROR(VLOOKUP(tab_herpeto[[#This Row],[Espécie*2]],'Base de dados'!B:Z,14,),0)</f>
        <v>-</v>
      </c>
      <c r="BG494" s="29">
        <f>IFERROR(VLOOKUP(tab_herpeto[[#This Row],[Espécie*2]],'Base de dados'!B:Z,15,),0)</f>
        <v>0</v>
      </c>
      <c r="BH494" s="29">
        <f>IFERROR(VLOOKUP(tab_herpeto[[#This Row],[Espécie*2]],'Base de dados'!B:Z,16,),0)</f>
        <v>0</v>
      </c>
      <c r="BI494" s="29">
        <f>IFERROR(VLOOKUP(tab_herpeto[[#This Row],[Espécie*2]],'Base de dados'!B:Z,17,),0)</f>
        <v>0</v>
      </c>
      <c r="BJ494" s="29">
        <f>IFERROR(VLOOKUP(tab_herpeto[[#This Row],[Espécie*2]],'Base de dados'!B:Z,18,),0)</f>
        <v>0</v>
      </c>
      <c r="BK494" s="29" t="str">
        <f>IFERROR(VLOOKUP(tab_herpeto[[#This Row],[Espécie*2]],'Base de dados'!B:Z,19,),0)</f>
        <v>-</v>
      </c>
      <c r="BL494" s="29" t="str">
        <f>IFERROR(VLOOKUP(tab_herpeto[[#This Row],[Espécie*2]],'Base de dados'!B:Z,20,),0)</f>
        <v>-</v>
      </c>
      <c r="BM494" s="29" t="str">
        <f>IFERROR(VLOOKUP(tab_herpeto[[#This Row],[Espécie*2]],'Base de dados'!B:Z,24),0)</f>
        <v>-</v>
      </c>
      <c r="BN494" s="29" t="str">
        <f>IFERROR(VLOOKUP(tab_herpeto[[#This Row],[Espécie*2]],'Base de dados'!B:Z,25,),0)</f>
        <v>-</v>
      </c>
      <c r="BO494" s="29" t="str">
        <f>IFERROR(VLOOKUP(tab_herpeto[[#This Row],[Espécie*2]],'Base de dados'!B:Z,2),0)</f>
        <v>XX</v>
      </c>
      <c r="BP494" s="29">
        <f>IFERROR(VLOOKUP(tab_herpeto[[#This Row],[Espécie*2]],'Base de dados'!B:AA,26),0)</f>
        <v>0</v>
      </c>
    </row>
    <row r="495" spans="2:68" x14ac:dyDescent="0.25">
      <c r="B495" s="29">
        <v>491</v>
      </c>
      <c r="C495" s="33" t="s">
        <v>3071</v>
      </c>
      <c r="D495" s="29" t="s">
        <v>3131</v>
      </c>
      <c r="E495" s="29" t="s">
        <v>86</v>
      </c>
      <c r="F495" s="50">
        <v>45203</v>
      </c>
      <c r="G495" s="50" t="s">
        <v>3072</v>
      </c>
      <c r="H495" s="50"/>
      <c r="I495" s="50" t="s">
        <v>57</v>
      </c>
      <c r="J495" s="50" t="s">
        <v>3132</v>
      </c>
      <c r="K495" s="50" t="s">
        <v>1350</v>
      </c>
      <c r="L495" s="29" t="str">
        <f>IFERROR(VLOOKUP(tab_herpeto[[#This Row],[Espécie*]],'Base de dados'!B:Z,7,),0)</f>
        <v>rã-chorona</v>
      </c>
      <c r="M495" s="29" t="s">
        <v>3</v>
      </c>
      <c r="N495" s="49" t="s">
        <v>82</v>
      </c>
      <c r="O495" s="49" t="s">
        <v>82</v>
      </c>
      <c r="P495" s="29" t="s">
        <v>39</v>
      </c>
      <c r="Q495" s="49" t="s">
        <v>3135</v>
      </c>
      <c r="R495" s="49"/>
      <c r="S495" s="49" t="s">
        <v>4</v>
      </c>
      <c r="T495" s="55">
        <v>0.79166666666666663</v>
      </c>
      <c r="U495" s="55">
        <v>0.8125</v>
      </c>
      <c r="V495" s="49"/>
      <c r="W495" s="49"/>
      <c r="X495" s="29"/>
      <c r="Y495" s="29"/>
      <c r="Z495" s="33">
        <f>tab_herpeto[[#This Row],[Data]]</f>
        <v>45203</v>
      </c>
      <c r="AA495" s="29" t="str">
        <f>tab_herpeto[[#This Row],[Empreendimento]]</f>
        <v>PCH Canoas</v>
      </c>
      <c r="AB495" s="29" t="s">
        <v>175</v>
      </c>
      <c r="AC495" s="29" t="s">
        <v>178</v>
      </c>
      <c r="AD495" s="29" t="s">
        <v>181</v>
      </c>
      <c r="AE495" s="29" t="s">
        <v>3086</v>
      </c>
      <c r="AF495" s="29" t="s">
        <v>184</v>
      </c>
      <c r="AG495" s="29" t="s">
        <v>3130</v>
      </c>
      <c r="AH495" s="29" t="s">
        <v>189</v>
      </c>
      <c r="AI495" s="43" t="str">
        <f>tab_herpeto[[#This Row],[Espécie*]]</f>
        <v>Physalaemus gracilis</v>
      </c>
      <c r="AJ495" s="34" t="str">
        <f>IFERROR(VLOOKUP(tab_herpeto[[#This Row],[Espécie*2]],'Base de dados'!B:Z,7,),0)</f>
        <v>rã-chorona</v>
      </c>
      <c r="AK495" s="29" t="str">
        <f>IFERROR(VLOOKUP(tab_herpeto[[#This Row],[Espécie*2]],'Base de dados'!B:Z,13,),0)</f>
        <v>-</v>
      </c>
      <c r="AL495" s="29"/>
      <c r="AM495" s="47">
        <v>533023</v>
      </c>
      <c r="AN495" s="47">
        <v>6963861</v>
      </c>
      <c r="AO495" s="29" t="str">
        <f>IFERROR(VLOOKUP(tab_herpeto[[#This Row],[Espécie*2]],'Base de dados'!B:Z,22,),0)</f>
        <v>-</v>
      </c>
      <c r="AP495" s="29" t="str">
        <f>IFERROR(VLOOKUP(tab_herpeto[[#This Row],[Espécie*2]],'Base de dados'!B:Z,23,),0)</f>
        <v>-</v>
      </c>
      <c r="AQ495" s="29" t="str">
        <f>IFERROR(VLOOKUP(tab_herpeto[[#This Row],[Espécie*2]],'Base de dados'!B:Z,21,),0)</f>
        <v>LC</v>
      </c>
      <c r="AR495" s="29" t="str">
        <f>tab_herpeto[[#This Row],[Campanha]]</f>
        <v>C04</v>
      </c>
      <c r="AS495" s="29"/>
      <c r="AT495" s="29" t="str">
        <f>tab_herpeto[[#This Row],[Método]]</f>
        <v>Busca ativa</v>
      </c>
      <c r="AU495" s="29" t="str">
        <f>tab_herpeto[[#This Row],[ID Marcação*]]</f>
        <v>-</v>
      </c>
      <c r="AV495" s="29">
        <f>tab_herpeto[[#This Row],[Nº do Tombo]]</f>
        <v>0</v>
      </c>
      <c r="AW495" s="29" t="str">
        <f>IFERROR(VLOOKUP(tab_herpeto[[#This Row],[Espécie*2]],'Base de dados'!B:Z,11,),0)</f>
        <v>R</v>
      </c>
      <c r="AX495" s="29" t="str">
        <f>IFERROR(VLOOKUP(tab_herpeto[[#This Row],[Espécie*2]],'Base de dados'!B:Z,3,),0)</f>
        <v>Anura</v>
      </c>
      <c r="AY495" s="29" t="str">
        <f>IFERROR(VLOOKUP(tab_herpeto[[#This Row],[Espécie*2]],'Base de dados'!B:Z,4,),0)</f>
        <v>Leptodactylidae</v>
      </c>
      <c r="AZ495" s="29" t="str">
        <f>IFERROR(VLOOKUP(tab_herpeto[[#This Row],[Espécie*2]],'Base de dados'!B:Z,5,),0)</f>
        <v>Leiuperinae</v>
      </c>
      <c r="BA495" s="29">
        <f>IFERROR(VLOOKUP(tab_herpeto[[#This Row],[Espécie*2]],'Base de dados'!B:Z,6,),0)</f>
        <v>0</v>
      </c>
      <c r="BB495" s="29" t="str">
        <f>IFERROR(VLOOKUP(tab_herpeto[[#This Row],[Espécie*2]],'Base de dados'!B:Z,8,),0)</f>
        <v>-</v>
      </c>
      <c r="BC495" s="29" t="str">
        <f>IFERROR(VLOOKUP(tab_herpeto[[#This Row],[Espécie*2]],'Base de dados'!B:Z,9,),0)</f>
        <v>-</v>
      </c>
      <c r="BD495" s="29" t="str">
        <f>IFERROR(VLOOKUP(tab_herpeto[[#This Row],[Espécie*2]],'Base de dados'!B:Z,10,),0)</f>
        <v>-</v>
      </c>
      <c r="BE495" s="29" t="str">
        <f>IFERROR(VLOOKUP(tab_herpeto[[#This Row],[Espécie*2]],'Base de dados'!B:Z,12,),0)</f>
        <v>-</v>
      </c>
      <c r="BF495" s="29" t="str">
        <f>IFERROR(VLOOKUP(tab_herpeto[[#This Row],[Espécie*2]],'Base de dados'!B:Z,14,),0)</f>
        <v>-</v>
      </c>
      <c r="BG495" s="29">
        <f>IFERROR(VLOOKUP(tab_herpeto[[#This Row],[Espécie*2]],'Base de dados'!B:Z,15,),0)</f>
        <v>0</v>
      </c>
      <c r="BH495" s="29">
        <f>IFERROR(VLOOKUP(tab_herpeto[[#This Row],[Espécie*2]],'Base de dados'!B:Z,16,),0)</f>
        <v>0</v>
      </c>
      <c r="BI495" s="29">
        <f>IFERROR(VLOOKUP(tab_herpeto[[#This Row],[Espécie*2]],'Base de dados'!B:Z,17,),0)</f>
        <v>0</v>
      </c>
      <c r="BJ495" s="29">
        <f>IFERROR(VLOOKUP(tab_herpeto[[#This Row],[Espécie*2]],'Base de dados'!B:Z,18,),0)</f>
        <v>0</v>
      </c>
      <c r="BK495" s="29" t="str">
        <f>IFERROR(VLOOKUP(tab_herpeto[[#This Row],[Espécie*2]],'Base de dados'!B:Z,19,),0)</f>
        <v>-</v>
      </c>
      <c r="BL495" s="29" t="str">
        <f>IFERROR(VLOOKUP(tab_herpeto[[#This Row],[Espécie*2]],'Base de dados'!B:Z,20,),0)</f>
        <v>-</v>
      </c>
      <c r="BM495" s="29" t="str">
        <f>IFERROR(VLOOKUP(tab_herpeto[[#This Row],[Espécie*2]],'Base de dados'!B:Z,24),0)</f>
        <v>-</v>
      </c>
      <c r="BN495" s="29" t="str">
        <f>IFERROR(VLOOKUP(tab_herpeto[[#This Row],[Espécie*2]],'Base de dados'!B:Z,25,),0)</f>
        <v>-</v>
      </c>
      <c r="BO495" s="29" t="str">
        <f>IFERROR(VLOOKUP(tab_herpeto[[#This Row],[Espécie*2]],'Base de dados'!B:Z,2),0)</f>
        <v>XX</v>
      </c>
      <c r="BP495" s="29">
        <f>IFERROR(VLOOKUP(tab_herpeto[[#This Row],[Espécie*2]],'Base de dados'!B:AA,26),0)</f>
        <v>0</v>
      </c>
    </row>
    <row r="496" spans="2:68" x14ac:dyDescent="0.25">
      <c r="B496" s="29">
        <v>492</v>
      </c>
      <c r="C496" s="33" t="s">
        <v>3071</v>
      </c>
      <c r="D496" s="29" t="s">
        <v>3131</v>
      </c>
      <c r="E496" s="29" t="s">
        <v>86</v>
      </c>
      <c r="F496" s="50">
        <v>45203</v>
      </c>
      <c r="G496" s="50" t="s">
        <v>3072</v>
      </c>
      <c r="H496" s="50"/>
      <c r="I496" s="50" t="s">
        <v>57</v>
      </c>
      <c r="J496" s="50" t="s">
        <v>3132</v>
      </c>
      <c r="K496" s="50" t="s">
        <v>1350</v>
      </c>
      <c r="L496" s="29" t="str">
        <f>IFERROR(VLOOKUP(tab_herpeto[[#This Row],[Espécie*]],'Base de dados'!B:Z,7,),0)</f>
        <v>rã-chorona</v>
      </c>
      <c r="M496" s="29" t="s">
        <v>3</v>
      </c>
      <c r="N496" s="49" t="s">
        <v>82</v>
      </c>
      <c r="O496" s="49" t="s">
        <v>82</v>
      </c>
      <c r="P496" s="29" t="s">
        <v>39</v>
      </c>
      <c r="Q496" s="49" t="s">
        <v>3135</v>
      </c>
      <c r="R496" s="49"/>
      <c r="S496" s="49" t="s">
        <v>4</v>
      </c>
      <c r="T496" s="55">
        <v>0.79166666666666696</v>
      </c>
      <c r="U496" s="55">
        <v>0.8125</v>
      </c>
      <c r="V496" s="49"/>
      <c r="W496" s="49"/>
      <c r="X496" s="29"/>
      <c r="Y496" s="29"/>
      <c r="Z496" s="33">
        <f>tab_herpeto[[#This Row],[Data]]</f>
        <v>45203</v>
      </c>
      <c r="AA496" s="29" t="str">
        <f>tab_herpeto[[#This Row],[Empreendimento]]</f>
        <v>PCH Canoas</v>
      </c>
      <c r="AB496" s="29" t="s">
        <v>175</v>
      </c>
      <c r="AC496" s="29" t="s">
        <v>178</v>
      </c>
      <c r="AD496" s="29" t="s">
        <v>181</v>
      </c>
      <c r="AE496" s="29" t="s">
        <v>3086</v>
      </c>
      <c r="AF496" s="29" t="s">
        <v>184</v>
      </c>
      <c r="AG496" s="29" t="s">
        <v>3130</v>
      </c>
      <c r="AH496" s="29" t="s">
        <v>189</v>
      </c>
      <c r="AI496" s="43" t="str">
        <f>tab_herpeto[[#This Row],[Espécie*]]</f>
        <v>Physalaemus gracilis</v>
      </c>
      <c r="AJ496" s="34" t="str">
        <f>IFERROR(VLOOKUP(tab_herpeto[[#This Row],[Espécie*2]],'Base de dados'!B:Z,7,),0)</f>
        <v>rã-chorona</v>
      </c>
      <c r="AK496" s="29" t="str">
        <f>IFERROR(VLOOKUP(tab_herpeto[[#This Row],[Espécie*2]],'Base de dados'!B:Z,13,),0)</f>
        <v>-</v>
      </c>
      <c r="AL496" s="29"/>
      <c r="AM496" s="47">
        <v>533023</v>
      </c>
      <c r="AN496" s="47">
        <v>6963861</v>
      </c>
      <c r="AO496" s="29" t="str">
        <f>IFERROR(VLOOKUP(tab_herpeto[[#This Row],[Espécie*2]],'Base de dados'!B:Z,22,),0)</f>
        <v>-</v>
      </c>
      <c r="AP496" s="29" t="str">
        <f>IFERROR(VLOOKUP(tab_herpeto[[#This Row],[Espécie*2]],'Base de dados'!B:Z,23,),0)</f>
        <v>-</v>
      </c>
      <c r="AQ496" s="29" t="str">
        <f>IFERROR(VLOOKUP(tab_herpeto[[#This Row],[Espécie*2]],'Base de dados'!B:Z,21,),0)</f>
        <v>LC</v>
      </c>
      <c r="AR496" s="29" t="str">
        <f>tab_herpeto[[#This Row],[Campanha]]</f>
        <v>C04</v>
      </c>
      <c r="AS496" s="29"/>
      <c r="AT496" s="29" t="str">
        <f>tab_herpeto[[#This Row],[Método]]</f>
        <v>Busca ativa</v>
      </c>
      <c r="AU496" s="29" t="str">
        <f>tab_herpeto[[#This Row],[ID Marcação*]]</f>
        <v>-</v>
      </c>
      <c r="AV496" s="29">
        <f>tab_herpeto[[#This Row],[Nº do Tombo]]</f>
        <v>0</v>
      </c>
      <c r="AW496" s="29" t="str">
        <f>IFERROR(VLOOKUP(tab_herpeto[[#This Row],[Espécie*2]],'Base de dados'!B:Z,11,),0)</f>
        <v>R</v>
      </c>
      <c r="AX496" s="29" t="str">
        <f>IFERROR(VLOOKUP(tab_herpeto[[#This Row],[Espécie*2]],'Base de dados'!B:Z,3,),0)</f>
        <v>Anura</v>
      </c>
      <c r="AY496" s="29" t="str">
        <f>IFERROR(VLOOKUP(tab_herpeto[[#This Row],[Espécie*2]],'Base de dados'!B:Z,4,),0)</f>
        <v>Leptodactylidae</v>
      </c>
      <c r="AZ496" s="29" t="str">
        <f>IFERROR(VLOOKUP(tab_herpeto[[#This Row],[Espécie*2]],'Base de dados'!B:Z,5,),0)</f>
        <v>Leiuperinae</v>
      </c>
      <c r="BA496" s="29">
        <f>IFERROR(VLOOKUP(tab_herpeto[[#This Row],[Espécie*2]],'Base de dados'!B:Z,6,),0)</f>
        <v>0</v>
      </c>
      <c r="BB496" s="29" t="str">
        <f>IFERROR(VLOOKUP(tab_herpeto[[#This Row],[Espécie*2]],'Base de dados'!B:Z,8,),0)</f>
        <v>-</v>
      </c>
      <c r="BC496" s="29" t="str">
        <f>IFERROR(VLOOKUP(tab_herpeto[[#This Row],[Espécie*2]],'Base de dados'!B:Z,9,),0)</f>
        <v>-</v>
      </c>
      <c r="BD496" s="29" t="str">
        <f>IFERROR(VLOOKUP(tab_herpeto[[#This Row],[Espécie*2]],'Base de dados'!B:Z,10,),0)</f>
        <v>-</v>
      </c>
      <c r="BE496" s="29" t="str">
        <f>IFERROR(VLOOKUP(tab_herpeto[[#This Row],[Espécie*2]],'Base de dados'!B:Z,12,),0)</f>
        <v>-</v>
      </c>
      <c r="BF496" s="29" t="str">
        <f>IFERROR(VLOOKUP(tab_herpeto[[#This Row],[Espécie*2]],'Base de dados'!B:Z,14,),0)</f>
        <v>-</v>
      </c>
      <c r="BG496" s="29">
        <f>IFERROR(VLOOKUP(tab_herpeto[[#This Row],[Espécie*2]],'Base de dados'!B:Z,15,),0)</f>
        <v>0</v>
      </c>
      <c r="BH496" s="29">
        <f>IFERROR(VLOOKUP(tab_herpeto[[#This Row],[Espécie*2]],'Base de dados'!B:Z,16,),0)</f>
        <v>0</v>
      </c>
      <c r="BI496" s="29">
        <f>IFERROR(VLOOKUP(tab_herpeto[[#This Row],[Espécie*2]],'Base de dados'!B:Z,17,),0)</f>
        <v>0</v>
      </c>
      <c r="BJ496" s="29">
        <f>IFERROR(VLOOKUP(tab_herpeto[[#This Row],[Espécie*2]],'Base de dados'!B:Z,18,),0)</f>
        <v>0</v>
      </c>
      <c r="BK496" s="29" t="str">
        <f>IFERROR(VLOOKUP(tab_herpeto[[#This Row],[Espécie*2]],'Base de dados'!B:Z,19,),0)</f>
        <v>-</v>
      </c>
      <c r="BL496" s="29" t="str">
        <f>IFERROR(VLOOKUP(tab_herpeto[[#This Row],[Espécie*2]],'Base de dados'!B:Z,20,),0)</f>
        <v>-</v>
      </c>
      <c r="BM496" s="29" t="str">
        <f>IFERROR(VLOOKUP(tab_herpeto[[#This Row],[Espécie*2]],'Base de dados'!B:Z,24),0)</f>
        <v>-</v>
      </c>
      <c r="BN496" s="29" t="str">
        <f>IFERROR(VLOOKUP(tab_herpeto[[#This Row],[Espécie*2]],'Base de dados'!B:Z,25,),0)</f>
        <v>-</v>
      </c>
      <c r="BO496" s="29" t="str">
        <f>IFERROR(VLOOKUP(tab_herpeto[[#This Row],[Espécie*2]],'Base de dados'!B:Z,2),0)</f>
        <v>XX</v>
      </c>
      <c r="BP496" s="29">
        <f>IFERROR(VLOOKUP(tab_herpeto[[#This Row],[Espécie*2]],'Base de dados'!B:AA,26),0)</f>
        <v>0</v>
      </c>
    </row>
    <row r="497" spans="2:68" x14ac:dyDescent="0.25">
      <c r="B497" s="29">
        <v>493</v>
      </c>
      <c r="C497" s="33" t="s">
        <v>3071</v>
      </c>
      <c r="D497" s="29" t="s">
        <v>3131</v>
      </c>
      <c r="E497" s="29" t="s">
        <v>86</v>
      </c>
      <c r="F497" s="50">
        <v>45203</v>
      </c>
      <c r="G497" s="50" t="s">
        <v>3072</v>
      </c>
      <c r="H497" s="50"/>
      <c r="I497" s="50" t="s">
        <v>57</v>
      </c>
      <c r="J497" s="50" t="s">
        <v>3132</v>
      </c>
      <c r="K497" s="50" t="s">
        <v>1350</v>
      </c>
      <c r="L497" s="29" t="str">
        <f>IFERROR(VLOOKUP(tab_herpeto[[#This Row],[Espécie*]],'Base de dados'!B:Z,7,),0)</f>
        <v>rã-chorona</v>
      </c>
      <c r="M497" s="29" t="s">
        <v>3</v>
      </c>
      <c r="N497" s="49" t="s">
        <v>82</v>
      </c>
      <c r="O497" s="49" t="s">
        <v>82</v>
      </c>
      <c r="P497" s="29" t="s">
        <v>39</v>
      </c>
      <c r="Q497" s="49" t="s">
        <v>3135</v>
      </c>
      <c r="R497" s="49"/>
      <c r="S497" s="49" t="s">
        <v>4</v>
      </c>
      <c r="T497" s="55">
        <v>0.79166666666666696</v>
      </c>
      <c r="U497" s="55">
        <v>0.8125</v>
      </c>
      <c r="V497" s="49"/>
      <c r="W497" s="49"/>
      <c r="X497" s="29"/>
      <c r="Y497" s="29"/>
      <c r="Z497" s="33">
        <f>tab_herpeto[[#This Row],[Data]]</f>
        <v>45203</v>
      </c>
      <c r="AA497" s="29" t="str">
        <f>tab_herpeto[[#This Row],[Empreendimento]]</f>
        <v>PCH Canoas</v>
      </c>
      <c r="AB497" s="29" t="s">
        <v>175</v>
      </c>
      <c r="AC497" s="29" t="s">
        <v>178</v>
      </c>
      <c r="AD497" s="29" t="s">
        <v>181</v>
      </c>
      <c r="AE497" s="29" t="s">
        <v>3086</v>
      </c>
      <c r="AF497" s="29" t="s">
        <v>184</v>
      </c>
      <c r="AG497" s="29" t="s">
        <v>3130</v>
      </c>
      <c r="AH497" s="29" t="s">
        <v>189</v>
      </c>
      <c r="AI497" s="43" t="str">
        <f>tab_herpeto[[#This Row],[Espécie*]]</f>
        <v>Physalaemus gracilis</v>
      </c>
      <c r="AJ497" s="34" t="str">
        <f>IFERROR(VLOOKUP(tab_herpeto[[#This Row],[Espécie*2]],'Base de dados'!B:Z,7,),0)</f>
        <v>rã-chorona</v>
      </c>
      <c r="AK497" s="29" t="str">
        <f>IFERROR(VLOOKUP(tab_herpeto[[#This Row],[Espécie*2]],'Base de dados'!B:Z,13,),0)</f>
        <v>-</v>
      </c>
      <c r="AL497" s="29"/>
      <c r="AM497" s="47">
        <v>533023</v>
      </c>
      <c r="AN497" s="47">
        <v>6963861</v>
      </c>
      <c r="AO497" s="29" t="str">
        <f>IFERROR(VLOOKUP(tab_herpeto[[#This Row],[Espécie*2]],'Base de dados'!B:Z,22,),0)</f>
        <v>-</v>
      </c>
      <c r="AP497" s="29" t="str">
        <f>IFERROR(VLOOKUP(tab_herpeto[[#This Row],[Espécie*2]],'Base de dados'!B:Z,23,),0)</f>
        <v>-</v>
      </c>
      <c r="AQ497" s="29" t="str">
        <f>IFERROR(VLOOKUP(tab_herpeto[[#This Row],[Espécie*2]],'Base de dados'!B:Z,21,),0)</f>
        <v>LC</v>
      </c>
      <c r="AR497" s="29" t="str">
        <f>tab_herpeto[[#This Row],[Campanha]]</f>
        <v>C04</v>
      </c>
      <c r="AS497" s="29"/>
      <c r="AT497" s="29" t="str">
        <f>tab_herpeto[[#This Row],[Método]]</f>
        <v>Busca ativa</v>
      </c>
      <c r="AU497" s="29" t="str">
        <f>tab_herpeto[[#This Row],[ID Marcação*]]</f>
        <v>-</v>
      </c>
      <c r="AV497" s="29">
        <f>tab_herpeto[[#This Row],[Nº do Tombo]]</f>
        <v>0</v>
      </c>
      <c r="AW497" s="29" t="str">
        <f>IFERROR(VLOOKUP(tab_herpeto[[#This Row],[Espécie*2]],'Base de dados'!B:Z,11,),0)</f>
        <v>R</v>
      </c>
      <c r="AX497" s="29" t="str">
        <f>IFERROR(VLOOKUP(tab_herpeto[[#This Row],[Espécie*2]],'Base de dados'!B:Z,3,),0)</f>
        <v>Anura</v>
      </c>
      <c r="AY497" s="29" t="str">
        <f>IFERROR(VLOOKUP(tab_herpeto[[#This Row],[Espécie*2]],'Base de dados'!B:Z,4,),0)</f>
        <v>Leptodactylidae</v>
      </c>
      <c r="AZ497" s="29" t="str">
        <f>IFERROR(VLOOKUP(tab_herpeto[[#This Row],[Espécie*2]],'Base de dados'!B:Z,5,),0)</f>
        <v>Leiuperinae</v>
      </c>
      <c r="BA497" s="29">
        <f>IFERROR(VLOOKUP(tab_herpeto[[#This Row],[Espécie*2]],'Base de dados'!B:Z,6,),0)</f>
        <v>0</v>
      </c>
      <c r="BB497" s="29" t="str">
        <f>IFERROR(VLOOKUP(tab_herpeto[[#This Row],[Espécie*2]],'Base de dados'!B:Z,8,),0)</f>
        <v>-</v>
      </c>
      <c r="BC497" s="29" t="str">
        <f>IFERROR(VLOOKUP(tab_herpeto[[#This Row],[Espécie*2]],'Base de dados'!B:Z,9,),0)</f>
        <v>-</v>
      </c>
      <c r="BD497" s="29" t="str">
        <f>IFERROR(VLOOKUP(tab_herpeto[[#This Row],[Espécie*2]],'Base de dados'!B:Z,10,),0)</f>
        <v>-</v>
      </c>
      <c r="BE497" s="29" t="str">
        <f>IFERROR(VLOOKUP(tab_herpeto[[#This Row],[Espécie*2]],'Base de dados'!B:Z,12,),0)</f>
        <v>-</v>
      </c>
      <c r="BF497" s="29" t="str">
        <f>IFERROR(VLOOKUP(tab_herpeto[[#This Row],[Espécie*2]],'Base de dados'!B:Z,14,),0)</f>
        <v>-</v>
      </c>
      <c r="BG497" s="29">
        <f>IFERROR(VLOOKUP(tab_herpeto[[#This Row],[Espécie*2]],'Base de dados'!B:Z,15,),0)</f>
        <v>0</v>
      </c>
      <c r="BH497" s="29">
        <f>IFERROR(VLOOKUP(tab_herpeto[[#This Row],[Espécie*2]],'Base de dados'!B:Z,16,),0)</f>
        <v>0</v>
      </c>
      <c r="BI497" s="29">
        <f>IFERROR(VLOOKUP(tab_herpeto[[#This Row],[Espécie*2]],'Base de dados'!B:Z,17,),0)</f>
        <v>0</v>
      </c>
      <c r="BJ497" s="29">
        <f>IFERROR(VLOOKUP(tab_herpeto[[#This Row],[Espécie*2]],'Base de dados'!B:Z,18,),0)</f>
        <v>0</v>
      </c>
      <c r="BK497" s="29" t="str">
        <f>IFERROR(VLOOKUP(tab_herpeto[[#This Row],[Espécie*2]],'Base de dados'!B:Z,19,),0)</f>
        <v>-</v>
      </c>
      <c r="BL497" s="29" t="str">
        <f>IFERROR(VLOOKUP(tab_herpeto[[#This Row],[Espécie*2]],'Base de dados'!B:Z,20,),0)</f>
        <v>-</v>
      </c>
      <c r="BM497" s="29" t="str">
        <f>IFERROR(VLOOKUP(tab_herpeto[[#This Row],[Espécie*2]],'Base de dados'!B:Z,24),0)</f>
        <v>-</v>
      </c>
      <c r="BN497" s="29" t="str">
        <f>IFERROR(VLOOKUP(tab_herpeto[[#This Row],[Espécie*2]],'Base de dados'!B:Z,25,),0)</f>
        <v>-</v>
      </c>
      <c r="BO497" s="29" t="str">
        <f>IFERROR(VLOOKUP(tab_herpeto[[#This Row],[Espécie*2]],'Base de dados'!B:Z,2),0)</f>
        <v>XX</v>
      </c>
      <c r="BP497" s="29">
        <f>IFERROR(VLOOKUP(tab_herpeto[[#This Row],[Espécie*2]],'Base de dados'!B:AA,26),0)</f>
        <v>0</v>
      </c>
    </row>
    <row r="498" spans="2:68" x14ac:dyDescent="0.25">
      <c r="B498" s="29">
        <v>494</v>
      </c>
      <c r="C498" s="33" t="s">
        <v>3071</v>
      </c>
      <c r="D498" s="29" t="s">
        <v>3131</v>
      </c>
      <c r="E498" s="29" t="s">
        <v>86</v>
      </c>
      <c r="F498" s="50">
        <v>45203</v>
      </c>
      <c r="G498" s="50" t="s">
        <v>3072</v>
      </c>
      <c r="H498" s="50"/>
      <c r="I498" s="50" t="s">
        <v>57</v>
      </c>
      <c r="J498" s="50" t="s">
        <v>3132</v>
      </c>
      <c r="K498" s="50" t="s">
        <v>1493</v>
      </c>
      <c r="L498" s="29" t="str">
        <f>IFERROR(VLOOKUP(tab_herpeto[[#This Row],[Espécie*]],'Base de dados'!B:Z,7,),0)</f>
        <v>rãzinha-assobiadora</v>
      </c>
      <c r="M498" s="29" t="s">
        <v>3137</v>
      </c>
      <c r="N498" s="49" t="s">
        <v>82</v>
      </c>
      <c r="O498" s="49" t="s">
        <v>82</v>
      </c>
      <c r="P498" s="29" t="s">
        <v>39</v>
      </c>
      <c r="Q498" s="49" t="s">
        <v>3135</v>
      </c>
      <c r="R498" s="49"/>
      <c r="S498" s="49" t="s">
        <v>4</v>
      </c>
      <c r="T498" s="55">
        <v>0.79166666666666696</v>
      </c>
      <c r="U498" s="55">
        <v>0.8125</v>
      </c>
      <c r="V498" s="49"/>
      <c r="W498" s="49"/>
      <c r="X498" s="29"/>
      <c r="Y498" s="29"/>
      <c r="Z498" s="33">
        <f>tab_herpeto[[#This Row],[Data]]</f>
        <v>45203</v>
      </c>
      <c r="AA498" s="29" t="str">
        <f>tab_herpeto[[#This Row],[Empreendimento]]</f>
        <v>PCH Canoas</v>
      </c>
      <c r="AB498" s="29" t="s">
        <v>175</v>
      </c>
      <c r="AC498" s="29" t="s">
        <v>178</v>
      </c>
      <c r="AD498" s="29" t="s">
        <v>181</v>
      </c>
      <c r="AE498" s="29" t="s">
        <v>3086</v>
      </c>
      <c r="AF498" s="29" t="s">
        <v>184</v>
      </c>
      <c r="AG498" s="29" t="s">
        <v>3130</v>
      </c>
      <c r="AH498" s="29" t="s">
        <v>189</v>
      </c>
      <c r="AI498" s="43" t="str">
        <f>tab_herpeto[[#This Row],[Espécie*]]</f>
        <v>Leptodactylus plaumanni</v>
      </c>
      <c r="AJ498" s="34" t="str">
        <f>IFERROR(VLOOKUP(tab_herpeto[[#This Row],[Espécie*2]],'Base de dados'!B:Z,7,),0)</f>
        <v>rãzinha-assobiadora</v>
      </c>
      <c r="AK498" s="29" t="str">
        <f>IFERROR(VLOOKUP(tab_herpeto[[#This Row],[Espécie*2]],'Base de dados'!B:Z,13,),0)</f>
        <v>-</v>
      </c>
      <c r="AL498" s="29"/>
      <c r="AM498" s="47">
        <v>533023</v>
      </c>
      <c r="AN498" s="47">
        <v>6963861</v>
      </c>
      <c r="AO498" s="29" t="str">
        <f>IFERROR(VLOOKUP(tab_herpeto[[#This Row],[Espécie*2]],'Base de dados'!B:Z,22,),0)</f>
        <v>-</v>
      </c>
      <c r="AP498" s="29" t="str">
        <f>IFERROR(VLOOKUP(tab_herpeto[[#This Row],[Espécie*2]],'Base de dados'!B:Z,23,),0)</f>
        <v>-</v>
      </c>
      <c r="AQ498" s="29" t="str">
        <f>IFERROR(VLOOKUP(tab_herpeto[[#This Row],[Espécie*2]],'Base de dados'!B:Z,21,),0)</f>
        <v>LC</v>
      </c>
      <c r="AR498" s="29" t="str">
        <f>tab_herpeto[[#This Row],[Campanha]]</f>
        <v>C04</v>
      </c>
      <c r="AS498" s="29"/>
      <c r="AT498" s="29" t="str">
        <f>tab_herpeto[[#This Row],[Método]]</f>
        <v>Busca ativa</v>
      </c>
      <c r="AU498" s="29" t="str">
        <f>tab_herpeto[[#This Row],[ID Marcação*]]</f>
        <v>c</v>
      </c>
      <c r="AV498" s="29">
        <f>tab_herpeto[[#This Row],[Nº do Tombo]]</f>
        <v>0</v>
      </c>
      <c r="AW498" s="29" t="str">
        <f>IFERROR(VLOOKUP(tab_herpeto[[#This Row],[Espécie*2]],'Base de dados'!B:Z,11,),0)</f>
        <v>E</v>
      </c>
      <c r="AX498" s="29" t="str">
        <f>IFERROR(VLOOKUP(tab_herpeto[[#This Row],[Espécie*2]],'Base de dados'!B:Z,3,),0)</f>
        <v>Anura</v>
      </c>
      <c r="AY498" s="29" t="str">
        <f>IFERROR(VLOOKUP(tab_herpeto[[#This Row],[Espécie*2]],'Base de dados'!B:Z,4,),0)</f>
        <v>Leptodactylidae</v>
      </c>
      <c r="AZ498" s="29" t="str">
        <f>IFERROR(VLOOKUP(tab_herpeto[[#This Row],[Espécie*2]],'Base de dados'!B:Z,5,),0)</f>
        <v>Leptodactylinae</v>
      </c>
      <c r="BA498" s="29">
        <f>IFERROR(VLOOKUP(tab_herpeto[[#This Row],[Espécie*2]],'Base de dados'!B:Z,6,),0)</f>
        <v>0</v>
      </c>
      <c r="BB498" s="29" t="str">
        <f>IFERROR(VLOOKUP(tab_herpeto[[#This Row],[Espécie*2]],'Base de dados'!B:Z,8,),0)</f>
        <v>-</v>
      </c>
      <c r="BC498" s="29" t="str">
        <f>IFERROR(VLOOKUP(tab_herpeto[[#This Row],[Espécie*2]],'Base de dados'!B:Z,9,),0)</f>
        <v>Cr</v>
      </c>
      <c r="BD498" s="29" t="str">
        <f>IFERROR(VLOOKUP(tab_herpeto[[#This Row],[Espécie*2]],'Base de dados'!B:Z,10,),0)</f>
        <v>A</v>
      </c>
      <c r="BE498" s="29" t="str">
        <f>IFERROR(VLOOKUP(tab_herpeto[[#This Row],[Espécie*2]],'Base de dados'!B:Z,12,),0)</f>
        <v>-</v>
      </c>
      <c r="BF498" s="29" t="str">
        <f>IFERROR(VLOOKUP(tab_herpeto[[#This Row],[Espécie*2]],'Base de dados'!B:Z,14,),0)</f>
        <v>RS, SC, PR</v>
      </c>
      <c r="BG498" s="29">
        <f>IFERROR(VLOOKUP(tab_herpeto[[#This Row],[Espécie*2]],'Base de dados'!B:Z,15,),0)</f>
        <v>0</v>
      </c>
      <c r="BH498" s="29" t="str">
        <f>IFERROR(VLOOKUP(tab_herpeto[[#This Row],[Espécie*2]],'Base de dados'!B:Z,16,),0)</f>
        <v>-</v>
      </c>
      <c r="BI498" s="29">
        <f>IFERROR(VLOOKUP(tab_herpeto[[#This Row],[Espécie*2]],'Base de dados'!B:Z,17,),0)</f>
        <v>0</v>
      </c>
      <c r="BJ498" s="29">
        <f>IFERROR(VLOOKUP(tab_herpeto[[#This Row],[Espécie*2]],'Base de dados'!B:Z,18,),0)</f>
        <v>0</v>
      </c>
      <c r="BK498" s="29" t="str">
        <f>IFERROR(VLOOKUP(tab_herpeto[[#This Row],[Espécie*2]],'Base de dados'!B:Z,19,),0)</f>
        <v>-</v>
      </c>
      <c r="BL498" s="29" t="str">
        <f>IFERROR(VLOOKUP(tab_herpeto[[#This Row],[Espécie*2]],'Base de dados'!B:Z,20,),0)</f>
        <v>-</v>
      </c>
      <c r="BM498" s="29" t="str">
        <f>IFERROR(VLOOKUP(tab_herpeto[[#This Row],[Espécie*2]],'Base de dados'!B:Z,24),0)</f>
        <v>-</v>
      </c>
      <c r="BN498" s="29" t="str">
        <f>IFERROR(VLOOKUP(tab_herpeto[[#This Row],[Espécie*2]],'Base de dados'!B:Z,25,),0)</f>
        <v>-</v>
      </c>
      <c r="BO498" s="29" t="str">
        <f>IFERROR(VLOOKUP(tab_herpeto[[#This Row],[Espécie*2]],'Base de dados'!B:Z,2),0)</f>
        <v>XX</v>
      </c>
      <c r="BP498" s="29">
        <f>IFERROR(VLOOKUP(tab_herpeto[[#This Row],[Espécie*2]],'Base de dados'!B:AA,26),0)</f>
        <v>0</v>
      </c>
    </row>
  </sheetData>
  <mergeCells count="4">
    <mergeCell ref="B1:C2"/>
    <mergeCell ref="D1:J1"/>
    <mergeCell ref="M1:M2"/>
    <mergeCell ref="D2:J2"/>
  </mergeCells>
  <phoneticPr fontId="8" type="noConversion"/>
  <dataValidations count="22">
    <dataValidation type="list" allowBlank="1" showInputMessage="1" showErrorMessage="1" sqref="J5:J498" xr:uid="{00000000-0002-0000-0400-000000000000}">
      <formula1>INDIRECT("METODO")</formula1>
    </dataValidation>
    <dataValidation type="list" allowBlank="1" showInputMessage="1" showErrorMessage="1" sqref="P5:P498" xr:uid="{00000000-0002-0000-0400-000001000000}">
      <formula1>INDIRECT("registro")</formula1>
    </dataValidation>
    <dataValidation type="list" allowBlank="1" showInputMessage="1" showErrorMessage="1" sqref="S5:S498" xr:uid="{00000000-0002-0000-0400-000002000000}">
      <formula1>INDIRECT("periodo")</formula1>
    </dataValidation>
    <dataValidation type="list" allowBlank="1" showInputMessage="1" showErrorMessage="1" sqref="I5:I498" xr:uid="{00000000-0002-0000-0400-000003000000}">
      <formula1>INDIRECT("estacao")</formula1>
    </dataValidation>
    <dataValidation type="list" allowBlank="1" showInputMessage="1" showErrorMessage="1" sqref="H5:H498" xr:uid="{00000000-0002-0000-0400-000004000000}">
      <formula1>INDIRECT("influencia")</formula1>
    </dataValidation>
    <dataValidation type="list" allowBlank="1" showInputMessage="1" showErrorMessage="1" sqref="Q5:Q498" xr:uid="{00000000-0002-0000-0400-000005000000}">
      <formula1>INDIRECT("ambiente")</formula1>
    </dataValidation>
    <dataValidation type="list" allowBlank="1" showInputMessage="1" showErrorMessage="1" sqref="N5:N498" xr:uid="{00000000-0002-0000-0400-000006000000}">
      <formula1>INDIRECT("captura")</formula1>
    </dataValidation>
    <dataValidation type="list" allowBlank="1" showInputMessage="1" showErrorMessage="1" sqref="O5:O498" xr:uid="{00000000-0002-0000-0400-000007000000}">
      <formula1>INDIRECT("coleta")</formula1>
    </dataValidation>
    <dataValidation type="list" allowBlank="1" showInputMessage="1" showErrorMessage="1" sqref="AB5:AB498" xr:uid="{00000000-0002-0000-0400-000008000000}">
      <formula1>INDIRECT("sazonalidade")</formula1>
    </dataValidation>
    <dataValidation type="list" allowBlank="1" showInputMessage="1" showErrorMessage="1" sqref="AE5:AE498" xr:uid="{00000000-0002-0000-0400-000009000000}">
      <formula1>INDIRECT("bacia")</formula1>
    </dataValidation>
    <dataValidation type="list" allowBlank="1" showInputMessage="1" showErrorMessage="1" sqref="AF5:AF498" xr:uid="{00000000-0002-0000-0400-00000A000000}">
      <formula1>INDIRECT("fitofisionomia")</formula1>
    </dataValidation>
    <dataValidation type="list" allowBlank="1" showInputMessage="1" showErrorMessage="1" sqref="AH5:AH498" xr:uid="{00000000-0002-0000-0400-00000B000000}">
      <formula1>INDIRECT("grupo")</formula1>
    </dataValidation>
    <dataValidation type="list" allowBlank="1" showInputMessage="1" showErrorMessage="1" sqref="AL5:AL498" xr:uid="{00000000-0002-0000-0400-00000C000000}">
      <formula1>INDIRECT("tipo")</formula1>
    </dataValidation>
    <dataValidation type="list" allowBlank="1" showInputMessage="1" showErrorMessage="1" sqref="AS5:AS498" xr:uid="{00000000-0002-0000-0400-00000D000000}">
      <formula1>INDIRECT("met_iat")</formula1>
    </dataValidation>
    <dataValidation type="list" allowBlank="1" showInputMessage="1" showErrorMessage="1" sqref="R5:R498" xr:uid="{00000000-0002-0000-0400-00000E000000}">
      <formula1>INDIRECT("estrato")</formula1>
    </dataValidation>
    <dataValidation type="list" allowBlank="1" showInputMessage="1" showErrorMessage="1" sqref="C5:C498" xr:uid="{00000000-0002-0000-0400-00000F000000}">
      <formula1>INDIRECT("empreendimento")</formula1>
    </dataValidation>
    <dataValidation type="list" allowBlank="1" showInputMessage="1" showErrorMessage="1" sqref="AC5:AC498" xr:uid="{00000000-0002-0000-0400-000010000000}">
      <formula1>INDIRECT("fase")</formula1>
    </dataValidation>
    <dataValidation type="list" allowBlank="1" showInputMessage="1" showErrorMessage="1" sqref="AD5:AD498" xr:uid="{00000000-0002-0000-0400-000011000000}">
      <formula1>INDIRECT("estudo")</formula1>
    </dataValidation>
    <dataValidation type="list" allowBlank="1" showInputMessage="1" showErrorMessage="1" sqref="AM5:AM498" xr:uid="{00000000-0002-0000-0400-000012000000}">
      <formula1>INDIRECT("coord_lat")</formula1>
    </dataValidation>
    <dataValidation type="list" allowBlank="1" showInputMessage="1" showErrorMessage="1" sqref="AN5:AN498" xr:uid="{00000000-0002-0000-0400-000013000000}">
      <formula1>INDIRECT("coord_long")</formula1>
    </dataValidation>
    <dataValidation type="list" allowBlank="1" showInputMessage="1" showErrorMessage="1" sqref="G5:G498" xr:uid="{00000000-0002-0000-0400-000014000000}">
      <formula1>INDIRECT("ua")</formula1>
    </dataValidation>
    <dataValidation type="list" allowBlank="1" showInputMessage="1" showErrorMessage="1" sqref="W5:W498" xr:uid="{00000000-0002-0000-0400-000015000000}">
      <formula1>INDIRECT("condicoes")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portrait" r:id="rId1"/>
  <ignoredErrors>
    <ignoredError sqref="K116:K138 K152:K154 K202 K255:K260 R9:R12 R15:R17 R19:R25 R39:R42 R60:R71 R75:R86 R93:R96 R97:R103 R125:R127 R136:R141 R149:R150 R193:R194 R232 R237:R254 G87:G92 G35:G37 G5" listDataValidation="1"/>
    <ignoredError sqref="Z5:AA266 AW14:BP266 AO14:AV266 AJ14:AK266" unlockedFormula="1"/>
  </ignoredErrors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16000000}">
          <x14:formula1>
            <xm:f>'Base de dados'!$B$2:$B$1972</xm:f>
          </x14:formula1>
          <xm:sqref>K5:K498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E A A B Q S w M E F A A C A A g A Q V f 8 V s v i Y d S j A A A A 9 g A A A B I A H A B D b 2 5 m a W c v U G F j a 2 F n Z S 5 4 b W w g o h g A K K A U A A A A A A A A A A A A A A A A A A A A A A A A A A A A h Y 9 N D o I w G E S v Q r q n f 2 4 I + a i J b i U x m h i 3 T a n Q C I X Q Y r m b C 4 / k F c Q o 6 s 7 l v H m L m f v 1 B s u x q a O L 7 p 1 p b Y Y Y p i j S V r W F s W W G B n + K E 7 Q U s J X q L E s d T b J 1 6 e i K D F X e d y k h I Q Q c F r j t S 8 I p Z e S Y b / a q 0 o 1 E H 9 n 8 l 2 N j n Z d W a S T g 8 B o j O G Y s w Z x y T I H M E H J j v w K f 9 j 7 b H w j r o f Z D r 0 X n 4 9 U O y B y B v D + I B 1 B L A w Q U A A I A C A B B V /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V f 8 V l K x K 1 O i A Q A A C Q M A A B M A H A B G b 3 J t d W x h c y 9 T Z W N 0 a W 9 u M S 5 t I K I Y A C i g F A A A A A A A A A A A A A A A A A A A A A A A A A A A A H W R S 2 7 b Q A y G 9 w Z 8 h 4 G 6 s Q F V i N Q H C h h a u H b S Z t M 6 t t F N V A j 0 i G 6 m n Y c 7 p I w E R s 7 T g + R i o e w A a a F m N h x 8 P 4 f 8 y S H U b I J X q 1 P M J 8 P B c E A 3 E L F R G y C s Y W + 2 0 H q o y X h G A c V Z 8 U a V y i I P B 0 r O R R A u Y E b 7 b B 5 0 6 9 D z 6 M J Y z G a d 4 p l G S V W t z p f f L u d f l 9 U i h p / I g a o p m 7 2 E h Q U f S D W o Q E O o P i E x B N W A O n a t P o L X o V M b a C T N i R x R v V a d C x E J S Y W t 0 Q a M V H y y W r 1 s P N O 0 T 8 b p 9 R y t c Y Y x l s k k S d U s 2 N Z 5 K v M 8 V e f S s D H + R 5 k X 7 4 p U X b W B c c V 3 F s v n a / Y l e P w + T k 8 b e J X M Y I M P f 8 D e i E U Z 0 I W 9 E b e J b G U N G 0 k / M s b P C A 1 G G h 1 X l q r r J z y 1 d q X B Q q S S Y / t 3 3 b X Z B T W 1 4 l O m f y 6 3 j u B p G 6 I 7 + V 7 f 7 Z B G L 7 p I D 4 d E Z r z 0 / P 5 t 1 u X e p + q Q E P 6 u G W 7 7 Q o g N O s E s Q D H e 8 p F u w R l r o M e R d q g N 9 r g P r g / l a 7 m l f g 0 v H Y 2 G e o N e / + o / c w 6 6 z y t 6 w m J Z N 6 g j c n G W f + i p p t X + H 3 g / H g 6 M / / 9 u J 4 9 Q S w E C L Q A U A A I A C A B B V / x W y + J h 1 K M A A A D 2 A A A A E g A A A A A A A A A A A A A A A A A A A A A A Q 2 9 u Z m l n L 1 B h Y 2 t h Z 2 U u e G 1 s U E s B A i 0 A F A A C A A g A Q V f 8 V g / K 6 a u k A A A A 6 Q A A A B M A A A A A A A A A A A A A A A A A 7 w A A A F t D b 2 5 0 Z W 5 0 X 1 R 5 c G V z X S 5 4 b W x Q S w E C L Q A U A A I A C A B B V / x W U r E r U 6 I B A A A J A w A A E w A A A A A A A A A A A A A A A A D g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E A A A A A A A A O U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i Y X N l X 2 F 2 a W Z h d W 5 h X 3 N p b n R l c 2 V f M j A y M y 9 B d X R v U m V t b 3 Z l Z E N v b H V t b n M x L n t D b 2 x 1 b W 4 x L D B 9 J n F 1 b 3 Q 7 L C Z x d W 9 0 O 1 N l Y 3 R p b 2 4 x L 2 J h c 2 V f Y X Z p Z m F 1 b m F f c 2 l u d G V z Z V 8 y M D I z L 0 F 1 d G 9 S Z W 1 v d m V k Q 2 9 s d W 1 u c z E u e 3 N l c V 9 0 Y X g s M X 0 m c X V v d D s s J n F 1 b 3 Q 7 U 2 V j d G l v b j E v Y m F z Z V 9 h d m l m Y X V u Y V 9 z a W 5 0 Z X N l X z I w M j M v Q X V 0 b 1 J l b W 9 2 Z W R D b 2 x 1 b W 5 z M S 5 7 b 3 J k Z W 0 s M n 0 m c X V v d D s s J n F 1 b 3 Q 7 U 2 V j d G l v b j E v Y m F z Z V 9 h d m l m Y X V u Y V 9 z a W 5 0 Z X N l X z I w M j M v Q X V 0 b 1 J l b W 9 2 Z W R D b 2 x 1 b W 5 z M S 5 7 Z m F t a W x p Y S w z f S Z x d W 9 0 O y w m c X V v d D t T Z W N 0 a W 9 u M S 9 i Y X N l X 2 F 2 a W Z h d W 5 h X 3 N p b n R l c 2 V f M j A y M y 9 B d X R v U m V t b 3 Z l Z E N v b H V t b n M x L n t l c 3 B l Y 2 l l L D R 9 J n F 1 b 3 Q 7 L C Z x d W 9 0 O 1 N l Y 3 R p b 2 4 x L 2 J h c 2 V f Y X Z p Z m F 1 b m F f c 2 l u d G V z Z V 8 y M D I z L 0 F 1 d G 9 S Z W 1 v d m V k Q 2 9 s d W 1 u c z E u e 2 5 v b W U s N X 0 m c X V v d D s s J n F 1 b 3 Q 7 U 2 V j d G l v b j E v Y m F z Z V 9 h d m l m Y X V u Y V 9 z a W 5 0 Z X N l X z I w M j M v Q X V 0 b 1 J l b W 9 2 Z W R D b 2 x 1 b W 5 z M S 5 7 c 3 R h d H V z L D Z 9 J n F 1 b 3 Q 7 L C Z x d W 9 0 O 1 N l Y 3 R p b 2 4 x L 2 J h c 2 V f Y X Z p Z m F 1 b m F f c 2 l u d G V z Z V 8 y M D I z L 0 F 1 d G 9 S Z W 1 v d m V k Q 2 9 s d W 1 u c z E u e 2 V u Z G V t a W N h X 2 J l b m N r Z S w 3 f S Z x d W 9 0 O y w m c X V v d D t T Z W N 0 a W 9 u M S 9 i Y X N l X 2 F 2 a W Z h d W 5 h X 3 N p b n R l c 2 V f M j A y M y 9 B d X R v U m V t b 3 Z l Z E N v b H V t b n M x L n t t b W F f M j A y M i w 4 f S Z x d W 9 0 O y w m c X V v d D t T Z W N 0 a W 9 u M S 9 i Y X N l X 2 F 2 a W Z h d W 5 h X 3 N p b n R l c 2 V f M j A y M y 9 B d X R v U m V t b 3 Z l Z E N v b H V t b n M x L n t Q U l 9 k Z W N y Z X Q y M D E 4 L D l 9 J n F 1 b 3 Q 7 L C Z x d W 9 0 O 1 N l Y 3 R p b 2 4 x L 2 J h c 2 V f Y X Z p Z m F 1 b m F f c 2 l u d G V z Z V 8 y M D I z L 0 F 1 d G 9 S Z W 1 v d m V k Q 2 9 s d W 1 u c z E u e 2 l 1 Y 2 4 s M T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3 N l c V 9 0 Y X g m c X V v d D s s J n F 1 b 3 Q 7 b 3 J k Z W 0 m c X V v d D s s J n F 1 b 3 Q 7 Z m F t a W x p Y S Z x d W 9 0 O y w m c X V v d D t l c 3 B l Y 2 l l J n F 1 b 3 Q 7 L C Z x d W 9 0 O 2 5 v b W U m c X V v d D s s J n F 1 b 3 Q 7 c 3 R h d H V z J n F 1 b 3 Q 7 L C Z x d W 9 0 O 2 V u Z G V t a W N h X 2 J l b m N r Z S Z x d W 9 0 O y w m c X V v d D t t b W F f M j A y M i Z x d W 9 0 O y w m c X V v d D t Q U l 9 k Z W N y Z X Q y M D E 4 J n F 1 b 3 Q 7 L C Z x d W 9 0 O 2 l 1 Y 2 4 m c X V v d D t d I i A v P j x F b n R y e S B U e X B l P S J G a W x s Q 2 9 s d W 1 u V H l w Z X M i I F Z h b H V l P S J z Q X d N R 0 J n W U d C Z 1 l H Q m d Z P S I g L z 4 8 R W 5 0 c n k g V H l w Z T 0 i R m l s b E x h c 3 R V c G R h d G V k I i B W Y W x 1 Z T 0 i Z D I w M j M t M D c t M j h U M T I 6 N D U 6 M j Q u N z k 4 N T k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5 N z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Y X N l X 2 F 2 a W Z h d W 5 h X 3 N p b n R l c 2 V f M j A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h c 2 V f Y X Z p Z m F 1 b m F f c 2 l u d G V z Z V 8 y M D I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X N l X 2 F 2 a W Z h d W 5 h X 3 N p b n R l c 2 V f M j A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Z a Q p q M j Z U q I 3 l x 6 N C k s C w A A A A A C A A A A A A A D Z g A A w A A A A B A A A A C s O T N j O l G c u / D u x o / r r B j z A A A A A A S A A A C g A A A A E A A A A G T 6 S u e W 8 B q M R L r N q r B p / r J Q A A A A X f W 9 C A c J w T l A p Z 8 + w n P 3 C 5 0 l r y 7 c J 5 1 1 7 u F Z F Q o S B 3 / w m T F r r v h w 2 J a C j 0 0 a m J S u u 5 M B Y J w A z k J / u W r 7 F 3 R M Q L 4 x 6 v I z d / y m j d F s v m 6 L 5 0 o U A A A A 8 l 6 5 b H A F y T o 4 Y C c N 0 O n Z x Q u z y x 0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7C201BABB0E44E92F3341E8C7D9AC4" ma:contentTypeVersion="13" ma:contentTypeDescription="Crie um novo documento." ma:contentTypeScope="" ma:versionID="7ea3acd29ed62bcdc84e75d08aea175f">
  <xsd:schema xmlns:xsd="http://www.w3.org/2001/XMLSchema" xmlns:xs="http://www.w3.org/2001/XMLSchema" xmlns:p="http://schemas.microsoft.com/office/2006/metadata/properties" xmlns:ns2="7e53ae1d-1161-4c57-858e-66b59acc0e61" xmlns:ns3="cda71496-bef4-4869-8a0b-40aaa55cf6bd" targetNamespace="http://schemas.microsoft.com/office/2006/metadata/properties" ma:root="true" ma:fieldsID="601d09c3dc345f4b4cbfd6194e975ba8" ns2:_="" ns3:_="">
    <xsd:import namespace="7e53ae1d-1161-4c57-858e-66b59acc0e61"/>
    <xsd:import namespace="cda71496-bef4-4869-8a0b-40aaa55cf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3ae1d-1161-4c57-858e-66b59acc0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1d6712-d20a-4d05-afac-8e514c8289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71496-bef4-4869-8a0b-40aaa55cf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53ae1d-1161-4c57-858e-66b59acc0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B8E27C-E795-49F1-9BDC-8755D44DDB9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4817BBC-2807-4B05-976E-675915F09AC4}"/>
</file>

<file path=customXml/itemProps3.xml><?xml version="1.0" encoding="utf-8"?>
<ds:datastoreItem xmlns:ds="http://schemas.openxmlformats.org/officeDocument/2006/customXml" ds:itemID="{1BC0F330-D702-4AFB-A9FF-B15DA2C9CE30}"/>
</file>

<file path=customXml/itemProps4.xml><?xml version="1.0" encoding="utf-8"?>
<ds:datastoreItem xmlns:ds="http://schemas.openxmlformats.org/officeDocument/2006/customXml" ds:itemID="{ED4850AA-A7C7-4F11-8E70-45AAFD606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Referências base</vt:lpstr>
      <vt:lpstr>Base de dados</vt:lpstr>
      <vt:lpstr>Validação</vt:lpstr>
      <vt:lpstr>Dados herpetofauna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0x010100017C201BABB0E44E92F3341E8C7D9AC4</vt:lpwstr>
  </property>
</Properties>
</file>